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garysepulveda/Documents/DV_RFiles_UTSA/"/>
    </mc:Choice>
  </mc:AlternateContent>
  <bookViews>
    <workbookView xWindow="0" yWindow="0" windowWidth="25600" windowHeight="16000"/>
  </bookViews>
  <sheets>
    <sheet name="ROI_WR" sheetId="4" r:id="rId1"/>
    <sheet name="PayScale IS" sheetId="1" state="hidden" r:id="rId2"/>
    <sheet name="PayScale OS" sheetId="2" state="hidden" r:id="rId3"/>
    <sheet name="ROI_TWR" sheetId="3" state="hidden" r:id="rId4"/>
  </sheets>
  <externalReferences>
    <externalReference r:id="rId5"/>
    <externalReference r:id="rId6"/>
    <externalReference r:id="rId7"/>
  </externalReferences>
  <definedNames>
    <definedName name="PayScale">'PayScale IS'!$B$1:$I$85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L2" i="2"/>
  <c r="A85" i="2"/>
  <c r="S85" i="2"/>
  <c r="M2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BK85" i="2"/>
  <c r="L85" i="2"/>
  <c r="J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K85" i="2"/>
  <c r="BA85" i="2"/>
  <c r="BB85" i="2"/>
  <c r="BC85" i="2"/>
  <c r="BD85" i="2"/>
  <c r="BE85" i="2"/>
  <c r="BF85" i="2"/>
  <c r="BG85" i="2"/>
  <c r="BH85" i="2"/>
  <c r="BI85" i="2"/>
  <c r="BJ85" i="2"/>
  <c r="BL85" i="2"/>
  <c r="BM85" i="2"/>
  <c r="M85" i="2"/>
  <c r="D85" i="2"/>
  <c r="E85" i="2"/>
  <c r="A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BK84" i="2"/>
  <c r="L84" i="2"/>
  <c r="J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K84" i="2"/>
  <c r="BA84" i="2"/>
  <c r="BB84" i="2"/>
  <c r="BC84" i="2"/>
  <c r="BD84" i="2"/>
  <c r="BE84" i="2"/>
  <c r="BF84" i="2"/>
  <c r="BG84" i="2"/>
  <c r="BH84" i="2"/>
  <c r="BI84" i="2"/>
  <c r="BJ84" i="2"/>
  <c r="BL84" i="2"/>
  <c r="BM84" i="2"/>
  <c r="M84" i="2"/>
  <c r="D84" i="2"/>
  <c r="E84" i="2"/>
  <c r="A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BK83" i="2"/>
  <c r="L83" i="2"/>
  <c r="J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K83" i="2"/>
  <c r="BA83" i="2"/>
  <c r="BB83" i="2"/>
  <c r="BC83" i="2"/>
  <c r="BD83" i="2"/>
  <c r="BE83" i="2"/>
  <c r="BF83" i="2"/>
  <c r="BG83" i="2"/>
  <c r="BH83" i="2"/>
  <c r="BI83" i="2"/>
  <c r="BJ83" i="2"/>
  <c r="BL83" i="2"/>
  <c r="BM83" i="2"/>
  <c r="M83" i="2"/>
  <c r="D83" i="2"/>
  <c r="E83" i="2"/>
  <c r="A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BK82" i="2"/>
  <c r="L82" i="2"/>
  <c r="J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K82" i="2"/>
  <c r="BA82" i="2"/>
  <c r="BB82" i="2"/>
  <c r="BC82" i="2"/>
  <c r="BD82" i="2"/>
  <c r="BE82" i="2"/>
  <c r="BF82" i="2"/>
  <c r="BG82" i="2"/>
  <c r="BH82" i="2"/>
  <c r="BI82" i="2"/>
  <c r="BJ82" i="2"/>
  <c r="BL82" i="2"/>
  <c r="BM82" i="2"/>
  <c r="M82" i="2"/>
  <c r="D82" i="2"/>
  <c r="E82" i="2"/>
  <c r="A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BK81" i="2"/>
  <c r="L81" i="2"/>
  <c r="J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K81" i="2"/>
  <c r="BA81" i="2"/>
  <c r="BB81" i="2"/>
  <c r="BC81" i="2"/>
  <c r="BD81" i="2"/>
  <c r="BE81" i="2"/>
  <c r="BF81" i="2"/>
  <c r="BG81" i="2"/>
  <c r="BH81" i="2"/>
  <c r="BI81" i="2"/>
  <c r="BJ81" i="2"/>
  <c r="BL81" i="2"/>
  <c r="BM81" i="2"/>
  <c r="M81" i="2"/>
  <c r="D81" i="2"/>
  <c r="E81" i="2"/>
  <c r="A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BK80" i="2"/>
  <c r="L80" i="2"/>
  <c r="J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K80" i="2"/>
  <c r="BA80" i="2"/>
  <c r="BB80" i="2"/>
  <c r="BC80" i="2"/>
  <c r="BD80" i="2"/>
  <c r="BE80" i="2"/>
  <c r="BF80" i="2"/>
  <c r="BG80" i="2"/>
  <c r="BH80" i="2"/>
  <c r="BI80" i="2"/>
  <c r="BJ80" i="2"/>
  <c r="BL80" i="2"/>
  <c r="BM80" i="2"/>
  <c r="M80" i="2"/>
  <c r="D80" i="2"/>
  <c r="E80" i="2"/>
  <c r="A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BK79" i="2"/>
  <c r="L79" i="2"/>
  <c r="J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K79" i="2"/>
  <c r="BA79" i="2"/>
  <c r="BB79" i="2"/>
  <c r="BC79" i="2"/>
  <c r="BD79" i="2"/>
  <c r="BE79" i="2"/>
  <c r="BF79" i="2"/>
  <c r="BG79" i="2"/>
  <c r="BH79" i="2"/>
  <c r="BI79" i="2"/>
  <c r="BJ79" i="2"/>
  <c r="BL79" i="2"/>
  <c r="BM79" i="2"/>
  <c r="M79" i="2"/>
  <c r="D79" i="2"/>
  <c r="E79" i="2"/>
  <c r="A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BK78" i="2"/>
  <c r="L78" i="2"/>
  <c r="J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K78" i="2"/>
  <c r="BA78" i="2"/>
  <c r="BB78" i="2"/>
  <c r="BC78" i="2"/>
  <c r="BD78" i="2"/>
  <c r="BE78" i="2"/>
  <c r="BF78" i="2"/>
  <c r="BG78" i="2"/>
  <c r="BH78" i="2"/>
  <c r="BI78" i="2"/>
  <c r="BJ78" i="2"/>
  <c r="BL78" i="2"/>
  <c r="BM78" i="2"/>
  <c r="M78" i="2"/>
  <c r="D78" i="2"/>
  <c r="E78" i="2"/>
  <c r="A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BK77" i="2"/>
  <c r="L77" i="2"/>
  <c r="J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K77" i="2"/>
  <c r="BA77" i="2"/>
  <c r="BB77" i="2"/>
  <c r="BC77" i="2"/>
  <c r="BD77" i="2"/>
  <c r="BE77" i="2"/>
  <c r="BF77" i="2"/>
  <c r="BG77" i="2"/>
  <c r="BH77" i="2"/>
  <c r="BI77" i="2"/>
  <c r="BJ77" i="2"/>
  <c r="BL77" i="2"/>
  <c r="BM77" i="2"/>
  <c r="M77" i="2"/>
  <c r="D77" i="2"/>
  <c r="E77" i="2"/>
  <c r="A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BK76" i="2"/>
  <c r="L76" i="2"/>
  <c r="J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K76" i="2"/>
  <c r="BA76" i="2"/>
  <c r="BB76" i="2"/>
  <c r="BC76" i="2"/>
  <c r="BD76" i="2"/>
  <c r="BE76" i="2"/>
  <c r="BF76" i="2"/>
  <c r="BG76" i="2"/>
  <c r="BH76" i="2"/>
  <c r="BI76" i="2"/>
  <c r="BJ76" i="2"/>
  <c r="BL76" i="2"/>
  <c r="BM76" i="2"/>
  <c r="M76" i="2"/>
  <c r="D76" i="2"/>
  <c r="E76" i="2"/>
  <c r="A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BK75" i="2"/>
  <c r="L75" i="2"/>
  <c r="J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K75" i="2"/>
  <c r="BA75" i="2"/>
  <c r="BB75" i="2"/>
  <c r="BC75" i="2"/>
  <c r="BD75" i="2"/>
  <c r="BE75" i="2"/>
  <c r="BF75" i="2"/>
  <c r="BG75" i="2"/>
  <c r="BH75" i="2"/>
  <c r="BI75" i="2"/>
  <c r="BJ75" i="2"/>
  <c r="BL75" i="2"/>
  <c r="BM75" i="2"/>
  <c r="M75" i="2"/>
  <c r="D75" i="2"/>
  <c r="E75" i="2"/>
  <c r="A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BK74" i="2"/>
  <c r="L74" i="2"/>
  <c r="J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K74" i="2"/>
  <c r="BA74" i="2"/>
  <c r="BB74" i="2"/>
  <c r="BC74" i="2"/>
  <c r="BD74" i="2"/>
  <c r="BE74" i="2"/>
  <c r="BF74" i="2"/>
  <c r="BG74" i="2"/>
  <c r="BH74" i="2"/>
  <c r="BI74" i="2"/>
  <c r="BJ74" i="2"/>
  <c r="BL74" i="2"/>
  <c r="BM74" i="2"/>
  <c r="M74" i="2"/>
  <c r="D74" i="2"/>
  <c r="E74" i="2"/>
  <c r="A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BK73" i="2"/>
  <c r="L73" i="2"/>
  <c r="J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K73" i="2"/>
  <c r="BA73" i="2"/>
  <c r="BB73" i="2"/>
  <c r="BC73" i="2"/>
  <c r="BD73" i="2"/>
  <c r="BE73" i="2"/>
  <c r="BF73" i="2"/>
  <c r="BG73" i="2"/>
  <c r="BH73" i="2"/>
  <c r="BI73" i="2"/>
  <c r="BJ73" i="2"/>
  <c r="BL73" i="2"/>
  <c r="BM73" i="2"/>
  <c r="M73" i="2"/>
  <c r="D73" i="2"/>
  <c r="E73" i="2"/>
  <c r="A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BK72" i="2"/>
  <c r="L72" i="2"/>
  <c r="J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K72" i="2"/>
  <c r="BA72" i="2"/>
  <c r="BB72" i="2"/>
  <c r="BC72" i="2"/>
  <c r="BD72" i="2"/>
  <c r="BE72" i="2"/>
  <c r="BF72" i="2"/>
  <c r="BG72" i="2"/>
  <c r="BH72" i="2"/>
  <c r="BI72" i="2"/>
  <c r="BJ72" i="2"/>
  <c r="BL72" i="2"/>
  <c r="BM72" i="2"/>
  <c r="M72" i="2"/>
  <c r="D72" i="2"/>
  <c r="E72" i="2"/>
  <c r="A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BK71" i="2"/>
  <c r="L71" i="2"/>
  <c r="J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K71" i="2"/>
  <c r="BA71" i="2"/>
  <c r="BB71" i="2"/>
  <c r="BC71" i="2"/>
  <c r="BD71" i="2"/>
  <c r="BE71" i="2"/>
  <c r="BF71" i="2"/>
  <c r="BG71" i="2"/>
  <c r="BH71" i="2"/>
  <c r="BI71" i="2"/>
  <c r="BJ71" i="2"/>
  <c r="BL71" i="2"/>
  <c r="BM71" i="2"/>
  <c r="M71" i="2"/>
  <c r="D71" i="2"/>
  <c r="E71" i="2"/>
  <c r="A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BK70" i="2"/>
  <c r="L70" i="2"/>
  <c r="J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K70" i="2"/>
  <c r="BA70" i="2"/>
  <c r="BB70" i="2"/>
  <c r="BC70" i="2"/>
  <c r="BD70" i="2"/>
  <c r="BE70" i="2"/>
  <c r="BF70" i="2"/>
  <c r="BG70" i="2"/>
  <c r="BH70" i="2"/>
  <c r="BI70" i="2"/>
  <c r="BJ70" i="2"/>
  <c r="BL70" i="2"/>
  <c r="BM70" i="2"/>
  <c r="M70" i="2"/>
  <c r="D70" i="2"/>
  <c r="E70" i="2"/>
  <c r="A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BK69" i="2"/>
  <c r="L69" i="2"/>
  <c r="J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K69" i="2"/>
  <c r="BA69" i="2"/>
  <c r="BB69" i="2"/>
  <c r="BC69" i="2"/>
  <c r="BD69" i="2"/>
  <c r="BE69" i="2"/>
  <c r="BF69" i="2"/>
  <c r="BG69" i="2"/>
  <c r="BH69" i="2"/>
  <c r="BI69" i="2"/>
  <c r="BJ69" i="2"/>
  <c r="BL69" i="2"/>
  <c r="BM69" i="2"/>
  <c r="M69" i="2"/>
  <c r="D69" i="2"/>
  <c r="E69" i="2"/>
  <c r="A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BK68" i="2"/>
  <c r="L68" i="2"/>
  <c r="J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K68" i="2"/>
  <c r="BA68" i="2"/>
  <c r="BB68" i="2"/>
  <c r="BC68" i="2"/>
  <c r="BD68" i="2"/>
  <c r="BE68" i="2"/>
  <c r="BF68" i="2"/>
  <c r="BG68" i="2"/>
  <c r="BH68" i="2"/>
  <c r="BI68" i="2"/>
  <c r="BJ68" i="2"/>
  <c r="BL68" i="2"/>
  <c r="BM68" i="2"/>
  <c r="M68" i="2"/>
  <c r="D68" i="2"/>
  <c r="E68" i="2"/>
  <c r="A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BK67" i="2"/>
  <c r="L67" i="2"/>
  <c r="J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K67" i="2"/>
  <c r="BA67" i="2"/>
  <c r="BB67" i="2"/>
  <c r="BC67" i="2"/>
  <c r="BD67" i="2"/>
  <c r="BE67" i="2"/>
  <c r="BF67" i="2"/>
  <c r="BG67" i="2"/>
  <c r="BH67" i="2"/>
  <c r="BI67" i="2"/>
  <c r="BJ67" i="2"/>
  <c r="BL67" i="2"/>
  <c r="BM67" i="2"/>
  <c r="M67" i="2"/>
  <c r="D67" i="2"/>
  <c r="E67" i="2"/>
  <c r="A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BK66" i="2"/>
  <c r="L66" i="2"/>
  <c r="J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K66" i="2"/>
  <c r="BA66" i="2"/>
  <c r="BB66" i="2"/>
  <c r="BC66" i="2"/>
  <c r="BD66" i="2"/>
  <c r="BE66" i="2"/>
  <c r="BF66" i="2"/>
  <c r="BG66" i="2"/>
  <c r="BH66" i="2"/>
  <c r="BI66" i="2"/>
  <c r="BJ66" i="2"/>
  <c r="BL66" i="2"/>
  <c r="BM66" i="2"/>
  <c r="M66" i="2"/>
  <c r="D66" i="2"/>
  <c r="E66" i="2"/>
  <c r="A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BK65" i="2"/>
  <c r="L65" i="2"/>
  <c r="J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K65" i="2"/>
  <c r="BA65" i="2"/>
  <c r="BB65" i="2"/>
  <c r="BC65" i="2"/>
  <c r="BD65" i="2"/>
  <c r="BE65" i="2"/>
  <c r="BF65" i="2"/>
  <c r="BG65" i="2"/>
  <c r="BH65" i="2"/>
  <c r="BI65" i="2"/>
  <c r="BJ65" i="2"/>
  <c r="BL65" i="2"/>
  <c r="BM65" i="2"/>
  <c r="M65" i="2"/>
  <c r="D65" i="2"/>
  <c r="E65" i="2"/>
  <c r="A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BK64" i="2"/>
  <c r="L64" i="2"/>
  <c r="J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K64" i="2"/>
  <c r="BA64" i="2"/>
  <c r="BB64" i="2"/>
  <c r="BC64" i="2"/>
  <c r="BD64" i="2"/>
  <c r="BE64" i="2"/>
  <c r="BF64" i="2"/>
  <c r="BG64" i="2"/>
  <c r="BH64" i="2"/>
  <c r="BI64" i="2"/>
  <c r="BJ64" i="2"/>
  <c r="BL64" i="2"/>
  <c r="BM64" i="2"/>
  <c r="M64" i="2"/>
  <c r="D64" i="2"/>
  <c r="E64" i="2"/>
  <c r="A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BK63" i="2"/>
  <c r="L63" i="2"/>
  <c r="J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K63" i="2"/>
  <c r="BA63" i="2"/>
  <c r="BB63" i="2"/>
  <c r="BC63" i="2"/>
  <c r="BD63" i="2"/>
  <c r="BE63" i="2"/>
  <c r="BF63" i="2"/>
  <c r="BG63" i="2"/>
  <c r="BH63" i="2"/>
  <c r="BI63" i="2"/>
  <c r="BJ63" i="2"/>
  <c r="BL63" i="2"/>
  <c r="BM63" i="2"/>
  <c r="M63" i="2"/>
  <c r="D63" i="2"/>
  <c r="E63" i="2"/>
  <c r="A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BK62" i="2"/>
  <c r="L62" i="2"/>
  <c r="J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K62" i="2"/>
  <c r="BA62" i="2"/>
  <c r="BB62" i="2"/>
  <c r="BC62" i="2"/>
  <c r="BD62" i="2"/>
  <c r="BE62" i="2"/>
  <c r="BF62" i="2"/>
  <c r="BG62" i="2"/>
  <c r="BH62" i="2"/>
  <c r="BI62" i="2"/>
  <c r="BJ62" i="2"/>
  <c r="BL62" i="2"/>
  <c r="BM62" i="2"/>
  <c r="M62" i="2"/>
  <c r="D62" i="2"/>
  <c r="E62" i="2"/>
  <c r="A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BK61" i="2"/>
  <c r="L61" i="2"/>
  <c r="J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K61" i="2"/>
  <c r="BA61" i="2"/>
  <c r="BB61" i="2"/>
  <c r="BC61" i="2"/>
  <c r="BD61" i="2"/>
  <c r="BE61" i="2"/>
  <c r="BF61" i="2"/>
  <c r="BG61" i="2"/>
  <c r="BH61" i="2"/>
  <c r="BI61" i="2"/>
  <c r="BJ61" i="2"/>
  <c r="BL61" i="2"/>
  <c r="BM61" i="2"/>
  <c r="M61" i="2"/>
  <c r="D61" i="2"/>
  <c r="E61" i="2"/>
  <c r="A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BK60" i="2"/>
  <c r="L60" i="2"/>
  <c r="J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K60" i="2"/>
  <c r="BA60" i="2"/>
  <c r="BB60" i="2"/>
  <c r="BC60" i="2"/>
  <c r="BD60" i="2"/>
  <c r="BE60" i="2"/>
  <c r="BF60" i="2"/>
  <c r="BG60" i="2"/>
  <c r="BH60" i="2"/>
  <c r="BI60" i="2"/>
  <c r="BJ60" i="2"/>
  <c r="BL60" i="2"/>
  <c r="BM60" i="2"/>
  <c r="M60" i="2"/>
  <c r="D60" i="2"/>
  <c r="E60" i="2"/>
  <c r="A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BK59" i="2"/>
  <c r="L59" i="2"/>
  <c r="J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K59" i="2"/>
  <c r="BA59" i="2"/>
  <c r="BB59" i="2"/>
  <c r="BC59" i="2"/>
  <c r="BD59" i="2"/>
  <c r="BE59" i="2"/>
  <c r="BF59" i="2"/>
  <c r="BG59" i="2"/>
  <c r="BH59" i="2"/>
  <c r="BI59" i="2"/>
  <c r="BJ59" i="2"/>
  <c r="BL59" i="2"/>
  <c r="BM59" i="2"/>
  <c r="M59" i="2"/>
  <c r="D59" i="2"/>
  <c r="E59" i="2"/>
  <c r="A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BK58" i="2"/>
  <c r="L58" i="2"/>
  <c r="J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K58" i="2"/>
  <c r="BA58" i="2"/>
  <c r="BB58" i="2"/>
  <c r="BC58" i="2"/>
  <c r="BD58" i="2"/>
  <c r="BE58" i="2"/>
  <c r="BF58" i="2"/>
  <c r="BG58" i="2"/>
  <c r="BH58" i="2"/>
  <c r="BI58" i="2"/>
  <c r="BJ58" i="2"/>
  <c r="BL58" i="2"/>
  <c r="BM58" i="2"/>
  <c r="M58" i="2"/>
  <c r="D58" i="2"/>
  <c r="E58" i="2"/>
  <c r="A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BK57" i="2"/>
  <c r="L57" i="2"/>
  <c r="J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K57" i="2"/>
  <c r="BA57" i="2"/>
  <c r="BB57" i="2"/>
  <c r="BC57" i="2"/>
  <c r="BD57" i="2"/>
  <c r="BE57" i="2"/>
  <c r="BF57" i="2"/>
  <c r="BG57" i="2"/>
  <c r="BH57" i="2"/>
  <c r="BI57" i="2"/>
  <c r="BJ57" i="2"/>
  <c r="BL57" i="2"/>
  <c r="BM57" i="2"/>
  <c r="M57" i="2"/>
  <c r="D57" i="2"/>
  <c r="E57" i="2"/>
  <c r="A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BK56" i="2"/>
  <c r="L56" i="2"/>
  <c r="J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K56" i="2"/>
  <c r="BA56" i="2"/>
  <c r="BB56" i="2"/>
  <c r="BC56" i="2"/>
  <c r="BD56" i="2"/>
  <c r="BE56" i="2"/>
  <c r="BF56" i="2"/>
  <c r="BG56" i="2"/>
  <c r="BH56" i="2"/>
  <c r="BI56" i="2"/>
  <c r="BJ56" i="2"/>
  <c r="BL56" i="2"/>
  <c r="BM56" i="2"/>
  <c r="M56" i="2"/>
  <c r="D56" i="2"/>
  <c r="E56" i="2"/>
  <c r="A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BK55" i="2"/>
  <c r="L55" i="2"/>
  <c r="J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K55" i="2"/>
  <c r="BA55" i="2"/>
  <c r="BB55" i="2"/>
  <c r="BC55" i="2"/>
  <c r="BD55" i="2"/>
  <c r="BE55" i="2"/>
  <c r="BF55" i="2"/>
  <c r="BG55" i="2"/>
  <c r="BH55" i="2"/>
  <c r="BI55" i="2"/>
  <c r="BJ55" i="2"/>
  <c r="BL55" i="2"/>
  <c r="BM55" i="2"/>
  <c r="M55" i="2"/>
  <c r="D55" i="2"/>
  <c r="E55" i="2"/>
  <c r="A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BK54" i="2"/>
  <c r="L54" i="2"/>
  <c r="J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K54" i="2"/>
  <c r="BA54" i="2"/>
  <c r="BB54" i="2"/>
  <c r="BC54" i="2"/>
  <c r="BD54" i="2"/>
  <c r="BE54" i="2"/>
  <c r="BF54" i="2"/>
  <c r="BG54" i="2"/>
  <c r="BH54" i="2"/>
  <c r="BI54" i="2"/>
  <c r="BJ54" i="2"/>
  <c r="BL54" i="2"/>
  <c r="BM54" i="2"/>
  <c r="M54" i="2"/>
  <c r="D54" i="2"/>
  <c r="E54" i="2"/>
  <c r="A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BK53" i="2"/>
  <c r="L53" i="2"/>
  <c r="J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K53" i="2"/>
  <c r="BA53" i="2"/>
  <c r="BB53" i="2"/>
  <c r="BC53" i="2"/>
  <c r="BD53" i="2"/>
  <c r="BE53" i="2"/>
  <c r="BF53" i="2"/>
  <c r="BG53" i="2"/>
  <c r="BH53" i="2"/>
  <c r="BI53" i="2"/>
  <c r="BJ53" i="2"/>
  <c r="BL53" i="2"/>
  <c r="BM53" i="2"/>
  <c r="M53" i="2"/>
  <c r="D53" i="2"/>
  <c r="E53" i="2"/>
  <c r="A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BK52" i="2"/>
  <c r="L52" i="2"/>
  <c r="J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K52" i="2"/>
  <c r="BA52" i="2"/>
  <c r="BB52" i="2"/>
  <c r="BC52" i="2"/>
  <c r="BD52" i="2"/>
  <c r="BE52" i="2"/>
  <c r="BF52" i="2"/>
  <c r="BG52" i="2"/>
  <c r="BH52" i="2"/>
  <c r="BI52" i="2"/>
  <c r="BJ52" i="2"/>
  <c r="BL52" i="2"/>
  <c r="BM52" i="2"/>
  <c r="M52" i="2"/>
  <c r="D52" i="2"/>
  <c r="E52" i="2"/>
  <c r="A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BK51" i="2"/>
  <c r="L51" i="2"/>
  <c r="J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K51" i="2"/>
  <c r="BA51" i="2"/>
  <c r="BB51" i="2"/>
  <c r="BC51" i="2"/>
  <c r="BD51" i="2"/>
  <c r="BE51" i="2"/>
  <c r="BF51" i="2"/>
  <c r="BG51" i="2"/>
  <c r="BH51" i="2"/>
  <c r="BI51" i="2"/>
  <c r="BJ51" i="2"/>
  <c r="BL51" i="2"/>
  <c r="BM51" i="2"/>
  <c r="M51" i="2"/>
  <c r="D51" i="2"/>
  <c r="E51" i="2"/>
  <c r="A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BK50" i="2"/>
  <c r="L50" i="2"/>
  <c r="J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K50" i="2"/>
  <c r="BA50" i="2"/>
  <c r="BB50" i="2"/>
  <c r="BC50" i="2"/>
  <c r="BD50" i="2"/>
  <c r="BE50" i="2"/>
  <c r="BF50" i="2"/>
  <c r="BG50" i="2"/>
  <c r="BH50" i="2"/>
  <c r="BI50" i="2"/>
  <c r="BJ50" i="2"/>
  <c r="BL50" i="2"/>
  <c r="BM50" i="2"/>
  <c r="M50" i="2"/>
  <c r="D50" i="2"/>
  <c r="E50" i="2"/>
  <c r="A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BK49" i="2"/>
  <c r="L49" i="2"/>
  <c r="J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K49" i="2"/>
  <c r="BA49" i="2"/>
  <c r="BB49" i="2"/>
  <c r="BC49" i="2"/>
  <c r="BD49" i="2"/>
  <c r="BE49" i="2"/>
  <c r="BF49" i="2"/>
  <c r="BG49" i="2"/>
  <c r="BH49" i="2"/>
  <c r="BI49" i="2"/>
  <c r="BJ49" i="2"/>
  <c r="BL49" i="2"/>
  <c r="BM49" i="2"/>
  <c r="M49" i="2"/>
  <c r="D49" i="2"/>
  <c r="E49" i="2"/>
  <c r="A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BK48" i="2"/>
  <c r="L48" i="2"/>
  <c r="J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K48" i="2"/>
  <c r="BA48" i="2"/>
  <c r="BB48" i="2"/>
  <c r="BC48" i="2"/>
  <c r="BD48" i="2"/>
  <c r="BE48" i="2"/>
  <c r="BF48" i="2"/>
  <c r="BG48" i="2"/>
  <c r="BH48" i="2"/>
  <c r="BI48" i="2"/>
  <c r="BJ48" i="2"/>
  <c r="BL48" i="2"/>
  <c r="BM48" i="2"/>
  <c r="M48" i="2"/>
  <c r="D48" i="2"/>
  <c r="E48" i="2"/>
  <c r="A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BK47" i="2"/>
  <c r="L47" i="2"/>
  <c r="J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K47" i="2"/>
  <c r="BA47" i="2"/>
  <c r="BB47" i="2"/>
  <c r="BC47" i="2"/>
  <c r="BD47" i="2"/>
  <c r="BE47" i="2"/>
  <c r="BF47" i="2"/>
  <c r="BG47" i="2"/>
  <c r="BH47" i="2"/>
  <c r="BI47" i="2"/>
  <c r="BJ47" i="2"/>
  <c r="BL47" i="2"/>
  <c r="BM47" i="2"/>
  <c r="M47" i="2"/>
  <c r="D47" i="2"/>
  <c r="E47" i="2"/>
  <c r="A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BK46" i="2"/>
  <c r="L46" i="2"/>
  <c r="J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K46" i="2"/>
  <c r="BA46" i="2"/>
  <c r="BB46" i="2"/>
  <c r="BC46" i="2"/>
  <c r="BD46" i="2"/>
  <c r="BE46" i="2"/>
  <c r="BF46" i="2"/>
  <c r="BG46" i="2"/>
  <c r="BH46" i="2"/>
  <c r="BI46" i="2"/>
  <c r="BJ46" i="2"/>
  <c r="BL46" i="2"/>
  <c r="BM46" i="2"/>
  <c r="M46" i="2"/>
  <c r="D46" i="2"/>
  <c r="E46" i="2"/>
  <c r="A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BK45" i="2"/>
  <c r="L45" i="2"/>
  <c r="J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K45" i="2"/>
  <c r="BA45" i="2"/>
  <c r="BB45" i="2"/>
  <c r="BC45" i="2"/>
  <c r="BD45" i="2"/>
  <c r="BE45" i="2"/>
  <c r="BF45" i="2"/>
  <c r="BG45" i="2"/>
  <c r="BH45" i="2"/>
  <c r="BI45" i="2"/>
  <c r="BJ45" i="2"/>
  <c r="BL45" i="2"/>
  <c r="BM45" i="2"/>
  <c r="M45" i="2"/>
  <c r="D45" i="2"/>
  <c r="E45" i="2"/>
  <c r="A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BK44" i="2"/>
  <c r="L44" i="2"/>
  <c r="J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K44" i="2"/>
  <c r="BA44" i="2"/>
  <c r="BB44" i="2"/>
  <c r="BC44" i="2"/>
  <c r="BD44" i="2"/>
  <c r="BE44" i="2"/>
  <c r="BF44" i="2"/>
  <c r="BG44" i="2"/>
  <c r="BH44" i="2"/>
  <c r="BI44" i="2"/>
  <c r="BJ44" i="2"/>
  <c r="BL44" i="2"/>
  <c r="BM44" i="2"/>
  <c r="M44" i="2"/>
  <c r="D44" i="2"/>
  <c r="E44" i="2"/>
  <c r="A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BK43" i="2"/>
  <c r="L43" i="2"/>
  <c r="J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K43" i="2"/>
  <c r="BA43" i="2"/>
  <c r="BB43" i="2"/>
  <c r="BC43" i="2"/>
  <c r="BD43" i="2"/>
  <c r="BE43" i="2"/>
  <c r="BF43" i="2"/>
  <c r="BG43" i="2"/>
  <c r="BH43" i="2"/>
  <c r="BI43" i="2"/>
  <c r="BJ43" i="2"/>
  <c r="BL43" i="2"/>
  <c r="BM43" i="2"/>
  <c r="M43" i="2"/>
  <c r="D43" i="2"/>
  <c r="E43" i="2"/>
  <c r="A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BK42" i="2"/>
  <c r="L42" i="2"/>
  <c r="J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K42" i="2"/>
  <c r="BA42" i="2"/>
  <c r="BB42" i="2"/>
  <c r="BC42" i="2"/>
  <c r="BD42" i="2"/>
  <c r="BE42" i="2"/>
  <c r="BF42" i="2"/>
  <c r="BG42" i="2"/>
  <c r="BH42" i="2"/>
  <c r="BI42" i="2"/>
  <c r="BJ42" i="2"/>
  <c r="BL42" i="2"/>
  <c r="BM42" i="2"/>
  <c r="M42" i="2"/>
  <c r="D42" i="2"/>
  <c r="E42" i="2"/>
  <c r="A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BK41" i="2"/>
  <c r="L41" i="2"/>
  <c r="J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K41" i="2"/>
  <c r="BA41" i="2"/>
  <c r="BB41" i="2"/>
  <c r="BC41" i="2"/>
  <c r="BD41" i="2"/>
  <c r="BE41" i="2"/>
  <c r="BF41" i="2"/>
  <c r="BG41" i="2"/>
  <c r="BH41" i="2"/>
  <c r="BI41" i="2"/>
  <c r="BJ41" i="2"/>
  <c r="BL41" i="2"/>
  <c r="BM41" i="2"/>
  <c r="M41" i="2"/>
  <c r="D41" i="2"/>
  <c r="E41" i="2"/>
  <c r="A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BK40" i="2"/>
  <c r="L40" i="2"/>
  <c r="J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K40" i="2"/>
  <c r="BA40" i="2"/>
  <c r="BB40" i="2"/>
  <c r="BC40" i="2"/>
  <c r="BD40" i="2"/>
  <c r="BE40" i="2"/>
  <c r="BF40" i="2"/>
  <c r="BG40" i="2"/>
  <c r="BH40" i="2"/>
  <c r="BI40" i="2"/>
  <c r="BJ40" i="2"/>
  <c r="BL40" i="2"/>
  <c r="BM40" i="2"/>
  <c r="M40" i="2"/>
  <c r="D40" i="2"/>
  <c r="E40" i="2"/>
  <c r="A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BK39" i="2"/>
  <c r="L39" i="2"/>
  <c r="J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K39" i="2"/>
  <c r="BA39" i="2"/>
  <c r="BB39" i="2"/>
  <c r="BC39" i="2"/>
  <c r="BD39" i="2"/>
  <c r="BE39" i="2"/>
  <c r="BF39" i="2"/>
  <c r="BG39" i="2"/>
  <c r="BH39" i="2"/>
  <c r="BI39" i="2"/>
  <c r="BJ39" i="2"/>
  <c r="BL39" i="2"/>
  <c r="BM39" i="2"/>
  <c r="M39" i="2"/>
  <c r="D39" i="2"/>
  <c r="E39" i="2"/>
  <c r="A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BK38" i="2"/>
  <c r="L38" i="2"/>
  <c r="J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K38" i="2"/>
  <c r="BA38" i="2"/>
  <c r="BB38" i="2"/>
  <c r="BC38" i="2"/>
  <c r="BD38" i="2"/>
  <c r="BE38" i="2"/>
  <c r="BF38" i="2"/>
  <c r="BG38" i="2"/>
  <c r="BH38" i="2"/>
  <c r="BI38" i="2"/>
  <c r="BJ38" i="2"/>
  <c r="BL38" i="2"/>
  <c r="BM38" i="2"/>
  <c r="M38" i="2"/>
  <c r="D38" i="2"/>
  <c r="E38" i="2"/>
  <c r="A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BK37" i="2"/>
  <c r="L37" i="2"/>
  <c r="J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K37" i="2"/>
  <c r="BA37" i="2"/>
  <c r="BB37" i="2"/>
  <c r="BC37" i="2"/>
  <c r="BD37" i="2"/>
  <c r="BE37" i="2"/>
  <c r="BF37" i="2"/>
  <c r="BG37" i="2"/>
  <c r="BH37" i="2"/>
  <c r="BI37" i="2"/>
  <c r="BJ37" i="2"/>
  <c r="BL37" i="2"/>
  <c r="BM37" i="2"/>
  <c r="M37" i="2"/>
  <c r="D37" i="2"/>
  <c r="E37" i="2"/>
  <c r="A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BK36" i="2"/>
  <c r="L36" i="2"/>
  <c r="J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K36" i="2"/>
  <c r="BA36" i="2"/>
  <c r="BB36" i="2"/>
  <c r="BC36" i="2"/>
  <c r="BD36" i="2"/>
  <c r="BE36" i="2"/>
  <c r="BF36" i="2"/>
  <c r="BG36" i="2"/>
  <c r="BH36" i="2"/>
  <c r="BI36" i="2"/>
  <c r="BJ36" i="2"/>
  <c r="BL36" i="2"/>
  <c r="BM36" i="2"/>
  <c r="M36" i="2"/>
  <c r="D36" i="2"/>
  <c r="E36" i="2"/>
  <c r="A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BK35" i="2"/>
  <c r="L35" i="2"/>
  <c r="J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K35" i="2"/>
  <c r="BA35" i="2"/>
  <c r="BB35" i="2"/>
  <c r="BC35" i="2"/>
  <c r="BD35" i="2"/>
  <c r="BE35" i="2"/>
  <c r="BF35" i="2"/>
  <c r="BG35" i="2"/>
  <c r="BH35" i="2"/>
  <c r="BI35" i="2"/>
  <c r="BJ35" i="2"/>
  <c r="BL35" i="2"/>
  <c r="BM35" i="2"/>
  <c r="M35" i="2"/>
  <c r="D35" i="2"/>
  <c r="E35" i="2"/>
  <c r="A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BK34" i="2"/>
  <c r="L34" i="2"/>
  <c r="J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K34" i="2"/>
  <c r="BA34" i="2"/>
  <c r="BB34" i="2"/>
  <c r="BC34" i="2"/>
  <c r="BD34" i="2"/>
  <c r="BE34" i="2"/>
  <c r="BF34" i="2"/>
  <c r="BG34" i="2"/>
  <c r="BH34" i="2"/>
  <c r="BI34" i="2"/>
  <c r="BJ34" i="2"/>
  <c r="BL34" i="2"/>
  <c r="BM34" i="2"/>
  <c r="M34" i="2"/>
  <c r="D34" i="2"/>
  <c r="E34" i="2"/>
  <c r="A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BK33" i="2"/>
  <c r="L33" i="2"/>
  <c r="J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K33" i="2"/>
  <c r="BA33" i="2"/>
  <c r="BB33" i="2"/>
  <c r="BC33" i="2"/>
  <c r="BD33" i="2"/>
  <c r="BE33" i="2"/>
  <c r="BF33" i="2"/>
  <c r="BG33" i="2"/>
  <c r="BH33" i="2"/>
  <c r="BI33" i="2"/>
  <c r="BJ33" i="2"/>
  <c r="BL33" i="2"/>
  <c r="BM33" i="2"/>
  <c r="M33" i="2"/>
  <c r="D33" i="2"/>
  <c r="E33" i="2"/>
  <c r="A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BK32" i="2"/>
  <c r="L32" i="2"/>
  <c r="J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K32" i="2"/>
  <c r="BA32" i="2"/>
  <c r="BB32" i="2"/>
  <c r="BC32" i="2"/>
  <c r="BD32" i="2"/>
  <c r="BE32" i="2"/>
  <c r="BF32" i="2"/>
  <c r="BG32" i="2"/>
  <c r="BH32" i="2"/>
  <c r="BI32" i="2"/>
  <c r="BJ32" i="2"/>
  <c r="BL32" i="2"/>
  <c r="BM32" i="2"/>
  <c r="M32" i="2"/>
  <c r="D32" i="2"/>
  <c r="E32" i="2"/>
  <c r="A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BK31" i="2"/>
  <c r="L31" i="2"/>
  <c r="J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K31" i="2"/>
  <c r="BA31" i="2"/>
  <c r="BB31" i="2"/>
  <c r="BC31" i="2"/>
  <c r="BD31" i="2"/>
  <c r="BE31" i="2"/>
  <c r="BF31" i="2"/>
  <c r="BG31" i="2"/>
  <c r="BH31" i="2"/>
  <c r="BI31" i="2"/>
  <c r="BJ31" i="2"/>
  <c r="BL31" i="2"/>
  <c r="BM31" i="2"/>
  <c r="M31" i="2"/>
  <c r="D31" i="2"/>
  <c r="E31" i="2"/>
  <c r="A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BK30" i="2"/>
  <c r="L30" i="2"/>
  <c r="J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K30" i="2"/>
  <c r="BA30" i="2"/>
  <c r="BB30" i="2"/>
  <c r="BC30" i="2"/>
  <c r="BD30" i="2"/>
  <c r="BE30" i="2"/>
  <c r="BF30" i="2"/>
  <c r="BG30" i="2"/>
  <c r="BH30" i="2"/>
  <c r="BI30" i="2"/>
  <c r="BJ30" i="2"/>
  <c r="BL30" i="2"/>
  <c r="BM30" i="2"/>
  <c r="M30" i="2"/>
  <c r="D30" i="2"/>
  <c r="E30" i="2"/>
  <c r="A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BK29" i="2"/>
  <c r="L29" i="2"/>
  <c r="J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K29" i="2"/>
  <c r="BA29" i="2"/>
  <c r="BB29" i="2"/>
  <c r="BC29" i="2"/>
  <c r="BD29" i="2"/>
  <c r="BE29" i="2"/>
  <c r="BF29" i="2"/>
  <c r="BG29" i="2"/>
  <c r="BH29" i="2"/>
  <c r="BI29" i="2"/>
  <c r="BJ29" i="2"/>
  <c r="BL29" i="2"/>
  <c r="BM29" i="2"/>
  <c r="M29" i="2"/>
  <c r="D29" i="2"/>
  <c r="E29" i="2"/>
  <c r="A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BK28" i="2"/>
  <c r="L28" i="2"/>
  <c r="J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K28" i="2"/>
  <c r="BA28" i="2"/>
  <c r="BB28" i="2"/>
  <c r="BC28" i="2"/>
  <c r="BD28" i="2"/>
  <c r="BE28" i="2"/>
  <c r="BF28" i="2"/>
  <c r="BG28" i="2"/>
  <c r="BH28" i="2"/>
  <c r="BI28" i="2"/>
  <c r="BJ28" i="2"/>
  <c r="BL28" i="2"/>
  <c r="BM28" i="2"/>
  <c r="M28" i="2"/>
  <c r="D28" i="2"/>
  <c r="E28" i="2"/>
  <c r="A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BK27" i="2"/>
  <c r="L27" i="2"/>
  <c r="J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K27" i="2"/>
  <c r="BA27" i="2"/>
  <c r="BB27" i="2"/>
  <c r="BC27" i="2"/>
  <c r="BD27" i="2"/>
  <c r="BE27" i="2"/>
  <c r="BF27" i="2"/>
  <c r="BG27" i="2"/>
  <c r="BH27" i="2"/>
  <c r="BI27" i="2"/>
  <c r="BJ27" i="2"/>
  <c r="BL27" i="2"/>
  <c r="BM27" i="2"/>
  <c r="M27" i="2"/>
  <c r="D27" i="2"/>
  <c r="E27" i="2"/>
  <c r="A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BK26" i="2"/>
  <c r="L26" i="2"/>
  <c r="J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K26" i="2"/>
  <c r="BA26" i="2"/>
  <c r="BB26" i="2"/>
  <c r="BC26" i="2"/>
  <c r="BD26" i="2"/>
  <c r="BE26" i="2"/>
  <c r="BF26" i="2"/>
  <c r="BG26" i="2"/>
  <c r="BH26" i="2"/>
  <c r="BI26" i="2"/>
  <c r="BJ26" i="2"/>
  <c r="BL26" i="2"/>
  <c r="BM26" i="2"/>
  <c r="M26" i="2"/>
  <c r="D26" i="2"/>
  <c r="E26" i="2"/>
  <c r="A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BK25" i="2"/>
  <c r="L25" i="2"/>
  <c r="J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K25" i="2"/>
  <c r="BA25" i="2"/>
  <c r="BB25" i="2"/>
  <c r="BC25" i="2"/>
  <c r="BD25" i="2"/>
  <c r="BE25" i="2"/>
  <c r="BF25" i="2"/>
  <c r="BG25" i="2"/>
  <c r="BH25" i="2"/>
  <c r="BI25" i="2"/>
  <c r="BJ25" i="2"/>
  <c r="BL25" i="2"/>
  <c r="BM25" i="2"/>
  <c r="M25" i="2"/>
  <c r="D25" i="2"/>
  <c r="E25" i="2"/>
  <c r="A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BK24" i="2"/>
  <c r="L24" i="2"/>
  <c r="J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K24" i="2"/>
  <c r="BA24" i="2"/>
  <c r="BB24" i="2"/>
  <c r="BC24" i="2"/>
  <c r="BD24" i="2"/>
  <c r="BE24" i="2"/>
  <c r="BF24" i="2"/>
  <c r="BG24" i="2"/>
  <c r="BH24" i="2"/>
  <c r="BI24" i="2"/>
  <c r="BJ24" i="2"/>
  <c r="BL24" i="2"/>
  <c r="BM24" i="2"/>
  <c r="M24" i="2"/>
  <c r="D24" i="2"/>
  <c r="E24" i="2"/>
  <c r="A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BK23" i="2"/>
  <c r="L23" i="2"/>
  <c r="J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K23" i="2"/>
  <c r="BA23" i="2"/>
  <c r="BB23" i="2"/>
  <c r="BC23" i="2"/>
  <c r="BD23" i="2"/>
  <c r="BE23" i="2"/>
  <c r="BF23" i="2"/>
  <c r="BG23" i="2"/>
  <c r="BH23" i="2"/>
  <c r="BI23" i="2"/>
  <c r="BJ23" i="2"/>
  <c r="BL23" i="2"/>
  <c r="BM23" i="2"/>
  <c r="M23" i="2"/>
  <c r="D23" i="2"/>
  <c r="E23" i="2"/>
  <c r="A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BK22" i="2"/>
  <c r="L22" i="2"/>
  <c r="J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K22" i="2"/>
  <c r="BA22" i="2"/>
  <c r="BB22" i="2"/>
  <c r="BC22" i="2"/>
  <c r="BD22" i="2"/>
  <c r="BE22" i="2"/>
  <c r="BF22" i="2"/>
  <c r="BG22" i="2"/>
  <c r="BH22" i="2"/>
  <c r="BI22" i="2"/>
  <c r="BJ22" i="2"/>
  <c r="BL22" i="2"/>
  <c r="BM22" i="2"/>
  <c r="M22" i="2"/>
  <c r="D22" i="2"/>
  <c r="E22" i="2"/>
  <c r="A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BK21" i="2"/>
  <c r="L21" i="2"/>
  <c r="J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K21" i="2"/>
  <c r="BA21" i="2"/>
  <c r="BB21" i="2"/>
  <c r="BC21" i="2"/>
  <c r="BD21" i="2"/>
  <c r="BE21" i="2"/>
  <c r="BF21" i="2"/>
  <c r="BG21" i="2"/>
  <c r="BH21" i="2"/>
  <c r="BI21" i="2"/>
  <c r="BJ21" i="2"/>
  <c r="BL21" i="2"/>
  <c r="BM21" i="2"/>
  <c r="M21" i="2"/>
  <c r="D21" i="2"/>
  <c r="E21" i="2"/>
  <c r="A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BK20" i="2"/>
  <c r="L20" i="2"/>
  <c r="J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K20" i="2"/>
  <c r="BA20" i="2"/>
  <c r="BB20" i="2"/>
  <c r="BC20" i="2"/>
  <c r="BD20" i="2"/>
  <c r="BE20" i="2"/>
  <c r="BF20" i="2"/>
  <c r="BG20" i="2"/>
  <c r="BH20" i="2"/>
  <c r="BI20" i="2"/>
  <c r="BJ20" i="2"/>
  <c r="BL20" i="2"/>
  <c r="BM20" i="2"/>
  <c r="M20" i="2"/>
  <c r="D20" i="2"/>
  <c r="E20" i="2"/>
  <c r="A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BK19" i="2"/>
  <c r="L19" i="2"/>
  <c r="J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K19" i="2"/>
  <c r="BA19" i="2"/>
  <c r="BB19" i="2"/>
  <c r="BC19" i="2"/>
  <c r="BD19" i="2"/>
  <c r="BE19" i="2"/>
  <c r="BF19" i="2"/>
  <c r="BG19" i="2"/>
  <c r="BH19" i="2"/>
  <c r="BI19" i="2"/>
  <c r="BJ19" i="2"/>
  <c r="BL19" i="2"/>
  <c r="BM19" i="2"/>
  <c r="M19" i="2"/>
  <c r="D19" i="2"/>
  <c r="E19" i="2"/>
  <c r="A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BK18" i="2"/>
  <c r="L18" i="2"/>
  <c r="J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K18" i="2"/>
  <c r="BA18" i="2"/>
  <c r="BB18" i="2"/>
  <c r="BC18" i="2"/>
  <c r="BD18" i="2"/>
  <c r="BE18" i="2"/>
  <c r="BF18" i="2"/>
  <c r="BG18" i="2"/>
  <c r="BH18" i="2"/>
  <c r="BI18" i="2"/>
  <c r="BJ18" i="2"/>
  <c r="BL18" i="2"/>
  <c r="BM18" i="2"/>
  <c r="M18" i="2"/>
  <c r="D18" i="2"/>
  <c r="E18" i="2"/>
  <c r="A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BK17" i="2"/>
  <c r="L17" i="2"/>
  <c r="J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K17" i="2"/>
  <c r="BA17" i="2"/>
  <c r="BB17" i="2"/>
  <c r="BC17" i="2"/>
  <c r="BD17" i="2"/>
  <c r="BE17" i="2"/>
  <c r="BF17" i="2"/>
  <c r="BG17" i="2"/>
  <c r="BH17" i="2"/>
  <c r="BI17" i="2"/>
  <c r="BJ17" i="2"/>
  <c r="BL17" i="2"/>
  <c r="BM17" i="2"/>
  <c r="M17" i="2"/>
  <c r="D17" i="2"/>
  <c r="E17" i="2"/>
  <c r="A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BK16" i="2"/>
  <c r="L16" i="2"/>
  <c r="J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K16" i="2"/>
  <c r="BA16" i="2"/>
  <c r="BB16" i="2"/>
  <c r="BC16" i="2"/>
  <c r="BD16" i="2"/>
  <c r="BE16" i="2"/>
  <c r="BF16" i="2"/>
  <c r="BG16" i="2"/>
  <c r="BH16" i="2"/>
  <c r="BI16" i="2"/>
  <c r="BJ16" i="2"/>
  <c r="BL16" i="2"/>
  <c r="BM16" i="2"/>
  <c r="M16" i="2"/>
  <c r="D16" i="2"/>
  <c r="E16" i="2"/>
  <c r="A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BK15" i="2"/>
  <c r="L15" i="2"/>
  <c r="J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K15" i="2"/>
  <c r="BA15" i="2"/>
  <c r="BB15" i="2"/>
  <c r="BC15" i="2"/>
  <c r="BD15" i="2"/>
  <c r="BE15" i="2"/>
  <c r="BF15" i="2"/>
  <c r="BG15" i="2"/>
  <c r="BH15" i="2"/>
  <c r="BI15" i="2"/>
  <c r="BJ15" i="2"/>
  <c r="BL15" i="2"/>
  <c r="BM15" i="2"/>
  <c r="M15" i="2"/>
  <c r="D15" i="2"/>
  <c r="E15" i="2"/>
  <c r="A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BK14" i="2"/>
  <c r="L14" i="2"/>
  <c r="J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K14" i="2"/>
  <c r="BA14" i="2"/>
  <c r="BB14" i="2"/>
  <c r="BC14" i="2"/>
  <c r="BD14" i="2"/>
  <c r="BE14" i="2"/>
  <c r="BF14" i="2"/>
  <c r="BG14" i="2"/>
  <c r="BH14" i="2"/>
  <c r="BI14" i="2"/>
  <c r="BJ14" i="2"/>
  <c r="BL14" i="2"/>
  <c r="BM14" i="2"/>
  <c r="M14" i="2"/>
  <c r="D14" i="2"/>
  <c r="E14" i="2"/>
  <c r="A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BK13" i="2"/>
  <c r="L13" i="2"/>
  <c r="J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K13" i="2"/>
  <c r="BA13" i="2"/>
  <c r="BB13" i="2"/>
  <c r="BC13" i="2"/>
  <c r="BD13" i="2"/>
  <c r="BE13" i="2"/>
  <c r="BF13" i="2"/>
  <c r="BG13" i="2"/>
  <c r="BH13" i="2"/>
  <c r="BI13" i="2"/>
  <c r="BJ13" i="2"/>
  <c r="BL13" i="2"/>
  <c r="BM13" i="2"/>
  <c r="M13" i="2"/>
  <c r="D13" i="2"/>
  <c r="E13" i="2"/>
  <c r="A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BK12" i="2"/>
  <c r="L12" i="2"/>
  <c r="J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K12" i="2"/>
  <c r="BA12" i="2"/>
  <c r="BB12" i="2"/>
  <c r="BC12" i="2"/>
  <c r="BD12" i="2"/>
  <c r="BE12" i="2"/>
  <c r="BF12" i="2"/>
  <c r="BG12" i="2"/>
  <c r="BH12" i="2"/>
  <c r="BI12" i="2"/>
  <c r="BJ12" i="2"/>
  <c r="BL12" i="2"/>
  <c r="BM12" i="2"/>
  <c r="M12" i="2"/>
  <c r="D12" i="2"/>
  <c r="E12" i="2"/>
  <c r="A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BK11" i="2"/>
  <c r="L11" i="2"/>
  <c r="J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K11" i="2"/>
  <c r="BA11" i="2"/>
  <c r="BB11" i="2"/>
  <c r="BC11" i="2"/>
  <c r="BD11" i="2"/>
  <c r="BE11" i="2"/>
  <c r="BF11" i="2"/>
  <c r="BG11" i="2"/>
  <c r="BH11" i="2"/>
  <c r="BI11" i="2"/>
  <c r="BJ11" i="2"/>
  <c r="BL11" i="2"/>
  <c r="BM11" i="2"/>
  <c r="M11" i="2"/>
  <c r="D11" i="2"/>
  <c r="E11" i="2"/>
  <c r="A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BK10" i="2"/>
  <c r="L10" i="2"/>
  <c r="J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K10" i="2"/>
  <c r="BA10" i="2"/>
  <c r="BB10" i="2"/>
  <c r="BC10" i="2"/>
  <c r="BD10" i="2"/>
  <c r="BE10" i="2"/>
  <c r="BF10" i="2"/>
  <c r="BG10" i="2"/>
  <c r="BH10" i="2"/>
  <c r="BI10" i="2"/>
  <c r="BJ10" i="2"/>
  <c r="BL10" i="2"/>
  <c r="BM10" i="2"/>
  <c r="M10" i="2"/>
  <c r="D10" i="2"/>
  <c r="E10" i="2"/>
  <c r="A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BK9" i="2"/>
  <c r="L9" i="2"/>
  <c r="J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K9" i="2"/>
  <c r="BA9" i="2"/>
  <c r="BB9" i="2"/>
  <c r="BC9" i="2"/>
  <c r="BD9" i="2"/>
  <c r="BE9" i="2"/>
  <c r="BF9" i="2"/>
  <c r="BG9" i="2"/>
  <c r="BH9" i="2"/>
  <c r="BI9" i="2"/>
  <c r="BJ9" i="2"/>
  <c r="BL9" i="2"/>
  <c r="BM9" i="2"/>
  <c r="M9" i="2"/>
  <c r="D9" i="2"/>
  <c r="E9" i="2"/>
  <c r="A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BK8" i="2"/>
  <c r="L8" i="2"/>
  <c r="J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K8" i="2"/>
  <c r="BA8" i="2"/>
  <c r="BB8" i="2"/>
  <c r="BC8" i="2"/>
  <c r="BD8" i="2"/>
  <c r="BE8" i="2"/>
  <c r="BF8" i="2"/>
  <c r="BG8" i="2"/>
  <c r="BH8" i="2"/>
  <c r="BI8" i="2"/>
  <c r="BJ8" i="2"/>
  <c r="BL8" i="2"/>
  <c r="BM8" i="2"/>
  <c r="M8" i="2"/>
  <c r="D8" i="2"/>
  <c r="E8" i="2"/>
  <c r="A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BK7" i="2"/>
  <c r="L7" i="2"/>
  <c r="J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K7" i="2"/>
  <c r="BA7" i="2"/>
  <c r="BB7" i="2"/>
  <c r="BC7" i="2"/>
  <c r="BD7" i="2"/>
  <c r="BE7" i="2"/>
  <c r="BF7" i="2"/>
  <c r="BG7" i="2"/>
  <c r="BH7" i="2"/>
  <c r="BI7" i="2"/>
  <c r="BJ7" i="2"/>
  <c r="BL7" i="2"/>
  <c r="BM7" i="2"/>
  <c r="M7" i="2"/>
  <c r="D7" i="2"/>
  <c r="E7" i="2"/>
  <c r="A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BK6" i="2"/>
  <c r="L6" i="2"/>
  <c r="J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K6" i="2"/>
  <c r="BA6" i="2"/>
  <c r="BB6" i="2"/>
  <c r="BC6" i="2"/>
  <c r="BD6" i="2"/>
  <c r="BE6" i="2"/>
  <c r="BF6" i="2"/>
  <c r="BG6" i="2"/>
  <c r="BH6" i="2"/>
  <c r="BI6" i="2"/>
  <c r="BJ6" i="2"/>
  <c r="BL6" i="2"/>
  <c r="BM6" i="2"/>
  <c r="M6" i="2"/>
  <c r="D6" i="2"/>
  <c r="E6" i="2"/>
  <c r="A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BK5" i="2"/>
  <c r="L5" i="2"/>
  <c r="J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K5" i="2"/>
  <c r="BA5" i="2"/>
  <c r="BB5" i="2"/>
  <c r="BC5" i="2"/>
  <c r="BD5" i="2"/>
  <c r="BE5" i="2"/>
  <c r="BF5" i="2"/>
  <c r="BG5" i="2"/>
  <c r="BH5" i="2"/>
  <c r="BI5" i="2"/>
  <c r="BJ5" i="2"/>
  <c r="BL5" i="2"/>
  <c r="BM5" i="2"/>
  <c r="M5" i="2"/>
  <c r="D5" i="2"/>
  <c r="E5" i="2"/>
  <c r="A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BK4" i="2"/>
  <c r="L4" i="2"/>
  <c r="J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K4" i="2"/>
  <c r="BA4" i="2"/>
  <c r="BB4" i="2"/>
  <c r="BC4" i="2"/>
  <c r="BD4" i="2"/>
  <c r="BE4" i="2"/>
  <c r="BF4" i="2"/>
  <c r="BG4" i="2"/>
  <c r="BH4" i="2"/>
  <c r="BI4" i="2"/>
  <c r="BJ4" i="2"/>
  <c r="BL4" i="2"/>
  <c r="BM4" i="2"/>
  <c r="M4" i="2"/>
  <c r="D4" i="2"/>
  <c r="E4" i="2"/>
  <c r="A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BK3" i="2"/>
  <c r="L3" i="2"/>
  <c r="J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K3" i="2"/>
  <c r="BA3" i="2"/>
  <c r="BB3" i="2"/>
  <c r="BC3" i="2"/>
  <c r="BD3" i="2"/>
  <c r="BE3" i="2"/>
  <c r="BF3" i="2"/>
  <c r="BG3" i="2"/>
  <c r="BH3" i="2"/>
  <c r="BI3" i="2"/>
  <c r="BJ3" i="2"/>
  <c r="BL3" i="2"/>
  <c r="BM3" i="2"/>
  <c r="M3" i="2"/>
  <c r="D3" i="2"/>
  <c r="E3" i="2"/>
  <c r="A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BK2" i="2"/>
  <c r="J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K2" i="2"/>
  <c r="BA2" i="2"/>
  <c r="BB2" i="2"/>
  <c r="BC2" i="2"/>
  <c r="BD2" i="2"/>
  <c r="BE2" i="2"/>
  <c r="BF2" i="2"/>
  <c r="BG2" i="2"/>
  <c r="BH2" i="2"/>
  <c r="BI2" i="2"/>
  <c r="BJ2" i="2"/>
  <c r="BL2" i="2"/>
  <c r="BM2" i="2"/>
  <c r="D2" i="2"/>
  <c r="E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" i="1"/>
  <c r="S49" i="1"/>
  <c r="M2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L2" i="1"/>
  <c r="BK49" i="1"/>
  <c r="L49" i="1"/>
  <c r="J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K49" i="1"/>
  <c r="BA49" i="1"/>
  <c r="BB49" i="1"/>
  <c r="BC49" i="1"/>
  <c r="BD49" i="1"/>
  <c r="BE49" i="1"/>
  <c r="BF49" i="1"/>
  <c r="BG49" i="1"/>
  <c r="BH49" i="1"/>
  <c r="BI49" i="1"/>
  <c r="BJ49" i="1"/>
  <c r="BL49" i="1"/>
  <c r="BM49" i="1"/>
  <c r="D49" i="1"/>
  <c r="E49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BK41" i="1"/>
  <c r="L41" i="1"/>
  <c r="J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K41" i="1"/>
  <c r="BA41" i="1"/>
  <c r="BB41" i="1"/>
  <c r="BC41" i="1"/>
  <c r="BD41" i="1"/>
  <c r="BE41" i="1"/>
  <c r="BF41" i="1"/>
  <c r="BG41" i="1"/>
  <c r="BH41" i="1"/>
  <c r="BI41" i="1"/>
  <c r="BJ41" i="1"/>
  <c r="BL41" i="1"/>
  <c r="BM41" i="1"/>
  <c r="D41" i="1"/>
  <c r="E41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BK4" i="1"/>
  <c r="L4" i="1"/>
  <c r="J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K4" i="1"/>
  <c r="BA4" i="1"/>
  <c r="BB4" i="1"/>
  <c r="BC4" i="1"/>
  <c r="BD4" i="1"/>
  <c r="BE4" i="1"/>
  <c r="BF4" i="1"/>
  <c r="BG4" i="1"/>
  <c r="BH4" i="1"/>
  <c r="BI4" i="1"/>
  <c r="BJ4" i="1"/>
  <c r="BL4" i="1"/>
  <c r="BM4" i="1"/>
  <c r="D4" i="1"/>
  <c r="E4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BK39" i="1"/>
  <c r="L39" i="1"/>
  <c r="J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K39" i="1"/>
  <c r="BA39" i="1"/>
  <c r="BB39" i="1"/>
  <c r="BC39" i="1"/>
  <c r="BD39" i="1"/>
  <c r="BE39" i="1"/>
  <c r="BF39" i="1"/>
  <c r="BG39" i="1"/>
  <c r="BH39" i="1"/>
  <c r="BI39" i="1"/>
  <c r="BJ39" i="1"/>
  <c r="BL39" i="1"/>
  <c r="BM39" i="1"/>
  <c r="D39" i="1"/>
  <c r="E39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BK82" i="1"/>
  <c r="L82" i="1"/>
  <c r="J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K82" i="1"/>
  <c r="BA82" i="1"/>
  <c r="BB82" i="1"/>
  <c r="BC82" i="1"/>
  <c r="BD82" i="1"/>
  <c r="BE82" i="1"/>
  <c r="BF82" i="1"/>
  <c r="BG82" i="1"/>
  <c r="BH82" i="1"/>
  <c r="BI82" i="1"/>
  <c r="BJ82" i="1"/>
  <c r="BL82" i="1"/>
  <c r="BM82" i="1"/>
  <c r="D82" i="1"/>
  <c r="E82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BK48" i="1"/>
  <c r="L48" i="1"/>
  <c r="J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K48" i="1"/>
  <c r="BA48" i="1"/>
  <c r="BB48" i="1"/>
  <c r="BC48" i="1"/>
  <c r="BD48" i="1"/>
  <c r="BE48" i="1"/>
  <c r="BF48" i="1"/>
  <c r="BG48" i="1"/>
  <c r="BH48" i="1"/>
  <c r="BI48" i="1"/>
  <c r="BJ48" i="1"/>
  <c r="BL48" i="1"/>
  <c r="BM48" i="1"/>
  <c r="D48" i="1"/>
  <c r="E48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BK15" i="1"/>
  <c r="L15" i="1"/>
  <c r="J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K15" i="1"/>
  <c r="BA15" i="1"/>
  <c r="BB15" i="1"/>
  <c r="BC15" i="1"/>
  <c r="BD15" i="1"/>
  <c r="BE15" i="1"/>
  <c r="BF15" i="1"/>
  <c r="BG15" i="1"/>
  <c r="BH15" i="1"/>
  <c r="BI15" i="1"/>
  <c r="BJ15" i="1"/>
  <c r="BL15" i="1"/>
  <c r="BM15" i="1"/>
  <c r="D15" i="1"/>
  <c r="E15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BK69" i="1"/>
  <c r="L69" i="1"/>
  <c r="J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K69" i="1"/>
  <c r="BA69" i="1"/>
  <c r="BB69" i="1"/>
  <c r="BC69" i="1"/>
  <c r="BD69" i="1"/>
  <c r="BE69" i="1"/>
  <c r="BF69" i="1"/>
  <c r="BG69" i="1"/>
  <c r="BH69" i="1"/>
  <c r="BI69" i="1"/>
  <c r="BJ69" i="1"/>
  <c r="BL69" i="1"/>
  <c r="BM69" i="1"/>
  <c r="D69" i="1"/>
  <c r="E6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BK59" i="1"/>
  <c r="L59" i="1"/>
  <c r="J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K59" i="1"/>
  <c r="BA59" i="1"/>
  <c r="BB59" i="1"/>
  <c r="BC59" i="1"/>
  <c r="BD59" i="1"/>
  <c r="BE59" i="1"/>
  <c r="BF59" i="1"/>
  <c r="BG59" i="1"/>
  <c r="BH59" i="1"/>
  <c r="BI59" i="1"/>
  <c r="BJ59" i="1"/>
  <c r="BL59" i="1"/>
  <c r="BM59" i="1"/>
  <c r="D59" i="1"/>
  <c r="E59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BK16" i="1"/>
  <c r="L16" i="1"/>
  <c r="J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K16" i="1"/>
  <c r="BA16" i="1"/>
  <c r="BB16" i="1"/>
  <c r="BC16" i="1"/>
  <c r="BD16" i="1"/>
  <c r="BE16" i="1"/>
  <c r="BF16" i="1"/>
  <c r="BG16" i="1"/>
  <c r="BH16" i="1"/>
  <c r="BI16" i="1"/>
  <c r="BJ16" i="1"/>
  <c r="BL16" i="1"/>
  <c r="BM16" i="1"/>
  <c r="D16" i="1"/>
  <c r="E16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BK71" i="1"/>
  <c r="L71" i="1"/>
  <c r="J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K71" i="1"/>
  <c r="BA71" i="1"/>
  <c r="BB71" i="1"/>
  <c r="BC71" i="1"/>
  <c r="BD71" i="1"/>
  <c r="BE71" i="1"/>
  <c r="BF71" i="1"/>
  <c r="BG71" i="1"/>
  <c r="BH71" i="1"/>
  <c r="BI71" i="1"/>
  <c r="BJ71" i="1"/>
  <c r="BL71" i="1"/>
  <c r="BM71" i="1"/>
  <c r="D71" i="1"/>
  <c r="E71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BK73" i="1"/>
  <c r="L73" i="1"/>
  <c r="J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K73" i="1"/>
  <c r="BA73" i="1"/>
  <c r="BB73" i="1"/>
  <c r="BC73" i="1"/>
  <c r="BD73" i="1"/>
  <c r="BE73" i="1"/>
  <c r="BF73" i="1"/>
  <c r="BG73" i="1"/>
  <c r="BH73" i="1"/>
  <c r="BI73" i="1"/>
  <c r="BJ73" i="1"/>
  <c r="BL73" i="1"/>
  <c r="BM73" i="1"/>
  <c r="D73" i="1"/>
  <c r="E73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BK5" i="1"/>
  <c r="L5" i="1"/>
  <c r="J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K5" i="1"/>
  <c r="BA5" i="1"/>
  <c r="BB5" i="1"/>
  <c r="BC5" i="1"/>
  <c r="BD5" i="1"/>
  <c r="BE5" i="1"/>
  <c r="BF5" i="1"/>
  <c r="BG5" i="1"/>
  <c r="BH5" i="1"/>
  <c r="BI5" i="1"/>
  <c r="BJ5" i="1"/>
  <c r="BL5" i="1"/>
  <c r="BM5" i="1"/>
  <c r="D5" i="1"/>
  <c r="E5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BK19" i="1"/>
  <c r="L19" i="1"/>
  <c r="J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K19" i="1"/>
  <c r="BA19" i="1"/>
  <c r="BB19" i="1"/>
  <c r="BC19" i="1"/>
  <c r="BD19" i="1"/>
  <c r="BE19" i="1"/>
  <c r="BF19" i="1"/>
  <c r="BG19" i="1"/>
  <c r="BH19" i="1"/>
  <c r="BI19" i="1"/>
  <c r="BJ19" i="1"/>
  <c r="BL19" i="1"/>
  <c r="BM19" i="1"/>
  <c r="D19" i="1"/>
  <c r="E19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BK53" i="1"/>
  <c r="L53" i="1"/>
  <c r="J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K53" i="1"/>
  <c r="BA53" i="1"/>
  <c r="BB53" i="1"/>
  <c r="BC53" i="1"/>
  <c r="BD53" i="1"/>
  <c r="BE53" i="1"/>
  <c r="BF53" i="1"/>
  <c r="BG53" i="1"/>
  <c r="BH53" i="1"/>
  <c r="BI53" i="1"/>
  <c r="BJ53" i="1"/>
  <c r="BL53" i="1"/>
  <c r="BM53" i="1"/>
  <c r="D53" i="1"/>
  <c r="E5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BK24" i="1"/>
  <c r="L24" i="1"/>
  <c r="J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K24" i="1"/>
  <c r="BA24" i="1"/>
  <c r="BB24" i="1"/>
  <c r="BC24" i="1"/>
  <c r="BD24" i="1"/>
  <c r="BE24" i="1"/>
  <c r="BF24" i="1"/>
  <c r="BG24" i="1"/>
  <c r="BH24" i="1"/>
  <c r="BI24" i="1"/>
  <c r="BJ24" i="1"/>
  <c r="BL24" i="1"/>
  <c r="BM24" i="1"/>
  <c r="D24" i="1"/>
  <c r="E24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BK31" i="1"/>
  <c r="L31" i="1"/>
  <c r="J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K31" i="1"/>
  <c r="BA31" i="1"/>
  <c r="BB31" i="1"/>
  <c r="BC31" i="1"/>
  <c r="BD31" i="1"/>
  <c r="BE31" i="1"/>
  <c r="BF31" i="1"/>
  <c r="BG31" i="1"/>
  <c r="BH31" i="1"/>
  <c r="BI31" i="1"/>
  <c r="BJ31" i="1"/>
  <c r="BL31" i="1"/>
  <c r="BM31" i="1"/>
  <c r="D31" i="1"/>
  <c r="E31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BK67" i="1"/>
  <c r="L67" i="1"/>
  <c r="J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K67" i="1"/>
  <c r="BA67" i="1"/>
  <c r="BB67" i="1"/>
  <c r="BC67" i="1"/>
  <c r="BD67" i="1"/>
  <c r="BE67" i="1"/>
  <c r="BF67" i="1"/>
  <c r="BG67" i="1"/>
  <c r="BH67" i="1"/>
  <c r="BI67" i="1"/>
  <c r="BJ67" i="1"/>
  <c r="BL67" i="1"/>
  <c r="BM67" i="1"/>
  <c r="D67" i="1"/>
  <c r="E67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BK10" i="1"/>
  <c r="L10" i="1"/>
  <c r="J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K10" i="1"/>
  <c r="BA10" i="1"/>
  <c r="BB10" i="1"/>
  <c r="BC10" i="1"/>
  <c r="BD10" i="1"/>
  <c r="BE10" i="1"/>
  <c r="BF10" i="1"/>
  <c r="BG10" i="1"/>
  <c r="BH10" i="1"/>
  <c r="BI10" i="1"/>
  <c r="BJ10" i="1"/>
  <c r="BL10" i="1"/>
  <c r="BM10" i="1"/>
  <c r="D10" i="1"/>
  <c r="E10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BK84" i="1"/>
  <c r="L84" i="1"/>
  <c r="J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K84" i="1"/>
  <c r="BA84" i="1"/>
  <c r="BB84" i="1"/>
  <c r="BC84" i="1"/>
  <c r="BD84" i="1"/>
  <c r="BE84" i="1"/>
  <c r="BF84" i="1"/>
  <c r="BG84" i="1"/>
  <c r="BH84" i="1"/>
  <c r="BI84" i="1"/>
  <c r="BJ84" i="1"/>
  <c r="BL84" i="1"/>
  <c r="BM84" i="1"/>
  <c r="D84" i="1"/>
  <c r="E84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BK51" i="1"/>
  <c r="L51" i="1"/>
  <c r="J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K51" i="1"/>
  <c r="BA51" i="1"/>
  <c r="BB51" i="1"/>
  <c r="BC51" i="1"/>
  <c r="BD51" i="1"/>
  <c r="BE51" i="1"/>
  <c r="BF51" i="1"/>
  <c r="BG51" i="1"/>
  <c r="BH51" i="1"/>
  <c r="BI51" i="1"/>
  <c r="BJ51" i="1"/>
  <c r="BL51" i="1"/>
  <c r="BM51" i="1"/>
  <c r="D51" i="1"/>
  <c r="E51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BK58" i="1"/>
  <c r="L58" i="1"/>
  <c r="J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K58" i="1"/>
  <c r="BA58" i="1"/>
  <c r="BB58" i="1"/>
  <c r="BC58" i="1"/>
  <c r="BD58" i="1"/>
  <c r="BE58" i="1"/>
  <c r="BF58" i="1"/>
  <c r="BG58" i="1"/>
  <c r="BH58" i="1"/>
  <c r="BI58" i="1"/>
  <c r="BJ58" i="1"/>
  <c r="BL58" i="1"/>
  <c r="BM58" i="1"/>
  <c r="D58" i="1"/>
  <c r="E58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BK43" i="1"/>
  <c r="L43" i="1"/>
  <c r="J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K43" i="1"/>
  <c r="BA43" i="1"/>
  <c r="BB43" i="1"/>
  <c r="BC43" i="1"/>
  <c r="BD43" i="1"/>
  <c r="BE43" i="1"/>
  <c r="BF43" i="1"/>
  <c r="BG43" i="1"/>
  <c r="BH43" i="1"/>
  <c r="BI43" i="1"/>
  <c r="BJ43" i="1"/>
  <c r="BL43" i="1"/>
  <c r="BM43" i="1"/>
  <c r="D43" i="1"/>
  <c r="E4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BK13" i="1"/>
  <c r="L13" i="1"/>
  <c r="J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K13" i="1"/>
  <c r="BA13" i="1"/>
  <c r="BB13" i="1"/>
  <c r="BC13" i="1"/>
  <c r="BD13" i="1"/>
  <c r="BE13" i="1"/>
  <c r="BF13" i="1"/>
  <c r="BG13" i="1"/>
  <c r="BH13" i="1"/>
  <c r="BI13" i="1"/>
  <c r="BJ13" i="1"/>
  <c r="BL13" i="1"/>
  <c r="BM13" i="1"/>
  <c r="D13" i="1"/>
  <c r="E13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BK7" i="1"/>
  <c r="L7" i="1"/>
  <c r="J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K7" i="1"/>
  <c r="BA7" i="1"/>
  <c r="BB7" i="1"/>
  <c r="BC7" i="1"/>
  <c r="BD7" i="1"/>
  <c r="BE7" i="1"/>
  <c r="BF7" i="1"/>
  <c r="BG7" i="1"/>
  <c r="BH7" i="1"/>
  <c r="BI7" i="1"/>
  <c r="BJ7" i="1"/>
  <c r="BL7" i="1"/>
  <c r="BM7" i="1"/>
  <c r="D7" i="1"/>
  <c r="E7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BK11" i="1"/>
  <c r="L11" i="1"/>
  <c r="J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K11" i="1"/>
  <c r="BA11" i="1"/>
  <c r="BB11" i="1"/>
  <c r="BC11" i="1"/>
  <c r="BD11" i="1"/>
  <c r="BE11" i="1"/>
  <c r="BF11" i="1"/>
  <c r="BG11" i="1"/>
  <c r="BH11" i="1"/>
  <c r="BI11" i="1"/>
  <c r="BJ11" i="1"/>
  <c r="BL11" i="1"/>
  <c r="BM11" i="1"/>
  <c r="D11" i="1"/>
  <c r="E11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BK80" i="1"/>
  <c r="L80" i="1"/>
  <c r="J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K80" i="1"/>
  <c r="BA80" i="1"/>
  <c r="BB80" i="1"/>
  <c r="BC80" i="1"/>
  <c r="BD80" i="1"/>
  <c r="BE80" i="1"/>
  <c r="BF80" i="1"/>
  <c r="BG80" i="1"/>
  <c r="BH80" i="1"/>
  <c r="BI80" i="1"/>
  <c r="BJ80" i="1"/>
  <c r="BL80" i="1"/>
  <c r="BM80" i="1"/>
  <c r="D80" i="1"/>
  <c r="E80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BK62" i="1"/>
  <c r="L62" i="1"/>
  <c r="J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K62" i="1"/>
  <c r="BA62" i="1"/>
  <c r="BB62" i="1"/>
  <c r="BC62" i="1"/>
  <c r="BD62" i="1"/>
  <c r="BE62" i="1"/>
  <c r="BF62" i="1"/>
  <c r="BG62" i="1"/>
  <c r="BH62" i="1"/>
  <c r="BI62" i="1"/>
  <c r="BJ62" i="1"/>
  <c r="BL62" i="1"/>
  <c r="BM62" i="1"/>
  <c r="D62" i="1"/>
  <c r="E6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BK52" i="1"/>
  <c r="L52" i="1"/>
  <c r="J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K52" i="1"/>
  <c r="BA52" i="1"/>
  <c r="BB52" i="1"/>
  <c r="BC52" i="1"/>
  <c r="BD52" i="1"/>
  <c r="BE52" i="1"/>
  <c r="BF52" i="1"/>
  <c r="BG52" i="1"/>
  <c r="BH52" i="1"/>
  <c r="BI52" i="1"/>
  <c r="BJ52" i="1"/>
  <c r="BL52" i="1"/>
  <c r="BM52" i="1"/>
  <c r="D52" i="1"/>
  <c r="E52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BK26" i="1"/>
  <c r="L26" i="1"/>
  <c r="J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K26" i="1"/>
  <c r="BA26" i="1"/>
  <c r="BB26" i="1"/>
  <c r="BC26" i="1"/>
  <c r="BD26" i="1"/>
  <c r="BE26" i="1"/>
  <c r="BF26" i="1"/>
  <c r="BG26" i="1"/>
  <c r="BH26" i="1"/>
  <c r="BI26" i="1"/>
  <c r="BJ26" i="1"/>
  <c r="BL26" i="1"/>
  <c r="BM26" i="1"/>
  <c r="D26" i="1"/>
  <c r="E26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BK72" i="1"/>
  <c r="L72" i="1"/>
  <c r="J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K72" i="1"/>
  <c r="BA72" i="1"/>
  <c r="BB72" i="1"/>
  <c r="BC72" i="1"/>
  <c r="BD72" i="1"/>
  <c r="BE72" i="1"/>
  <c r="BF72" i="1"/>
  <c r="BG72" i="1"/>
  <c r="BH72" i="1"/>
  <c r="BI72" i="1"/>
  <c r="BJ72" i="1"/>
  <c r="BL72" i="1"/>
  <c r="BM72" i="1"/>
  <c r="D72" i="1"/>
  <c r="E72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BK18" i="1"/>
  <c r="L18" i="1"/>
  <c r="J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K18" i="1"/>
  <c r="BA18" i="1"/>
  <c r="BB18" i="1"/>
  <c r="BC18" i="1"/>
  <c r="BD18" i="1"/>
  <c r="BE18" i="1"/>
  <c r="BF18" i="1"/>
  <c r="BG18" i="1"/>
  <c r="BH18" i="1"/>
  <c r="BI18" i="1"/>
  <c r="BJ18" i="1"/>
  <c r="BL18" i="1"/>
  <c r="BM18" i="1"/>
  <c r="D18" i="1"/>
  <c r="E18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BK36" i="1"/>
  <c r="L36" i="1"/>
  <c r="J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K36" i="1"/>
  <c r="BA36" i="1"/>
  <c r="BB36" i="1"/>
  <c r="BC36" i="1"/>
  <c r="BD36" i="1"/>
  <c r="BE36" i="1"/>
  <c r="BF36" i="1"/>
  <c r="BG36" i="1"/>
  <c r="BH36" i="1"/>
  <c r="BI36" i="1"/>
  <c r="BJ36" i="1"/>
  <c r="BL36" i="1"/>
  <c r="BM36" i="1"/>
  <c r="D36" i="1"/>
  <c r="E36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BK8" i="1"/>
  <c r="L8" i="1"/>
  <c r="J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K8" i="1"/>
  <c r="BA8" i="1"/>
  <c r="BB8" i="1"/>
  <c r="BC8" i="1"/>
  <c r="BD8" i="1"/>
  <c r="BE8" i="1"/>
  <c r="BF8" i="1"/>
  <c r="BG8" i="1"/>
  <c r="BH8" i="1"/>
  <c r="BI8" i="1"/>
  <c r="BJ8" i="1"/>
  <c r="BL8" i="1"/>
  <c r="BM8" i="1"/>
  <c r="D8" i="1"/>
  <c r="E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BK38" i="1"/>
  <c r="L38" i="1"/>
  <c r="J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K38" i="1"/>
  <c r="BA38" i="1"/>
  <c r="BB38" i="1"/>
  <c r="BC38" i="1"/>
  <c r="BD38" i="1"/>
  <c r="BE38" i="1"/>
  <c r="BF38" i="1"/>
  <c r="BG38" i="1"/>
  <c r="BH38" i="1"/>
  <c r="BI38" i="1"/>
  <c r="BJ38" i="1"/>
  <c r="BL38" i="1"/>
  <c r="BM38" i="1"/>
  <c r="D38" i="1"/>
  <c r="E38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BK37" i="1"/>
  <c r="L37" i="1"/>
  <c r="J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K37" i="1"/>
  <c r="BA37" i="1"/>
  <c r="BB37" i="1"/>
  <c r="BC37" i="1"/>
  <c r="BD37" i="1"/>
  <c r="BE37" i="1"/>
  <c r="BF37" i="1"/>
  <c r="BG37" i="1"/>
  <c r="BH37" i="1"/>
  <c r="BI37" i="1"/>
  <c r="BJ37" i="1"/>
  <c r="BL37" i="1"/>
  <c r="BM37" i="1"/>
  <c r="D37" i="1"/>
  <c r="E37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BK85" i="1"/>
  <c r="L85" i="1"/>
  <c r="J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K85" i="1"/>
  <c r="BA85" i="1"/>
  <c r="BB85" i="1"/>
  <c r="BC85" i="1"/>
  <c r="BD85" i="1"/>
  <c r="BE85" i="1"/>
  <c r="BF85" i="1"/>
  <c r="BG85" i="1"/>
  <c r="BH85" i="1"/>
  <c r="BI85" i="1"/>
  <c r="BJ85" i="1"/>
  <c r="BL85" i="1"/>
  <c r="BM85" i="1"/>
  <c r="D85" i="1"/>
  <c r="E85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BK47" i="1"/>
  <c r="L47" i="1"/>
  <c r="J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K47" i="1"/>
  <c r="BA47" i="1"/>
  <c r="BB47" i="1"/>
  <c r="BC47" i="1"/>
  <c r="BD47" i="1"/>
  <c r="BE47" i="1"/>
  <c r="BF47" i="1"/>
  <c r="BG47" i="1"/>
  <c r="BH47" i="1"/>
  <c r="BI47" i="1"/>
  <c r="BJ47" i="1"/>
  <c r="BL47" i="1"/>
  <c r="BM47" i="1"/>
  <c r="D47" i="1"/>
  <c r="E47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BK29" i="1"/>
  <c r="L29" i="1"/>
  <c r="J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K29" i="1"/>
  <c r="BA29" i="1"/>
  <c r="BB29" i="1"/>
  <c r="BC29" i="1"/>
  <c r="BD29" i="1"/>
  <c r="BE29" i="1"/>
  <c r="BF29" i="1"/>
  <c r="BG29" i="1"/>
  <c r="BH29" i="1"/>
  <c r="BI29" i="1"/>
  <c r="BJ29" i="1"/>
  <c r="BL29" i="1"/>
  <c r="BM29" i="1"/>
  <c r="D29" i="1"/>
  <c r="E29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BK74" i="1"/>
  <c r="L74" i="1"/>
  <c r="J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K74" i="1"/>
  <c r="BA74" i="1"/>
  <c r="BB74" i="1"/>
  <c r="BC74" i="1"/>
  <c r="BD74" i="1"/>
  <c r="BE74" i="1"/>
  <c r="BF74" i="1"/>
  <c r="BG74" i="1"/>
  <c r="BH74" i="1"/>
  <c r="BI74" i="1"/>
  <c r="BJ74" i="1"/>
  <c r="BL74" i="1"/>
  <c r="BM74" i="1"/>
  <c r="D74" i="1"/>
  <c r="E7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BK34" i="1"/>
  <c r="L34" i="1"/>
  <c r="J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K34" i="1"/>
  <c r="BA34" i="1"/>
  <c r="BB34" i="1"/>
  <c r="BC34" i="1"/>
  <c r="BD34" i="1"/>
  <c r="BE34" i="1"/>
  <c r="BF34" i="1"/>
  <c r="BG34" i="1"/>
  <c r="BH34" i="1"/>
  <c r="BI34" i="1"/>
  <c r="BJ34" i="1"/>
  <c r="BL34" i="1"/>
  <c r="BM34" i="1"/>
  <c r="D34" i="1"/>
  <c r="E34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BK79" i="1"/>
  <c r="L79" i="1"/>
  <c r="J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K79" i="1"/>
  <c r="BA79" i="1"/>
  <c r="BB79" i="1"/>
  <c r="BC79" i="1"/>
  <c r="BD79" i="1"/>
  <c r="BE79" i="1"/>
  <c r="BF79" i="1"/>
  <c r="BG79" i="1"/>
  <c r="BH79" i="1"/>
  <c r="BI79" i="1"/>
  <c r="BJ79" i="1"/>
  <c r="BL79" i="1"/>
  <c r="BM79" i="1"/>
  <c r="D79" i="1"/>
  <c r="E79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BK63" i="1"/>
  <c r="L63" i="1"/>
  <c r="J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K63" i="1"/>
  <c r="BA63" i="1"/>
  <c r="BB63" i="1"/>
  <c r="BC63" i="1"/>
  <c r="BD63" i="1"/>
  <c r="BE63" i="1"/>
  <c r="BF63" i="1"/>
  <c r="BG63" i="1"/>
  <c r="BH63" i="1"/>
  <c r="BI63" i="1"/>
  <c r="BJ63" i="1"/>
  <c r="BL63" i="1"/>
  <c r="BM63" i="1"/>
  <c r="D63" i="1"/>
  <c r="E63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BK6" i="1"/>
  <c r="L6" i="1"/>
  <c r="J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K6" i="1"/>
  <c r="BA6" i="1"/>
  <c r="BB6" i="1"/>
  <c r="BC6" i="1"/>
  <c r="BD6" i="1"/>
  <c r="BE6" i="1"/>
  <c r="BF6" i="1"/>
  <c r="BG6" i="1"/>
  <c r="BH6" i="1"/>
  <c r="BI6" i="1"/>
  <c r="BJ6" i="1"/>
  <c r="BL6" i="1"/>
  <c r="BM6" i="1"/>
  <c r="D6" i="1"/>
  <c r="E6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BK23" i="1"/>
  <c r="L23" i="1"/>
  <c r="J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K23" i="1"/>
  <c r="BA23" i="1"/>
  <c r="BB23" i="1"/>
  <c r="BC23" i="1"/>
  <c r="BD23" i="1"/>
  <c r="BE23" i="1"/>
  <c r="BF23" i="1"/>
  <c r="BG23" i="1"/>
  <c r="BH23" i="1"/>
  <c r="BI23" i="1"/>
  <c r="BJ23" i="1"/>
  <c r="BL23" i="1"/>
  <c r="BM23" i="1"/>
  <c r="D23" i="1"/>
  <c r="E2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BK14" i="1"/>
  <c r="L14" i="1"/>
  <c r="J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K14" i="1"/>
  <c r="BA14" i="1"/>
  <c r="BB14" i="1"/>
  <c r="BC14" i="1"/>
  <c r="BD14" i="1"/>
  <c r="BE14" i="1"/>
  <c r="BF14" i="1"/>
  <c r="BG14" i="1"/>
  <c r="BH14" i="1"/>
  <c r="BI14" i="1"/>
  <c r="BJ14" i="1"/>
  <c r="BL14" i="1"/>
  <c r="BM14" i="1"/>
  <c r="D14" i="1"/>
  <c r="E14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BK28" i="1"/>
  <c r="L28" i="1"/>
  <c r="J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K28" i="1"/>
  <c r="BA28" i="1"/>
  <c r="BB28" i="1"/>
  <c r="BC28" i="1"/>
  <c r="BD28" i="1"/>
  <c r="BE28" i="1"/>
  <c r="BF28" i="1"/>
  <c r="BG28" i="1"/>
  <c r="BH28" i="1"/>
  <c r="BI28" i="1"/>
  <c r="BJ28" i="1"/>
  <c r="BL28" i="1"/>
  <c r="BM28" i="1"/>
  <c r="D28" i="1"/>
  <c r="E28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BK56" i="1"/>
  <c r="L56" i="1"/>
  <c r="J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K56" i="1"/>
  <c r="BA56" i="1"/>
  <c r="BB56" i="1"/>
  <c r="BC56" i="1"/>
  <c r="BD56" i="1"/>
  <c r="BE56" i="1"/>
  <c r="BF56" i="1"/>
  <c r="BG56" i="1"/>
  <c r="BH56" i="1"/>
  <c r="BI56" i="1"/>
  <c r="BJ56" i="1"/>
  <c r="BL56" i="1"/>
  <c r="BM56" i="1"/>
  <c r="D56" i="1"/>
  <c r="E56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BK81" i="1"/>
  <c r="L81" i="1"/>
  <c r="J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K81" i="1"/>
  <c r="BA81" i="1"/>
  <c r="BB81" i="1"/>
  <c r="BC81" i="1"/>
  <c r="BD81" i="1"/>
  <c r="BE81" i="1"/>
  <c r="BF81" i="1"/>
  <c r="BG81" i="1"/>
  <c r="BH81" i="1"/>
  <c r="BI81" i="1"/>
  <c r="BJ81" i="1"/>
  <c r="BL81" i="1"/>
  <c r="BM81" i="1"/>
  <c r="D81" i="1"/>
  <c r="E81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BK68" i="1"/>
  <c r="L68" i="1"/>
  <c r="J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K68" i="1"/>
  <c r="BA68" i="1"/>
  <c r="BB68" i="1"/>
  <c r="BC68" i="1"/>
  <c r="BD68" i="1"/>
  <c r="BE68" i="1"/>
  <c r="BF68" i="1"/>
  <c r="BG68" i="1"/>
  <c r="BH68" i="1"/>
  <c r="BI68" i="1"/>
  <c r="BJ68" i="1"/>
  <c r="BL68" i="1"/>
  <c r="BM68" i="1"/>
  <c r="D68" i="1"/>
  <c r="E68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BK50" i="1"/>
  <c r="L50" i="1"/>
  <c r="J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K50" i="1"/>
  <c r="BA50" i="1"/>
  <c r="BB50" i="1"/>
  <c r="BC50" i="1"/>
  <c r="BD50" i="1"/>
  <c r="BE50" i="1"/>
  <c r="BF50" i="1"/>
  <c r="BG50" i="1"/>
  <c r="BH50" i="1"/>
  <c r="BI50" i="1"/>
  <c r="BJ50" i="1"/>
  <c r="BL50" i="1"/>
  <c r="BM50" i="1"/>
  <c r="D50" i="1"/>
  <c r="E50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BK9" i="1"/>
  <c r="L9" i="1"/>
  <c r="J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K9" i="1"/>
  <c r="BA9" i="1"/>
  <c r="BB9" i="1"/>
  <c r="BC9" i="1"/>
  <c r="BD9" i="1"/>
  <c r="BE9" i="1"/>
  <c r="BF9" i="1"/>
  <c r="BG9" i="1"/>
  <c r="BH9" i="1"/>
  <c r="BI9" i="1"/>
  <c r="BJ9" i="1"/>
  <c r="BL9" i="1"/>
  <c r="BM9" i="1"/>
  <c r="D9" i="1"/>
  <c r="E9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BK54" i="1"/>
  <c r="L54" i="1"/>
  <c r="J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K54" i="1"/>
  <c r="BA54" i="1"/>
  <c r="BB54" i="1"/>
  <c r="BC54" i="1"/>
  <c r="BD54" i="1"/>
  <c r="BE54" i="1"/>
  <c r="BF54" i="1"/>
  <c r="BG54" i="1"/>
  <c r="BH54" i="1"/>
  <c r="BI54" i="1"/>
  <c r="BJ54" i="1"/>
  <c r="BL54" i="1"/>
  <c r="BM54" i="1"/>
  <c r="D54" i="1"/>
  <c r="E54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BK75" i="1"/>
  <c r="L75" i="1"/>
  <c r="J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K75" i="1"/>
  <c r="BA75" i="1"/>
  <c r="BB75" i="1"/>
  <c r="BC75" i="1"/>
  <c r="BD75" i="1"/>
  <c r="BE75" i="1"/>
  <c r="BF75" i="1"/>
  <c r="BG75" i="1"/>
  <c r="BH75" i="1"/>
  <c r="BI75" i="1"/>
  <c r="BJ75" i="1"/>
  <c r="BL75" i="1"/>
  <c r="BM75" i="1"/>
  <c r="D75" i="1"/>
  <c r="E7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BK35" i="1"/>
  <c r="L35" i="1"/>
  <c r="J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K35" i="1"/>
  <c r="BA35" i="1"/>
  <c r="BB35" i="1"/>
  <c r="BC35" i="1"/>
  <c r="BD35" i="1"/>
  <c r="BE35" i="1"/>
  <c r="BF35" i="1"/>
  <c r="BG35" i="1"/>
  <c r="BH35" i="1"/>
  <c r="BI35" i="1"/>
  <c r="BJ35" i="1"/>
  <c r="BL35" i="1"/>
  <c r="BM35" i="1"/>
  <c r="D35" i="1"/>
  <c r="E35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BK44" i="1"/>
  <c r="L44" i="1"/>
  <c r="J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K44" i="1"/>
  <c r="BA44" i="1"/>
  <c r="BB44" i="1"/>
  <c r="BC44" i="1"/>
  <c r="BD44" i="1"/>
  <c r="BE44" i="1"/>
  <c r="BF44" i="1"/>
  <c r="BG44" i="1"/>
  <c r="BH44" i="1"/>
  <c r="BI44" i="1"/>
  <c r="BJ44" i="1"/>
  <c r="BL44" i="1"/>
  <c r="BM44" i="1"/>
  <c r="D44" i="1"/>
  <c r="E44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BK83" i="1"/>
  <c r="L83" i="1"/>
  <c r="J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K83" i="1"/>
  <c r="BA83" i="1"/>
  <c r="BB83" i="1"/>
  <c r="BC83" i="1"/>
  <c r="BD83" i="1"/>
  <c r="BE83" i="1"/>
  <c r="BF83" i="1"/>
  <c r="BG83" i="1"/>
  <c r="BH83" i="1"/>
  <c r="BI83" i="1"/>
  <c r="BJ83" i="1"/>
  <c r="BL83" i="1"/>
  <c r="BM83" i="1"/>
  <c r="D83" i="1"/>
  <c r="E83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BK12" i="1"/>
  <c r="L12" i="1"/>
  <c r="J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K12" i="1"/>
  <c r="BA12" i="1"/>
  <c r="BB12" i="1"/>
  <c r="BC12" i="1"/>
  <c r="BD12" i="1"/>
  <c r="BE12" i="1"/>
  <c r="BF12" i="1"/>
  <c r="BG12" i="1"/>
  <c r="BH12" i="1"/>
  <c r="BI12" i="1"/>
  <c r="BJ12" i="1"/>
  <c r="BL12" i="1"/>
  <c r="BM12" i="1"/>
  <c r="D12" i="1"/>
  <c r="E1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BK42" i="1"/>
  <c r="L42" i="1"/>
  <c r="J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K42" i="1"/>
  <c r="BA42" i="1"/>
  <c r="BB42" i="1"/>
  <c r="BC42" i="1"/>
  <c r="BD42" i="1"/>
  <c r="BE42" i="1"/>
  <c r="BF42" i="1"/>
  <c r="BG42" i="1"/>
  <c r="BH42" i="1"/>
  <c r="BI42" i="1"/>
  <c r="BJ42" i="1"/>
  <c r="BL42" i="1"/>
  <c r="BM42" i="1"/>
  <c r="D42" i="1"/>
  <c r="E42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BK57" i="1"/>
  <c r="L57" i="1"/>
  <c r="J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K57" i="1"/>
  <c r="BA57" i="1"/>
  <c r="BB57" i="1"/>
  <c r="BC57" i="1"/>
  <c r="BD57" i="1"/>
  <c r="BE57" i="1"/>
  <c r="BF57" i="1"/>
  <c r="BG57" i="1"/>
  <c r="BH57" i="1"/>
  <c r="BI57" i="1"/>
  <c r="BJ57" i="1"/>
  <c r="BL57" i="1"/>
  <c r="BM57" i="1"/>
  <c r="D57" i="1"/>
  <c r="E5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BK17" i="1"/>
  <c r="L17" i="1"/>
  <c r="J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K17" i="1"/>
  <c r="BA17" i="1"/>
  <c r="BB17" i="1"/>
  <c r="BC17" i="1"/>
  <c r="BD17" i="1"/>
  <c r="BE17" i="1"/>
  <c r="BF17" i="1"/>
  <c r="BG17" i="1"/>
  <c r="BH17" i="1"/>
  <c r="BI17" i="1"/>
  <c r="BJ17" i="1"/>
  <c r="BL17" i="1"/>
  <c r="BM17" i="1"/>
  <c r="D17" i="1"/>
  <c r="E17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BK40" i="1"/>
  <c r="L40" i="1"/>
  <c r="J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K40" i="1"/>
  <c r="BA40" i="1"/>
  <c r="BB40" i="1"/>
  <c r="BC40" i="1"/>
  <c r="BD40" i="1"/>
  <c r="BE40" i="1"/>
  <c r="BF40" i="1"/>
  <c r="BG40" i="1"/>
  <c r="BH40" i="1"/>
  <c r="BI40" i="1"/>
  <c r="BJ40" i="1"/>
  <c r="BL40" i="1"/>
  <c r="BM40" i="1"/>
  <c r="D40" i="1"/>
  <c r="E4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BK20" i="1"/>
  <c r="L20" i="1"/>
  <c r="J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K20" i="1"/>
  <c r="BA20" i="1"/>
  <c r="BB20" i="1"/>
  <c r="BC20" i="1"/>
  <c r="BD20" i="1"/>
  <c r="BE20" i="1"/>
  <c r="BF20" i="1"/>
  <c r="BG20" i="1"/>
  <c r="BH20" i="1"/>
  <c r="BI20" i="1"/>
  <c r="BJ20" i="1"/>
  <c r="BL20" i="1"/>
  <c r="BM20" i="1"/>
  <c r="D20" i="1"/>
  <c r="E20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BK27" i="1"/>
  <c r="L27" i="1"/>
  <c r="J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K27" i="1"/>
  <c r="BA27" i="1"/>
  <c r="BB27" i="1"/>
  <c r="BC27" i="1"/>
  <c r="BD27" i="1"/>
  <c r="BE27" i="1"/>
  <c r="BF27" i="1"/>
  <c r="BG27" i="1"/>
  <c r="BH27" i="1"/>
  <c r="BI27" i="1"/>
  <c r="BJ27" i="1"/>
  <c r="BL27" i="1"/>
  <c r="BM27" i="1"/>
  <c r="D27" i="1"/>
  <c r="E27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BK46" i="1"/>
  <c r="L46" i="1"/>
  <c r="J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K46" i="1"/>
  <c r="BA46" i="1"/>
  <c r="BB46" i="1"/>
  <c r="BC46" i="1"/>
  <c r="BD46" i="1"/>
  <c r="BE46" i="1"/>
  <c r="BF46" i="1"/>
  <c r="BG46" i="1"/>
  <c r="BH46" i="1"/>
  <c r="BI46" i="1"/>
  <c r="BJ46" i="1"/>
  <c r="BL46" i="1"/>
  <c r="BM46" i="1"/>
  <c r="D46" i="1"/>
  <c r="E46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BK21" i="1"/>
  <c r="L21" i="1"/>
  <c r="J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K21" i="1"/>
  <c r="BA21" i="1"/>
  <c r="BB21" i="1"/>
  <c r="BC21" i="1"/>
  <c r="BD21" i="1"/>
  <c r="BE21" i="1"/>
  <c r="BF21" i="1"/>
  <c r="BG21" i="1"/>
  <c r="BH21" i="1"/>
  <c r="BI21" i="1"/>
  <c r="BJ21" i="1"/>
  <c r="BL21" i="1"/>
  <c r="BM21" i="1"/>
  <c r="D21" i="1"/>
  <c r="E21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BK78" i="1"/>
  <c r="L78" i="1"/>
  <c r="J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K78" i="1"/>
  <c r="BA78" i="1"/>
  <c r="BB78" i="1"/>
  <c r="BC78" i="1"/>
  <c r="BD78" i="1"/>
  <c r="BE78" i="1"/>
  <c r="BF78" i="1"/>
  <c r="BG78" i="1"/>
  <c r="BH78" i="1"/>
  <c r="BI78" i="1"/>
  <c r="BJ78" i="1"/>
  <c r="BL78" i="1"/>
  <c r="BM78" i="1"/>
  <c r="D78" i="1"/>
  <c r="E78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BK45" i="1"/>
  <c r="L45" i="1"/>
  <c r="J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K45" i="1"/>
  <c r="BA45" i="1"/>
  <c r="BB45" i="1"/>
  <c r="BC45" i="1"/>
  <c r="BD45" i="1"/>
  <c r="BE45" i="1"/>
  <c r="BF45" i="1"/>
  <c r="BG45" i="1"/>
  <c r="BH45" i="1"/>
  <c r="BI45" i="1"/>
  <c r="BJ45" i="1"/>
  <c r="BL45" i="1"/>
  <c r="BM45" i="1"/>
  <c r="D45" i="1"/>
  <c r="E45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BK76" i="1"/>
  <c r="L76" i="1"/>
  <c r="J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K76" i="1"/>
  <c r="BA76" i="1"/>
  <c r="BB76" i="1"/>
  <c r="BC76" i="1"/>
  <c r="BD76" i="1"/>
  <c r="BE76" i="1"/>
  <c r="BF76" i="1"/>
  <c r="BG76" i="1"/>
  <c r="BH76" i="1"/>
  <c r="BI76" i="1"/>
  <c r="BJ76" i="1"/>
  <c r="BL76" i="1"/>
  <c r="BM76" i="1"/>
  <c r="D76" i="1"/>
  <c r="E76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BK3" i="1"/>
  <c r="L3" i="1"/>
  <c r="J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K3" i="1"/>
  <c r="BA3" i="1"/>
  <c r="BB3" i="1"/>
  <c r="BC3" i="1"/>
  <c r="BD3" i="1"/>
  <c r="BE3" i="1"/>
  <c r="BF3" i="1"/>
  <c r="BG3" i="1"/>
  <c r="BH3" i="1"/>
  <c r="BI3" i="1"/>
  <c r="BJ3" i="1"/>
  <c r="BL3" i="1"/>
  <c r="BM3" i="1"/>
  <c r="D3" i="1"/>
  <c r="E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BK33" i="1"/>
  <c r="L33" i="1"/>
  <c r="J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K33" i="1"/>
  <c r="BA33" i="1"/>
  <c r="BB33" i="1"/>
  <c r="BC33" i="1"/>
  <c r="BD33" i="1"/>
  <c r="BE33" i="1"/>
  <c r="BF33" i="1"/>
  <c r="BG33" i="1"/>
  <c r="BH33" i="1"/>
  <c r="BI33" i="1"/>
  <c r="BJ33" i="1"/>
  <c r="BL33" i="1"/>
  <c r="BM33" i="1"/>
  <c r="D33" i="1"/>
  <c r="E33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BK2" i="1"/>
  <c r="J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K2" i="1"/>
  <c r="BA2" i="1"/>
  <c r="BB2" i="1"/>
  <c r="BC2" i="1"/>
  <c r="BD2" i="1"/>
  <c r="BE2" i="1"/>
  <c r="BF2" i="1"/>
  <c r="BG2" i="1"/>
  <c r="BH2" i="1"/>
  <c r="BI2" i="1"/>
  <c r="BJ2" i="1"/>
  <c r="BL2" i="1"/>
  <c r="BM2" i="1"/>
  <c r="D2" i="1"/>
  <c r="E2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BK60" i="1"/>
  <c r="L60" i="1"/>
  <c r="J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K60" i="1"/>
  <c r="BA60" i="1"/>
  <c r="BB60" i="1"/>
  <c r="BC60" i="1"/>
  <c r="BD60" i="1"/>
  <c r="BE60" i="1"/>
  <c r="BF60" i="1"/>
  <c r="BG60" i="1"/>
  <c r="BH60" i="1"/>
  <c r="BI60" i="1"/>
  <c r="BJ60" i="1"/>
  <c r="BL60" i="1"/>
  <c r="BM60" i="1"/>
  <c r="D60" i="1"/>
  <c r="E60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BK32" i="1"/>
  <c r="L32" i="1"/>
  <c r="J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K32" i="1"/>
  <c r="BA32" i="1"/>
  <c r="BB32" i="1"/>
  <c r="BC32" i="1"/>
  <c r="BD32" i="1"/>
  <c r="BE32" i="1"/>
  <c r="BF32" i="1"/>
  <c r="BG32" i="1"/>
  <c r="BH32" i="1"/>
  <c r="BI32" i="1"/>
  <c r="BJ32" i="1"/>
  <c r="BL32" i="1"/>
  <c r="BM32" i="1"/>
  <c r="D32" i="1"/>
  <c r="E32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BK70" i="1"/>
  <c r="L70" i="1"/>
  <c r="J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K70" i="1"/>
  <c r="BA70" i="1"/>
  <c r="BB70" i="1"/>
  <c r="BC70" i="1"/>
  <c r="BD70" i="1"/>
  <c r="BE70" i="1"/>
  <c r="BF70" i="1"/>
  <c r="BG70" i="1"/>
  <c r="BH70" i="1"/>
  <c r="BI70" i="1"/>
  <c r="BJ70" i="1"/>
  <c r="BL70" i="1"/>
  <c r="BM70" i="1"/>
  <c r="D70" i="1"/>
  <c r="E7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BK30" i="1"/>
  <c r="L30" i="1"/>
  <c r="J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K30" i="1"/>
  <c r="BA30" i="1"/>
  <c r="BB30" i="1"/>
  <c r="BC30" i="1"/>
  <c r="BD30" i="1"/>
  <c r="BE30" i="1"/>
  <c r="BF30" i="1"/>
  <c r="BG30" i="1"/>
  <c r="BH30" i="1"/>
  <c r="BI30" i="1"/>
  <c r="BJ30" i="1"/>
  <c r="BL30" i="1"/>
  <c r="BM30" i="1"/>
  <c r="D30" i="1"/>
  <c r="E30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BK64" i="1"/>
  <c r="L64" i="1"/>
  <c r="J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K64" i="1"/>
  <c r="BA64" i="1"/>
  <c r="BB64" i="1"/>
  <c r="BC64" i="1"/>
  <c r="BD64" i="1"/>
  <c r="BE64" i="1"/>
  <c r="BF64" i="1"/>
  <c r="BG64" i="1"/>
  <c r="BH64" i="1"/>
  <c r="BI64" i="1"/>
  <c r="BJ64" i="1"/>
  <c r="BL64" i="1"/>
  <c r="BM64" i="1"/>
  <c r="D64" i="1"/>
  <c r="E64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BK66" i="1"/>
  <c r="L66" i="1"/>
  <c r="J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K66" i="1"/>
  <c r="BA66" i="1"/>
  <c r="BB66" i="1"/>
  <c r="BC66" i="1"/>
  <c r="BD66" i="1"/>
  <c r="BE66" i="1"/>
  <c r="BF66" i="1"/>
  <c r="BG66" i="1"/>
  <c r="BH66" i="1"/>
  <c r="BI66" i="1"/>
  <c r="BJ66" i="1"/>
  <c r="BL66" i="1"/>
  <c r="BM66" i="1"/>
  <c r="D66" i="1"/>
  <c r="E66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BK22" i="1"/>
  <c r="L22" i="1"/>
  <c r="J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K22" i="1"/>
  <c r="BA22" i="1"/>
  <c r="BB22" i="1"/>
  <c r="BC22" i="1"/>
  <c r="BD22" i="1"/>
  <c r="BE22" i="1"/>
  <c r="BF22" i="1"/>
  <c r="BG22" i="1"/>
  <c r="BH22" i="1"/>
  <c r="BI22" i="1"/>
  <c r="BJ22" i="1"/>
  <c r="BL22" i="1"/>
  <c r="BM22" i="1"/>
  <c r="D22" i="1"/>
  <c r="E22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BK55" i="1"/>
  <c r="L55" i="1"/>
  <c r="J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K55" i="1"/>
  <c r="BA55" i="1"/>
  <c r="BB55" i="1"/>
  <c r="BC55" i="1"/>
  <c r="BD55" i="1"/>
  <c r="BE55" i="1"/>
  <c r="BF55" i="1"/>
  <c r="BG55" i="1"/>
  <c r="BH55" i="1"/>
  <c r="BI55" i="1"/>
  <c r="BJ55" i="1"/>
  <c r="BL55" i="1"/>
  <c r="BM55" i="1"/>
  <c r="D55" i="1"/>
  <c r="E55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BK61" i="1"/>
  <c r="L61" i="1"/>
  <c r="J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K61" i="1"/>
  <c r="BA61" i="1"/>
  <c r="BB61" i="1"/>
  <c r="BC61" i="1"/>
  <c r="BD61" i="1"/>
  <c r="BE61" i="1"/>
  <c r="BF61" i="1"/>
  <c r="BG61" i="1"/>
  <c r="BH61" i="1"/>
  <c r="BI61" i="1"/>
  <c r="BJ61" i="1"/>
  <c r="BL61" i="1"/>
  <c r="BM61" i="1"/>
  <c r="D61" i="1"/>
  <c r="E61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BK25" i="1"/>
  <c r="L25" i="1"/>
  <c r="J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K25" i="1"/>
  <c r="BA25" i="1"/>
  <c r="BB25" i="1"/>
  <c r="BC25" i="1"/>
  <c r="BD25" i="1"/>
  <c r="BE25" i="1"/>
  <c r="BF25" i="1"/>
  <c r="BG25" i="1"/>
  <c r="BH25" i="1"/>
  <c r="BI25" i="1"/>
  <c r="BJ25" i="1"/>
  <c r="BL25" i="1"/>
  <c r="BM25" i="1"/>
  <c r="D25" i="1"/>
  <c r="E25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BK77" i="1"/>
  <c r="L77" i="1"/>
  <c r="J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K77" i="1"/>
  <c r="BA77" i="1"/>
  <c r="BB77" i="1"/>
  <c r="BC77" i="1"/>
  <c r="BD77" i="1"/>
  <c r="BE77" i="1"/>
  <c r="BF77" i="1"/>
  <c r="BG77" i="1"/>
  <c r="BH77" i="1"/>
  <c r="BI77" i="1"/>
  <c r="BJ77" i="1"/>
  <c r="BL77" i="1"/>
  <c r="BM77" i="1"/>
  <c r="D77" i="1"/>
  <c r="E77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BK65" i="1"/>
  <c r="L65" i="1"/>
  <c r="J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K65" i="1"/>
  <c r="BA65" i="1"/>
  <c r="BB65" i="1"/>
  <c r="BC65" i="1"/>
  <c r="BD65" i="1"/>
  <c r="BE65" i="1"/>
  <c r="BF65" i="1"/>
  <c r="BG65" i="1"/>
  <c r="BH65" i="1"/>
  <c r="BI65" i="1"/>
  <c r="BJ65" i="1"/>
  <c r="BL65" i="1"/>
  <c r="BM65" i="1"/>
  <c r="D65" i="1"/>
  <c r="E65" i="1"/>
  <c r="M72" i="1"/>
  <c r="M18" i="1"/>
  <c r="M36" i="1"/>
  <c r="M8" i="1"/>
  <c r="M38" i="1"/>
  <c r="M37" i="1"/>
  <c r="M85" i="1"/>
  <c r="M47" i="1"/>
  <c r="M29" i="1"/>
  <c r="M74" i="1"/>
  <c r="M34" i="1"/>
  <c r="M79" i="1"/>
  <c r="M63" i="1"/>
  <c r="M6" i="1"/>
  <c r="M23" i="1"/>
  <c r="M14" i="1"/>
  <c r="M28" i="1"/>
  <c r="M56" i="1"/>
  <c r="M81" i="1"/>
  <c r="M68" i="1"/>
  <c r="M50" i="1"/>
  <c r="M9" i="1"/>
  <c r="M54" i="1"/>
  <c r="M75" i="1"/>
  <c r="M35" i="1"/>
  <c r="M44" i="1"/>
  <c r="M83" i="1"/>
  <c r="M12" i="1"/>
  <c r="M42" i="1"/>
  <c r="M57" i="1"/>
  <c r="M17" i="1"/>
  <c r="M40" i="1"/>
  <c r="M20" i="1"/>
  <c r="M27" i="1"/>
  <c r="M46" i="1"/>
  <c r="M21" i="1"/>
  <c r="M78" i="1"/>
  <c r="M45" i="1"/>
  <c r="M76" i="1"/>
  <c r="M3" i="1"/>
  <c r="M33" i="1"/>
  <c r="M60" i="1"/>
  <c r="M32" i="1"/>
  <c r="M70" i="1"/>
  <c r="M30" i="1"/>
  <c r="M64" i="1"/>
  <c r="M66" i="1"/>
  <c r="M22" i="1"/>
  <c r="M55" i="1"/>
  <c r="M61" i="1"/>
  <c r="M25" i="1"/>
  <c r="M77" i="1"/>
  <c r="M65" i="1"/>
  <c r="M49" i="1"/>
  <c r="M41" i="1"/>
  <c r="M4" i="1"/>
  <c r="M39" i="1"/>
  <c r="M82" i="1"/>
  <c r="M48" i="1"/>
  <c r="M15" i="1"/>
  <c r="M69" i="1"/>
  <c r="M59" i="1"/>
  <c r="M16" i="1"/>
  <c r="M71" i="1"/>
  <c r="M73" i="1"/>
  <c r="M5" i="1"/>
  <c r="M19" i="1"/>
  <c r="M53" i="1"/>
  <c r="M24" i="1"/>
  <c r="M31" i="1"/>
  <c r="M67" i="1"/>
  <c r="M10" i="1"/>
  <c r="M84" i="1"/>
  <c r="M51" i="1"/>
  <c r="M58" i="1"/>
  <c r="M43" i="1"/>
  <c r="M13" i="1"/>
  <c r="M7" i="1"/>
  <c r="M11" i="1"/>
  <c r="M80" i="1"/>
  <c r="M62" i="1"/>
  <c r="M52" i="1"/>
  <c r="M26" i="1"/>
</calcChain>
</file>

<file path=xl/sharedStrings.xml><?xml version="1.0" encoding="utf-8"?>
<sst xmlns="http://schemas.openxmlformats.org/spreadsheetml/2006/main" count="1067" uniqueCount="214">
  <si>
    <t>School_Name</t>
  </si>
  <si>
    <t>Early_career_pay</t>
  </si>
  <si>
    <t>mid_career_pay</t>
  </si>
  <si>
    <t>PCT_high_meaning</t>
  </si>
  <si>
    <t>PCT_STEM_Degrees</t>
  </si>
  <si>
    <t>Princeton University</t>
  </si>
  <si>
    <t>Massachusetts Institute of Technology</t>
  </si>
  <si>
    <t>California Institute of Technology</t>
  </si>
  <si>
    <t>Harvard University</t>
  </si>
  <si>
    <t>Stanford University</t>
  </si>
  <si>
    <t>Dartmouth College</t>
  </si>
  <si>
    <t>Colorado School of Mines</t>
  </si>
  <si>
    <t>University of Pennsylvania</t>
  </si>
  <si>
    <t>Duke University</t>
  </si>
  <si>
    <t>Yale University</t>
  </si>
  <si>
    <t>Brown University</t>
  </si>
  <si>
    <t>Rice University</t>
  </si>
  <si>
    <t>University of California-Berkeley</t>
  </si>
  <si>
    <t>Georgetown University</t>
  </si>
  <si>
    <t>Rensselaer Polytechnic Institute</t>
  </si>
  <si>
    <t>Georgia Institute of Technology-Main</t>
  </si>
  <si>
    <t>University of Notre Dame</t>
  </si>
  <si>
    <t>Carnegie Mellon University</t>
  </si>
  <si>
    <t>University of California-San Diego</t>
  </si>
  <si>
    <t>Columbia University in the City of Ne</t>
  </si>
  <si>
    <t>Cornell University</t>
  </si>
  <si>
    <t>Yeshiva University</t>
  </si>
  <si>
    <t>Tufts University</t>
  </si>
  <si>
    <t>University of Southern California</t>
  </si>
  <si>
    <t>University of California-Irvine</t>
  </si>
  <si>
    <t>University of California-Santa Barbar</t>
  </si>
  <si>
    <t>University of Virginia-Main Campus</t>
  </si>
  <si>
    <t>Wake Forest University</t>
  </si>
  <si>
    <t>New York University</t>
  </si>
  <si>
    <t>University of Chicago</t>
  </si>
  <si>
    <t>Vanderbilt University</t>
  </si>
  <si>
    <t>George Washington University</t>
  </si>
  <si>
    <t>Boston College</t>
  </si>
  <si>
    <t>University of California-Los Angeles</t>
  </si>
  <si>
    <t>Brandeis University</t>
  </si>
  <si>
    <t>Boston University</t>
  </si>
  <si>
    <t>Pennsylvania State University-Penn St</t>
  </si>
  <si>
    <t>Washington University in St Louis</t>
  </si>
  <si>
    <t>Northwestern University</t>
  </si>
  <si>
    <t>Texas A &amp; M University-College Statio</t>
  </si>
  <si>
    <t>Johns Hopkins University</t>
  </si>
  <si>
    <t>College of William and Mary</t>
  </si>
  <si>
    <t>Case Western Reserve University</t>
  </si>
  <si>
    <t>University of California-Davis</t>
  </si>
  <si>
    <t>Emory University</t>
  </si>
  <si>
    <t>University of Colorado Boulder</t>
  </si>
  <si>
    <t>University of Illinois at Urbana-Cham</t>
  </si>
  <si>
    <t>Stony Brook University</t>
  </si>
  <si>
    <t>University of Washington-Seattle Camp</t>
  </si>
  <si>
    <t>Drexel University</t>
  </si>
  <si>
    <t>Rutgers University-New Brunswick</t>
  </si>
  <si>
    <t>University of California-Riverside</t>
  </si>
  <si>
    <t>University of Rochester</t>
  </si>
  <si>
    <t>The University of Texas at Austin</t>
  </si>
  <si>
    <t>University of Maryland-College Park</t>
  </si>
  <si>
    <t>University of Michigan-Ann Arbor</t>
  </si>
  <si>
    <t>Purdue University-Main Campus</t>
  </si>
  <si>
    <t>University of California-Santa Cruz</t>
  </si>
  <si>
    <t>Northeastern University</t>
  </si>
  <si>
    <t>Syracuse University</t>
  </si>
  <si>
    <t>University of Delaware</t>
  </si>
  <si>
    <t>University of Massachusetts-Amherst</t>
  </si>
  <si>
    <t>Florida Institute of Technology</t>
  </si>
  <si>
    <t>University of Illinois at Chicago</t>
  </si>
  <si>
    <t>University of Minnesota-Twin Cities</t>
  </si>
  <si>
    <t>University of Florida</t>
  </si>
  <si>
    <t>University of Utah</t>
  </si>
  <si>
    <t>Michigan State University</t>
  </si>
  <si>
    <t>The University of Texas at Dallas</t>
  </si>
  <si>
    <t>University of Arizona</t>
  </si>
  <si>
    <t>University of Iowa</t>
  </si>
  <si>
    <t>Arizona State University-Tempe</t>
  </si>
  <si>
    <t>University of North Carolina at Chape</t>
  </si>
  <si>
    <t>Iowa State University</t>
  </si>
  <si>
    <t>University of Pittsburgh-Pittsburgh C</t>
  </si>
  <si>
    <t>Indiana University-Bloomington</t>
  </si>
  <si>
    <t>University of Cincinnati-Main Campus</t>
  </si>
  <si>
    <t>Ohio State University-Main Campus</t>
  </si>
  <si>
    <t>University of Miami</t>
  </si>
  <si>
    <t>University of Arkansas</t>
  </si>
  <si>
    <t>University at Buffalo</t>
  </si>
  <si>
    <t>University of North Carolina at Charl</t>
  </si>
  <si>
    <t>University of Hawaii at Manoa</t>
  </si>
  <si>
    <t>The University of Texas at San Antoni</t>
  </si>
  <si>
    <t>Kent State University at Kent</t>
  </si>
  <si>
    <t>HS_early_career_pay</t>
  </si>
  <si>
    <t>HS_mid_career_pay</t>
  </si>
  <si>
    <t>Education Exp</t>
  </si>
  <si>
    <t>Annual Sal Inc</t>
  </si>
  <si>
    <t>Inflation Rart</t>
  </si>
  <si>
    <t>Univ_Yr1</t>
  </si>
  <si>
    <t>Univ_Yr2</t>
  </si>
  <si>
    <t>Univ_Yr3</t>
  </si>
  <si>
    <t>Univ_Yr4</t>
  </si>
  <si>
    <t>Univ_Yr5</t>
  </si>
  <si>
    <t>Univ_Yr6</t>
  </si>
  <si>
    <t>Univ_Yr7</t>
  </si>
  <si>
    <t>Univ_Yr8</t>
  </si>
  <si>
    <t>Univ_Yr9</t>
  </si>
  <si>
    <t>Univ_Yr10</t>
  </si>
  <si>
    <t>Univ_Yr11</t>
  </si>
  <si>
    <t>Univ_Yr12</t>
  </si>
  <si>
    <t>Univ_Yr13</t>
  </si>
  <si>
    <t>Univ_Yr14</t>
  </si>
  <si>
    <t>Univ_Yr15</t>
  </si>
  <si>
    <t>Univ_Yr16</t>
  </si>
  <si>
    <t>Univ_Yr17</t>
  </si>
  <si>
    <t>Univ_Yr18</t>
  </si>
  <si>
    <t>Univ_Yr19</t>
  </si>
  <si>
    <t>Univ_Yr20</t>
  </si>
  <si>
    <t>Univ_Yr21</t>
  </si>
  <si>
    <t>Univ_Yr22</t>
  </si>
  <si>
    <t>Univ_Yr23</t>
  </si>
  <si>
    <t>Univ_Yr24</t>
  </si>
  <si>
    <t>HS_Yr1</t>
  </si>
  <si>
    <t>HS_Yr2</t>
  </si>
  <si>
    <t>HS_Yr3</t>
  </si>
  <si>
    <t>HS_Yr4</t>
  </si>
  <si>
    <t>HS_Yr5</t>
  </si>
  <si>
    <t>HS_Yr6</t>
  </si>
  <si>
    <t>HS_Yr7</t>
  </si>
  <si>
    <t>HS_Yr8</t>
  </si>
  <si>
    <t>HS_Yr9</t>
  </si>
  <si>
    <t>HS_Yr10</t>
  </si>
  <si>
    <t>HS_Yr11</t>
  </si>
  <si>
    <t>HS_Yr12</t>
  </si>
  <si>
    <t>HS_Yr13</t>
  </si>
  <si>
    <t>HS_Yr14</t>
  </si>
  <si>
    <t>HS_Yr15</t>
  </si>
  <si>
    <t>HS_Yr16</t>
  </si>
  <si>
    <t>HS_Yr17</t>
  </si>
  <si>
    <t>HS_Yr18</t>
  </si>
  <si>
    <t>HS_Yr19</t>
  </si>
  <si>
    <t>HS_Yr20</t>
  </si>
  <si>
    <t>HS_Yr21</t>
  </si>
  <si>
    <t>HS_Yr22</t>
  </si>
  <si>
    <t>HS_Yr23</t>
  </si>
  <si>
    <t>HS_Yr24</t>
  </si>
  <si>
    <t>Univ_NPV</t>
  </si>
  <si>
    <t>HS_NPV</t>
  </si>
  <si>
    <t>Net_NPV</t>
  </si>
  <si>
    <t>ROI</t>
  </si>
  <si>
    <t>ROI_1</t>
  </si>
  <si>
    <t>Massachusetts Institute of Technolo</t>
  </si>
  <si>
    <t>Georgia Institute of Technology-Mai</t>
  </si>
  <si>
    <t>University of California-Santa Barb</t>
  </si>
  <si>
    <t>University of California-Los Angele</t>
  </si>
  <si>
    <t>Texas A &amp; M University-College Stat</t>
  </si>
  <si>
    <t>University of Illinois at Urbana-Ch</t>
  </si>
  <si>
    <t>University of Washington-Seattle Ca</t>
  </si>
  <si>
    <t>University of North Carolina at Cha</t>
  </si>
  <si>
    <t>University of Pittsburgh-Pittsburgh</t>
  </si>
  <si>
    <t>University of Cincinnati-Main Campu</t>
  </si>
  <si>
    <t>The University of Texas at San Anto</t>
  </si>
  <si>
    <t>UnitId</t>
  </si>
  <si>
    <t>Columbia University in the City of</t>
  </si>
  <si>
    <t>Pennsylvania State University-Main</t>
  </si>
  <si>
    <t>ROI_InState</t>
  </si>
  <si>
    <t>ROI_1_InState</t>
  </si>
  <si>
    <t>ROI_OutState</t>
  </si>
  <si>
    <t>ROI_1_OutState</t>
  </si>
  <si>
    <t>University_Name</t>
  </si>
  <si>
    <t>Teaching_Rating</t>
  </si>
  <si>
    <t>Inter_Outlook_Rating</t>
  </si>
  <si>
    <t>Research_Rating</t>
  </si>
  <si>
    <t>Citations_Rating</t>
  </si>
  <si>
    <t>Industry_Income_Rating</t>
  </si>
  <si>
    <t>Total_Score_Calculated</t>
  </si>
  <si>
    <t>Num_Students</t>
  </si>
  <si>
    <t>Student/Staff_Ratio</t>
  </si>
  <si>
    <t>%_Inter_Students</t>
  </si>
  <si>
    <t>% Domestic Students</t>
  </si>
  <si>
    <t>%_Female_Students</t>
  </si>
  <si>
    <t>% Male Students</t>
  </si>
  <si>
    <t>Year</t>
  </si>
  <si>
    <t>Longitude</t>
  </si>
  <si>
    <t>Latitude</t>
  </si>
  <si>
    <t xml:space="preserve"> </t>
  </si>
  <si>
    <t>University of California, Berkeley</t>
  </si>
  <si>
    <t>University of California, Los Angeles</t>
  </si>
  <si>
    <t>Columbia University</t>
  </si>
  <si>
    <t>University of Michigan</t>
  </si>
  <si>
    <t>University of Washington</t>
  </si>
  <si>
    <t>Georgia Institute of Technology</t>
  </si>
  <si>
    <t>University of Texas at Austin</t>
  </si>
  <si>
    <t>University of California, Santa Barbara</t>
  </si>
  <si>
    <t>University of Illinois at Urbana Champaign</t>
  </si>
  <si>
    <t>University of North Carolina at Chapel Hill</t>
  </si>
  <si>
    <t>University of California, San Diego</t>
  </si>
  <si>
    <t>University of California, Davis</t>
  </si>
  <si>
    <t>University of Minnesota</t>
  </si>
  <si>
    <t>University of California, Irvine</t>
  </si>
  <si>
    <t>Pennsylvania State University</t>
  </si>
  <si>
    <t>University of Massachusetts</t>
  </si>
  <si>
    <t>University of Pittsburgh</t>
  </si>
  <si>
    <t>Purdue University</t>
  </si>
  <si>
    <t>University of Virginia</t>
  </si>
  <si>
    <t>William &amp; Mary</t>
  </si>
  <si>
    <t>Rutgers, the State University of New Jersey</t>
  </si>
  <si>
    <t>University of Maryland, College Park</t>
  </si>
  <si>
    <t>University of California, Riverside</t>
  </si>
  <si>
    <t>Indiana University</t>
  </si>
  <si>
    <t>Arizona State University</t>
  </si>
  <si>
    <t>Texas A&amp;M University</t>
  </si>
  <si>
    <t>University of Texas at Dallas</t>
  </si>
  <si>
    <t>University of Cincinnati</t>
  </si>
  <si>
    <t>Kent State University</t>
  </si>
  <si>
    <t>University of Texas at San Antonio</t>
  </si>
  <si>
    <t>Ohio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</si>
</sst>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_);_(&quot;$&quot;* \(#,##0\);_(&quot;$&quot;* &quot;-&quot;??_);_(@_)"/>
    <numFmt numFmtId="170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7" fontId="0" fillId="0" borderId="0" xfId="2" applyNumberFormat="1" applyFont="1"/>
    <xf numFmtId="167" fontId="0" fillId="0" borderId="0" xfId="0" applyNumberFormat="1"/>
    <xf numFmtId="6" fontId="0" fillId="0" borderId="0" xfId="0" applyNumberFormat="1"/>
    <xf numFmtId="170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ysepulveda/Downloads/Education-Pays-2010-Figure-1.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ysepulveda/Library/Containers/com.microsoft.Excel/Data/Library/Preferences/AutoRecovery/financial_aids_2002_2014%20(version%201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ysepulveda/Downloads/fa_grad_tuition_fee2011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1.2"/>
      <sheetName val="Sheet2"/>
      <sheetName val="Sheet3"/>
    </sheetNames>
    <sheetDataSet>
      <sheetData sheetId="0">
        <row r="21">
          <cell r="C21">
            <v>0.03</v>
          </cell>
        </row>
        <row r="22">
          <cell r="C22">
            <v>0.05</v>
          </cell>
        </row>
        <row r="23">
          <cell r="C23">
            <v>1.8151721770498153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Financial Aids"/>
    </sheetNames>
    <sheetDataSet>
      <sheetData sheetId="0">
        <row r="1">
          <cell r="A1" t="str">
            <v>institution_name</v>
          </cell>
          <cell r="B1" t="str">
            <v>UnitId</v>
          </cell>
        </row>
        <row r="2">
          <cell r="A2" t="str">
            <v>Arizona State University-Tempe</v>
          </cell>
          <cell r="B2">
            <v>104151</v>
          </cell>
        </row>
        <row r="3">
          <cell r="A3" t="str">
            <v>Boston College</v>
          </cell>
          <cell r="B3">
            <v>164924</v>
          </cell>
        </row>
        <row r="4">
          <cell r="A4" t="str">
            <v>Boston University</v>
          </cell>
          <cell r="B4">
            <v>164988</v>
          </cell>
        </row>
        <row r="5">
          <cell r="A5" t="str">
            <v>Brandeis University</v>
          </cell>
          <cell r="B5">
            <v>165015</v>
          </cell>
        </row>
        <row r="6">
          <cell r="A6" t="str">
            <v>Brown University</v>
          </cell>
          <cell r="B6">
            <v>217156</v>
          </cell>
        </row>
        <row r="7">
          <cell r="A7" t="str">
            <v>California Institute of Technology</v>
          </cell>
          <cell r="B7">
            <v>110404</v>
          </cell>
        </row>
        <row r="8">
          <cell r="A8" t="str">
            <v>Carnegie Mellon University</v>
          </cell>
          <cell r="B8">
            <v>211440</v>
          </cell>
        </row>
        <row r="9">
          <cell r="A9" t="str">
            <v>Case Western Reserve University</v>
          </cell>
          <cell r="B9">
            <v>201645</v>
          </cell>
        </row>
        <row r="10">
          <cell r="A10" t="str">
            <v>College of William and Mary</v>
          </cell>
          <cell r="B10">
            <v>231624</v>
          </cell>
        </row>
        <row r="11">
          <cell r="A11" t="str">
            <v>Colorado School of Mines</v>
          </cell>
          <cell r="B11">
            <v>126775</v>
          </cell>
        </row>
        <row r="12">
          <cell r="A12" t="str">
            <v>Cornell University</v>
          </cell>
          <cell r="B12">
            <v>190415</v>
          </cell>
        </row>
        <row r="13">
          <cell r="A13" t="str">
            <v>Dartmouth College</v>
          </cell>
          <cell r="B13">
            <v>182670</v>
          </cell>
        </row>
        <row r="14">
          <cell r="A14" t="str">
            <v>Drexel University</v>
          </cell>
          <cell r="B14">
            <v>212054</v>
          </cell>
        </row>
        <row r="15">
          <cell r="A15" t="str">
            <v>Duke University</v>
          </cell>
          <cell r="B15">
            <v>198419</v>
          </cell>
        </row>
        <row r="16">
          <cell r="A16" t="str">
            <v>Emory University</v>
          </cell>
          <cell r="B16">
            <v>139658</v>
          </cell>
        </row>
        <row r="17">
          <cell r="A17" t="str">
            <v>Florida Institute of Technology</v>
          </cell>
          <cell r="B17">
            <v>133881</v>
          </cell>
        </row>
        <row r="18">
          <cell r="A18" t="str">
            <v>George Washington University</v>
          </cell>
          <cell r="B18">
            <v>131469</v>
          </cell>
        </row>
        <row r="19">
          <cell r="A19" t="str">
            <v>Georgetown University</v>
          </cell>
          <cell r="B19">
            <v>131496</v>
          </cell>
        </row>
        <row r="20">
          <cell r="A20" t="str">
            <v>Harvard University</v>
          </cell>
          <cell r="B20">
            <v>166027</v>
          </cell>
        </row>
        <row r="21">
          <cell r="A21" t="str">
            <v>Indiana University-Bloomington</v>
          </cell>
          <cell r="B21">
            <v>151351</v>
          </cell>
        </row>
        <row r="22">
          <cell r="A22" t="str">
            <v>Iowa State University</v>
          </cell>
          <cell r="B22">
            <v>153603</v>
          </cell>
        </row>
        <row r="23">
          <cell r="A23" t="str">
            <v>Johns Hopkins University</v>
          </cell>
          <cell r="B23">
            <v>162928</v>
          </cell>
        </row>
        <row r="24">
          <cell r="A24" t="str">
            <v>Kent State University at Kent</v>
          </cell>
          <cell r="B24">
            <v>203517</v>
          </cell>
        </row>
        <row r="25">
          <cell r="A25" t="str">
            <v>Michigan State University</v>
          </cell>
          <cell r="B25">
            <v>171100</v>
          </cell>
        </row>
        <row r="26">
          <cell r="A26" t="str">
            <v>New York University</v>
          </cell>
          <cell r="B26">
            <v>193900</v>
          </cell>
        </row>
        <row r="27">
          <cell r="A27" t="str">
            <v>Northeastern University</v>
          </cell>
          <cell r="B27">
            <v>167358</v>
          </cell>
        </row>
        <row r="28">
          <cell r="A28" t="str">
            <v>Northwestern University</v>
          </cell>
          <cell r="B28">
            <v>147767</v>
          </cell>
        </row>
        <row r="29">
          <cell r="A29" t="str">
            <v>Ohio State University-Main Campus</v>
          </cell>
          <cell r="B29">
            <v>204796</v>
          </cell>
        </row>
        <row r="30">
          <cell r="A30" t="str">
            <v>Princeton University</v>
          </cell>
          <cell r="B30">
            <v>186131</v>
          </cell>
        </row>
        <row r="31">
          <cell r="A31" t="str">
            <v>Purdue University-Main Campus</v>
          </cell>
          <cell r="B31">
            <v>243780</v>
          </cell>
        </row>
        <row r="32">
          <cell r="A32" t="str">
            <v>Rensselaer Polytechnic Institute</v>
          </cell>
          <cell r="B32">
            <v>194824</v>
          </cell>
        </row>
        <row r="33">
          <cell r="A33" t="str">
            <v>Rice University</v>
          </cell>
          <cell r="B33">
            <v>227757</v>
          </cell>
        </row>
        <row r="34">
          <cell r="A34" t="str">
            <v>Rutgers University-New Brunswick</v>
          </cell>
          <cell r="B34">
            <v>186380</v>
          </cell>
        </row>
        <row r="35">
          <cell r="A35" t="str">
            <v>Stanford University</v>
          </cell>
          <cell r="B35">
            <v>243744</v>
          </cell>
        </row>
        <row r="36">
          <cell r="A36" t="str">
            <v>Stony Brook University</v>
          </cell>
          <cell r="B36">
            <v>196097</v>
          </cell>
        </row>
        <row r="37">
          <cell r="A37" t="str">
            <v>Syracuse University</v>
          </cell>
          <cell r="B37">
            <v>196413</v>
          </cell>
        </row>
        <row r="38">
          <cell r="A38" t="str">
            <v>The University of Texas at Austin</v>
          </cell>
          <cell r="B38">
            <v>228778</v>
          </cell>
        </row>
        <row r="39">
          <cell r="A39" t="str">
            <v>The University of Texas at Dallas</v>
          </cell>
          <cell r="B39">
            <v>228787</v>
          </cell>
        </row>
        <row r="40">
          <cell r="A40" t="str">
            <v>Tufts University</v>
          </cell>
          <cell r="B40">
            <v>168148</v>
          </cell>
        </row>
        <row r="41">
          <cell r="A41" t="str">
            <v>University at Buffalo</v>
          </cell>
          <cell r="B41">
            <v>196088</v>
          </cell>
        </row>
        <row r="42">
          <cell r="A42" t="str">
            <v>University of Arizona</v>
          </cell>
          <cell r="B42">
            <v>104179</v>
          </cell>
        </row>
        <row r="43">
          <cell r="A43" t="str">
            <v>University of California-Berkeley</v>
          </cell>
          <cell r="B43">
            <v>110635</v>
          </cell>
        </row>
        <row r="44">
          <cell r="A44" t="str">
            <v>University of California-Davis</v>
          </cell>
          <cell r="B44">
            <v>110644</v>
          </cell>
        </row>
        <row r="45">
          <cell r="A45" t="str">
            <v>University of California-Irvine</v>
          </cell>
          <cell r="B45">
            <v>110653</v>
          </cell>
        </row>
        <row r="46">
          <cell r="A46" t="str">
            <v>University of California-Riverside</v>
          </cell>
          <cell r="B46">
            <v>110671</v>
          </cell>
        </row>
        <row r="47">
          <cell r="A47" t="str">
            <v>University of California-San Diego</v>
          </cell>
          <cell r="B47">
            <v>110680</v>
          </cell>
        </row>
        <row r="48">
          <cell r="A48" t="str">
            <v>University of California-Santa Cruz</v>
          </cell>
          <cell r="B48">
            <v>110714</v>
          </cell>
        </row>
        <row r="49">
          <cell r="A49" t="str">
            <v>University of Chicago</v>
          </cell>
          <cell r="B49">
            <v>144050</v>
          </cell>
        </row>
        <row r="50">
          <cell r="A50" t="str">
            <v>University of Colorado Boulder</v>
          </cell>
          <cell r="B50">
            <v>126614</v>
          </cell>
        </row>
        <row r="51">
          <cell r="A51" t="str">
            <v>University of Delaware</v>
          </cell>
          <cell r="B51">
            <v>130943</v>
          </cell>
        </row>
        <row r="52">
          <cell r="A52" t="str">
            <v>University of Florida</v>
          </cell>
          <cell r="B52">
            <v>134130</v>
          </cell>
        </row>
        <row r="53">
          <cell r="A53" t="str">
            <v>University of Hawaii at Manoa</v>
          </cell>
          <cell r="B53">
            <v>141574</v>
          </cell>
        </row>
        <row r="54">
          <cell r="A54" t="str">
            <v>University of Illinois at Chicago</v>
          </cell>
          <cell r="B54">
            <v>145600</v>
          </cell>
        </row>
        <row r="55">
          <cell r="A55" t="str">
            <v>University of Iowa</v>
          </cell>
          <cell r="B55">
            <v>153658</v>
          </cell>
        </row>
        <row r="56">
          <cell r="A56" t="str">
            <v>University of Maryland-College Park</v>
          </cell>
          <cell r="B56">
            <v>163286</v>
          </cell>
        </row>
        <row r="57">
          <cell r="A57" t="str">
            <v>University of Massachusetts-Amherst</v>
          </cell>
          <cell r="B57">
            <v>166629</v>
          </cell>
        </row>
        <row r="58">
          <cell r="A58" t="str">
            <v>University of Miami</v>
          </cell>
          <cell r="B58">
            <v>135726</v>
          </cell>
        </row>
        <row r="59">
          <cell r="A59" t="str">
            <v>University of Michigan-Ann Arbor</v>
          </cell>
          <cell r="B59">
            <v>170976</v>
          </cell>
        </row>
        <row r="60">
          <cell r="A60" t="str">
            <v>University of Minnesota-Twin Cities</v>
          </cell>
          <cell r="B60">
            <v>174066</v>
          </cell>
        </row>
        <row r="61">
          <cell r="A61" t="str">
            <v>University of Notre Dame</v>
          </cell>
          <cell r="B61">
            <v>152080</v>
          </cell>
        </row>
        <row r="62">
          <cell r="A62" t="str">
            <v>University of Pennsylvania</v>
          </cell>
          <cell r="B62">
            <v>215062</v>
          </cell>
        </row>
        <row r="63">
          <cell r="A63" t="str">
            <v>University of Rochester</v>
          </cell>
          <cell r="B63">
            <v>195030</v>
          </cell>
        </row>
        <row r="64">
          <cell r="A64" t="str">
            <v>University of Southern California</v>
          </cell>
          <cell r="B64">
            <v>123961</v>
          </cell>
        </row>
        <row r="65">
          <cell r="A65" t="str">
            <v>University of Utah</v>
          </cell>
          <cell r="B65">
            <v>230764</v>
          </cell>
        </row>
        <row r="66">
          <cell r="A66" t="str">
            <v>University of Virginia-Main Campus</v>
          </cell>
          <cell r="B66">
            <v>234076</v>
          </cell>
        </row>
        <row r="67">
          <cell r="A67" t="str">
            <v>Vanderbilt University</v>
          </cell>
          <cell r="B67">
            <v>221999</v>
          </cell>
        </row>
        <row r="68">
          <cell r="A68" t="str">
            <v>Wake Forest University</v>
          </cell>
          <cell r="B68">
            <v>199847</v>
          </cell>
        </row>
        <row r="69">
          <cell r="A69" t="str">
            <v>Washington University in St Louis</v>
          </cell>
          <cell r="B69">
            <v>179867</v>
          </cell>
        </row>
        <row r="70">
          <cell r="A70" t="str">
            <v>Yale University</v>
          </cell>
          <cell r="B70">
            <v>130794</v>
          </cell>
        </row>
        <row r="71">
          <cell r="A71" t="str">
            <v>Yeshiva University</v>
          </cell>
          <cell r="B71">
            <v>197708</v>
          </cell>
        </row>
        <row r="72">
          <cell r="A72" t="str">
            <v>Columbia University in the City of</v>
          </cell>
          <cell r="B72">
            <v>190150</v>
          </cell>
        </row>
        <row r="73">
          <cell r="A73" t="str">
            <v>Georgia Institute of Technology-Mai</v>
          </cell>
          <cell r="B73">
            <v>139755</v>
          </cell>
        </row>
        <row r="74">
          <cell r="A74" t="str">
            <v>Massachusetts Institute of Technolo</v>
          </cell>
          <cell r="B74">
            <v>166683</v>
          </cell>
        </row>
        <row r="75">
          <cell r="A75" t="str">
            <v>Medical University of South Carolin</v>
          </cell>
          <cell r="B75">
            <v>218335</v>
          </cell>
        </row>
        <row r="76">
          <cell r="A76" t="str">
            <v>Pennsylvania State University-Main</v>
          </cell>
          <cell r="B76">
            <v>214777</v>
          </cell>
        </row>
        <row r="77">
          <cell r="A77" t="str">
            <v>Texas A &amp; M University-College Stat</v>
          </cell>
          <cell r="B77">
            <v>228723</v>
          </cell>
        </row>
        <row r="78">
          <cell r="A78" t="str">
            <v>The University of Texas at San Anto</v>
          </cell>
          <cell r="B78">
            <v>229027</v>
          </cell>
        </row>
        <row r="79">
          <cell r="A79" t="str">
            <v>University of California-Los Angele</v>
          </cell>
          <cell r="B79">
            <v>110662</v>
          </cell>
        </row>
        <row r="80">
          <cell r="A80" t="str">
            <v>University of California-Santa Barb</v>
          </cell>
          <cell r="B80">
            <v>110705</v>
          </cell>
        </row>
        <row r="81">
          <cell r="A81" t="str">
            <v>University of Cincinnati-Main Campu</v>
          </cell>
          <cell r="B81">
            <v>201885</v>
          </cell>
        </row>
        <row r="82">
          <cell r="A82" t="str">
            <v>University of Illinois at Urbana-Ch</v>
          </cell>
          <cell r="B82">
            <v>145637</v>
          </cell>
        </row>
        <row r="83">
          <cell r="A83" t="str">
            <v>University of North Carolina at Cha</v>
          </cell>
          <cell r="B83">
            <v>199120</v>
          </cell>
        </row>
        <row r="84">
          <cell r="A84" t="str">
            <v>University of Pittsburgh-Pittsburgh</v>
          </cell>
          <cell r="B84">
            <v>215293</v>
          </cell>
        </row>
        <row r="85">
          <cell r="A85" t="str">
            <v>University of Washington-Seattle Ca</v>
          </cell>
          <cell r="B85">
            <v>236948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fin_aids_grad_tuition_fee"/>
    </sheetNames>
    <sheetDataSet>
      <sheetData sheetId="0">
        <row r="1">
          <cell r="A1" t="str">
            <v>unitid</v>
          </cell>
          <cell r="B1" t="str">
            <v>Institution_name</v>
          </cell>
          <cell r="C1" t="str">
            <v>In_State_Tuit_Fees</v>
          </cell>
          <cell r="D1" t="str">
            <v>Out_State_Tuit_Fees</v>
          </cell>
        </row>
        <row r="2">
          <cell r="A2">
            <v>104151</v>
          </cell>
          <cell r="B2" t="str">
            <v>Arizona State University-Tempe</v>
          </cell>
          <cell r="C2">
            <v>39870</v>
          </cell>
          <cell r="D2">
            <v>96592</v>
          </cell>
        </row>
        <row r="3">
          <cell r="A3">
            <v>104179</v>
          </cell>
          <cell r="B3" t="str">
            <v>University of Arizona</v>
          </cell>
          <cell r="C3">
            <v>41884</v>
          </cell>
          <cell r="D3">
            <v>111713</v>
          </cell>
        </row>
        <row r="4">
          <cell r="A4">
            <v>110404</v>
          </cell>
          <cell r="B4" t="str">
            <v>California Institute of Technology</v>
          </cell>
          <cell r="C4">
            <v>169878</v>
          </cell>
          <cell r="D4">
            <v>169878</v>
          </cell>
        </row>
        <row r="5">
          <cell r="A5">
            <v>110635</v>
          </cell>
          <cell r="B5" t="str">
            <v>University of California-Berkeley</v>
          </cell>
          <cell r="C5">
            <v>52141</v>
          </cell>
          <cell r="D5">
            <v>145483</v>
          </cell>
        </row>
        <row r="6">
          <cell r="A6">
            <v>110644</v>
          </cell>
          <cell r="B6" t="str">
            <v>University of California-Davis</v>
          </cell>
          <cell r="C6">
            <v>55619</v>
          </cell>
          <cell r="D6">
            <v>148961</v>
          </cell>
        </row>
        <row r="7">
          <cell r="A7">
            <v>110653</v>
          </cell>
          <cell r="B7" t="str">
            <v>University of California-Irvine</v>
          </cell>
          <cell r="C7">
            <v>52702</v>
          </cell>
          <cell r="D7">
            <v>146044</v>
          </cell>
        </row>
        <row r="8">
          <cell r="A8">
            <v>110662</v>
          </cell>
          <cell r="B8" t="str">
            <v>University of California-Los Angeles</v>
          </cell>
          <cell r="C8">
            <v>50857</v>
          </cell>
          <cell r="D8">
            <v>144199</v>
          </cell>
        </row>
        <row r="9">
          <cell r="A9">
            <v>110671</v>
          </cell>
          <cell r="B9" t="str">
            <v>University of California-Riverside</v>
          </cell>
          <cell r="C9">
            <v>52854</v>
          </cell>
          <cell r="D9">
            <v>146196</v>
          </cell>
        </row>
        <row r="10">
          <cell r="A10">
            <v>110680</v>
          </cell>
          <cell r="B10" t="str">
            <v>University of California-San Diego</v>
          </cell>
          <cell r="C10">
            <v>53445</v>
          </cell>
          <cell r="D10">
            <v>146787</v>
          </cell>
        </row>
        <row r="11">
          <cell r="A11">
            <v>110705</v>
          </cell>
          <cell r="B11" t="str">
            <v>University of California-Santa Barbara</v>
          </cell>
          <cell r="C11">
            <v>55250</v>
          </cell>
          <cell r="D11">
            <v>148592</v>
          </cell>
        </row>
        <row r="12">
          <cell r="A12">
            <v>110714</v>
          </cell>
          <cell r="B12" t="str">
            <v>University of California-Santa Cruz</v>
          </cell>
          <cell r="C12">
            <v>53671</v>
          </cell>
          <cell r="D12">
            <v>147013</v>
          </cell>
        </row>
        <row r="13">
          <cell r="A13">
            <v>123961</v>
          </cell>
          <cell r="B13" t="str">
            <v>University of Southern California</v>
          </cell>
          <cell r="C13">
            <v>189318</v>
          </cell>
          <cell r="D13">
            <v>189318</v>
          </cell>
        </row>
        <row r="14">
          <cell r="A14">
            <v>126614</v>
          </cell>
          <cell r="B14" t="str">
            <v>University of Colorado Boulder</v>
          </cell>
          <cell r="C14">
            <v>41709</v>
          </cell>
          <cell r="D14">
            <v>130769</v>
          </cell>
        </row>
        <row r="15">
          <cell r="A15">
            <v>126775</v>
          </cell>
          <cell r="B15" t="str">
            <v>Colorado School of Mines</v>
          </cell>
          <cell r="C15">
            <v>66410</v>
          </cell>
          <cell r="D15">
            <v>131525</v>
          </cell>
        </row>
        <row r="16">
          <cell r="A16">
            <v>130794</v>
          </cell>
          <cell r="B16" t="str">
            <v>Yale University</v>
          </cell>
          <cell r="C16">
            <v>179700</v>
          </cell>
          <cell r="D16">
            <v>179700</v>
          </cell>
        </row>
        <row r="17">
          <cell r="A17">
            <v>130943</v>
          </cell>
          <cell r="B17" t="str">
            <v>University of Delaware</v>
          </cell>
          <cell r="C17">
            <v>48656</v>
          </cell>
          <cell r="D17">
            <v>120816</v>
          </cell>
        </row>
        <row r="18">
          <cell r="A18">
            <v>131469</v>
          </cell>
          <cell r="B18" t="str">
            <v>George Washington University</v>
          </cell>
          <cell r="C18">
            <v>183879</v>
          </cell>
          <cell r="D18">
            <v>183879</v>
          </cell>
        </row>
        <row r="19">
          <cell r="A19">
            <v>131496</v>
          </cell>
          <cell r="B19" t="str">
            <v>Georgetown University</v>
          </cell>
          <cell r="C19">
            <v>183030</v>
          </cell>
          <cell r="D19">
            <v>183030</v>
          </cell>
        </row>
        <row r="20">
          <cell r="A20">
            <v>133881</v>
          </cell>
          <cell r="B20" t="str">
            <v>Florida Institute of Technology</v>
          </cell>
          <cell r="C20">
            <v>149320</v>
          </cell>
          <cell r="D20">
            <v>149320</v>
          </cell>
        </row>
        <row r="21">
          <cell r="A21">
            <v>134130</v>
          </cell>
          <cell r="B21" t="str">
            <v>University of Florida</v>
          </cell>
          <cell r="C21">
            <v>25100</v>
          </cell>
          <cell r="D21">
            <v>114211</v>
          </cell>
        </row>
        <row r="22">
          <cell r="A22">
            <v>135726</v>
          </cell>
          <cell r="B22" t="str">
            <v>University of Miami</v>
          </cell>
          <cell r="C22">
            <v>174146</v>
          </cell>
          <cell r="D22">
            <v>174146</v>
          </cell>
        </row>
        <row r="23">
          <cell r="A23">
            <v>139658</v>
          </cell>
          <cell r="B23" t="str">
            <v>Emory University</v>
          </cell>
          <cell r="C23">
            <v>178310</v>
          </cell>
          <cell r="D23">
            <v>178310</v>
          </cell>
        </row>
        <row r="24">
          <cell r="A24">
            <v>139755</v>
          </cell>
          <cell r="B24" t="str">
            <v>Georgia Institute of Technology-Main Campus</v>
          </cell>
          <cell r="C24">
            <v>44346</v>
          </cell>
          <cell r="D24">
            <v>122450</v>
          </cell>
        </row>
        <row r="25">
          <cell r="A25">
            <v>141574</v>
          </cell>
          <cell r="B25" t="str">
            <v>University of Hawaii at Manoa</v>
          </cell>
          <cell r="C25">
            <v>41092</v>
          </cell>
          <cell r="D25">
            <v>114052</v>
          </cell>
        </row>
        <row r="26">
          <cell r="A26">
            <v>144050</v>
          </cell>
          <cell r="B26" t="str">
            <v>University of Chicago</v>
          </cell>
          <cell r="C26">
            <v>189405</v>
          </cell>
          <cell r="D26">
            <v>189405</v>
          </cell>
        </row>
        <row r="27">
          <cell r="A27">
            <v>145600</v>
          </cell>
          <cell r="B27" t="str">
            <v>University of Illinois at Chicago</v>
          </cell>
          <cell r="C27">
            <v>56762</v>
          </cell>
          <cell r="D27">
            <v>106132</v>
          </cell>
        </row>
        <row r="28">
          <cell r="A28">
            <v>145637</v>
          </cell>
          <cell r="B28" t="str">
            <v>University of Illinois at Urbana-Champaign</v>
          </cell>
          <cell r="C28">
            <v>65544</v>
          </cell>
          <cell r="D28">
            <v>128902</v>
          </cell>
        </row>
        <row r="29">
          <cell r="A29">
            <v>147767</v>
          </cell>
          <cell r="B29" t="str">
            <v>Northwestern University</v>
          </cell>
          <cell r="C29">
            <v>185604</v>
          </cell>
          <cell r="D29">
            <v>185604</v>
          </cell>
        </row>
        <row r="30">
          <cell r="A30">
            <v>151351</v>
          </cell>
          <cell r="B30" t="str">
            <v>Indiana University-Bloomington</v>
          </cell>
          <cell r="C30">
            <v>41018</v>
          </cell>
          <cell r="D30">
            <v>130815</v>
          </cell>
        </row>
        <row r="31">
          <cell r="A31">
            <v>152080</v>
          </cell>
          <cell r="B31" t="str">
            <v>University of Notre Dame</v>
          </cell>
          <cell r="C31">
            <v>181742</v>
          </cell>
          <cell r="D31">
            <v>181742</v>
          </cell>
        </row>
        <row r="32">
          <cell r="A32">
            <v>153603</v>
          </cell>
          <cell r="B32" t="str">
            <v>Iowa State University</v>
          </cell>
          <cell r="C32">
            <v>30919</v>
          </cell>
          <cell r="D32">
            <v>81589</v>
          </cell>
        </row>
        <row r="33">
          <cell r="A33">
            <v>153658</v>
          </cell>
          <cell r="B33" t="str">
            <v>University of Iowa</v>
          </cell>
          <cell r="C33">
            <v>32301</v>
          </cell>
          <cell r="D33">
            <v>108509</v>
          </cell>
        </row>
        <row r="34">
          <cell r="A34">
            <v>162928</v>
          </cell>
          <cell r="B34" t="str">
            <v>Johns Hopkins University</v>
          </cell>
          <cell r="C34">
            <v>184630</v>
          </cell>
          <cell r="D34">
            <v>184630</v>
          </cell>
        </row>
        <row r="35">
          <cell r="A35">
            <v>163286</v>
          </cell>
          <cell r="B35" t="str">
            <v>University of Maryland-College Park</v>
          </cell>
          <cell r="C35">
            <v>37493</v>
          </cell>
          <cell r="D35">
            <v>116499</v>
          </cell>
        </row>
        <row r="36">
          <cell r="A36">
            <v>164924</v>
          </cell>
          <cell r="B36" t="str">
            <v>Boston College</v>
          </cell>
          <cell r="C36">
            <v>186260</v>
          </cell>
          <cell r="D36">
            <v>186260</v>
          </cell>
        </row>
        <row r="37">
          <cell r="A37">
            <v>164988</v>
          </cell>
          <cell r="B37" t="str">
            <v>Boston University</v>
          </cell>
          <cell r="C37">
            <v>183004</v>
          </cell>
          <cell r="D37">
            <v>183004</v>
          </cell>
        </row>
        <row r="38">
          <cell r="A38">
            <v>165015</v>
          </cell>
          <cell r="B38" t="str">
            <v>Brandeis University</v>
          </cell>
          <cell r="C38">
            <v>186281</v>
          </cell>
          <cell r="D38">
            <v>186281</v>
          </cell>
        </row>
        <row r="39">
          <cell r="A39">
            <v>166027</v>
          </cell>
          <cell r="B39" t="str">
            <v>Harvard University</v>
          </cell>
          <cell r="C39">
            <v>172374</v>
          </cell>
          <cell r="D39">
            <v>172374</v>
          </cell>
        </row>
        <row r="40">
          <cell r="A40">
            <v>166629</v>
          </cell>
          <cell r="B40" t="str">
            <v>University of Massachusetts-Amherst</v>
          </cell>
          <cell r="C40">
            <v>54102</v>
          </cell>
          <cell r="D40">
            <v>114121</v>
          </cell>
        </row>
        <row r="41">
          <cell r="A41">
            <v>166683</v>
          </cell>
          <cell r="B41" t="str">
            <v>Massachusetts Institute of Technology</v>
          </cell>
          <cell r="C41">
            <v>177268</v>
          </cell>
          <cell r="D41">
            <v>177268</v>
          </cell>
        </row>
        <row r="42">
          <cell r="A42">
            <v>167358</v>
          </cell>
          <cell r="B42" t="str">
            <v>Northeastern University</v>
          </cell>
          <cell r="C42">
            <v>170392</v>
          </cell>
          <cell r="D42">
            <v>170392</v>
          </cell>
        </row>
        <row r="43">
          <cell r="A43">
            <v>168148</v>
          </cell>
          <cell r="B43" t="str">
            <v>Tufts University</v>
          </cell>
          <cell r="C43">
            <v>190511</v>
          </cell>
          <cell r="D43">
            <v>190511</v>
          </cell>
        </row>
        <row r="44">
          <cell r="A44">
            <v>170976</v>
          </cell>
          <cell r="B44" t="str">
            <v>University of Michigan-Ann Arbor</v>
          </cell>
          <cell r="C44">
            <v>56861</v>
          </cell>
          <cell r="D44">
            <v>170686</v>
          </cell>
        </row>
        <row r="45">
          <cell r="A45">
            <v>171100</v>
          </cell>
          <cell r="B45" t="str">
            <v>Michigan State University</v>
          </cell>
          <cell r="C45">
            <v>55077</v>
          </cell>
          <cell r="D45">
            <v>139827</v>
          </cell>
        </row>
        <row r="46">
          <cell r="A46">
            <v>174066</v>
          </cell>
          <cell r="B46" t="str">
            <v>University of Minnesota-Twin Cities</v>
          </cell>
          <cell r="C46">
            <v>54364</v>
          </cell>
          <cell r="D46">
            <v>81534</v>
          </cell>
        </row>
        <row r="47">
          <cell r="A47">
            <v>179867</v>
          </cell>
          <cell r="B47" t="str">
            <v>Washington University in St Louis</v>
          </cell>
          <cell r="C47">
            <v>183106</v>
          </cell>
          <cell r="D47">
            <v>183106</v>
          </cell>
        </row>
        <row r="48">
          <cell r="A48">
            <v>182670</v>
          </cell>
          <cell r="B48" t="str">
            <v>Dartmouth College</v>
          </cell>
          <cell r="C48">
            <v>189408</v>
          </cell>
          <cell r="D48">
            <v>189408</v>
          </cell>
        </row>
        <row r="49">
          <cell r="A49">
            <v>186131</v>
          </cell>
          <cell r="B49" t="str">
            <v>Princeton University</v>
          </cell>
          <cell r="C49">
            <v>164977</v>
          </cell>
          <cell r="D49">
            <v>164977</v>
          </cell>
        </row>
        <row r="50">
          <cell r="A50">
            <v>186380</v>
          </cell>
          <cell r="B50" t="str">
            <v>Rutgers University-New Brunswick</v>
          </cell>
          <cell r="C50">
            <v>54516</v>
          </cell>
          <cell r="D50">
            <v>112028</v>
          </cell>
        </row>
        <row r="51">
          <cell r="A51">
            <v>190150</v>
          </cell>
          <cell r="B51" t="str">
            <v>Columbia University in the City of New York</v>
          </cell>
          <cell r="C51">
            <v>200392</v>
          </cell>
          <cell r="D51">
            <v>200392</v>
          </cell>
        </row>
        <row r="52">
          <cell r="A52">
            <v>190415</v>
          </cell>
          <cell r="B52" t="str">
            <v>Cornell University</v>
          </cell>
          <cell r="C52">
            <v>185173</v>
          </cell>
          <cell r="D52">
            <v>185173</v>
          </cell>
        </row>
        <row r="53">
          <cell r="A53">
            <v>193900</v>
          </cell>
          <cell r="B53" t="str">
            <v>New York University</v>
          </cell>
          <cell r="C53">
            <v>181972</v>
          </cell>
          <cell r="D53">
            <v>181972</v>
          </cell>
        </row>
        <row r="54">
          <cell r="A54">
            <v>194824</v>
          </cell>
          <cell r="B54" t="str">
            <v>Rensselaer Polytechnic Institute</v>
          </cell>
          <cell r="C54">
            <v>187993</v>
          </cell>
          <cell r="D54">
            <v>187993</v>
          </cell>
        </row>
        <row r="55">
          <cell r="A55">
            <v>195030</v>
          </cell>
          <cell r="B55" t="str">
            <v>University of Rochester</v>
          </cell>
          <cell r="C55">
            <v>184258</v>
          </cell>
          <cell r="D55">
            <v>184258</v>
          </cell>
        </row>
        <row r="56">
          <cell r="A56">
            <v>196088</v>
          </cell>
          <cell r="B56" t="str">
            <v>University at Buffalo</v>
          </cell>
          <cell r="C56">
            <v>34452</v>
          </cell>
          <cell r="D56">
            <v>85512</v>
          </cell>
        </row>
        <row r="57">
          <cell r="A57">
            <v>196097</v>
          </cell>
          <cell r="B57" t="str">
            <v>Stony Brook University</v>
          </cell>
          <cell r="C57">
            <v>32840</v>
          </cell>
          <cell r="D57">
            <v>83900</v>
          </cell>
        </row>
        <row r="58">
          <cell r="A58">
            <v>196413</v>
          </cell>
          <cell r="B58" t="str">
            <v>Syracuse University</v>
          </cell>
          <cell r="C58">
            <v>164666</v>
          </cell>
          <cell r="D58">
            <v>164666</v>
          </cell>
        </row>
        <row r="59">
          <cell r="A59">
            <v>197708</v>
          </cell>
          <cell r="B59" t="str">
            <v>Yeshiva University</v>
          </cell>
          <cell r="C59">
            <v>152360</v>
          </cell>
          <cell r="D59">
            <v>152360</v>
          </cell>
        </row>
        <row r="60">
          <cell r="A60">
            <v>198419</v>
          </cell>
          <cell r="B60" t="str">
            <v>Duke University</v>
          </cell>
          <cell r="C60">
            <v>185483</v>
          </cell>
          <cell r="D60">
            <v>185483</v>
          </cell>
        </row>
        <row r="61">
          <cell r="A61">
            <v>199120</v>
          </cell>
          <cell r="B61" t="str">
            <v>University of North Carolina at Chapel Hill</v>
          </cell>
          <cell r="C61">
            <v>32960</v>
          </cell>
          <cell r="D61">
            <v>125658</v>
          </cell>
        </row>
        <row r="62">
          <cell r="A62">
            <v>199847</v>
          </cell>
          <cell r="B62" t="str">
            <v>Wake Forest University</v>
          </cell>
          <cell r="C62">
            <v>181824</v>
          </cell>
          <cell r="D62">
            <v>181824</v>
          </cell>
        </row>
        <row r="63">
          <cell r="A63">
            <v>201645</v>
          </cell>
          <cell r="B63" t="str">
            <v>Case Western Reserve University</v>
          </cell>
          <cell r="C63">
            <v>170008</v>
          </cell>
          <cell r="D63">
            <v>170008</v>
          </cell>
        </row>
        <row r="64">
          <cell r="A64">
            <v>201885</v>
          </cell>
          <cell r="B64" t="str">
            <v>University of Cincinnati-Main Campus</v>
          </cell>
          <cell r="C64">
            <v>43578</v>
          </cell>
          <cell r="D64">
            <v>104300</v>
          </cell>
        </row>
        <row r="65">
          <cell r="A65">
            <v>203517</v>
          </cell>
          <cell r="B65" t="str">
            <v>Kent State University at Kent</v>
          </cell>
          <cell r="C65">
            <v>39512</v>
          </cell>
          <cell r="D65">
            <v>71592</v>
          </cell>
        </row>
        <row r="66">
          <cell r="A66">
            <v>204796</v>
          </cell>
          <cell r="B66" t="str">
            <v>Ohio State University-Main Campus</v>
          </cell>
          <cell r="C66">
            <v>40148</v>
          </cell>
          <cell r="D66">
            <v>105104</v>
          </cell>
        </row>
        <row r="67">
          <cell r="A67">
            <v>211440</v>
          </cell>
          <cell r="B67" t="str">
            <v>Carnegie Mellon University</v>
          </cell>
          <cell r="C67">
            <v>193089</v>
          </cell>
          <cell r="D67">
            <v>193089</v>
          </cell>
        </row>
        <row r="68">
          <cell r="A68">
            <v>212054</v>
          </cell>
          <cell r="B68" t="str">
            <v>Drexel University</v>
          </cell>
          <cell r="C68">
            <v>166202</v>
          </cell>
          <cell r="D68">
            <v>166202</v>
          </cell>
        </row>
        <row r="69">
          <cell r="A69">
            <v>214777</v>
          </cell>
          <cell r="B69" t="str">
            <v>Pennsylvania State University-Main Campus</v>
          </cell>
          <cell r="C69">
            <v>68452</v>
          </cell>
          <cell r="D69">
            <v>120110</v>
          </cell>
        </row>
        <row r="70">
          <cell r="A70">
            <v>215062</v>
          </cell>
          <cell r="B70" t="str">
            <v>University of Pennsylvania</v>
          </cell>
          <cell r="C70">
            <v>186832</v>
          </cell>
          <cell r="D70">
            <v>186832</v>
          </cell>
        </row>
        <row r="71">
          <cell r="A71">
            <v>215293</v>
          </cell>
          <cell r="B71" t="str">
            <v>University of Pittsburgh-Pittsburgh Campus</v>
          </cell>
          <cell r="C71">
            <v>69654</v>
          </cell>
          <cell r="D71">
            <v>110512</v>
          </cell>
        </row>
        <row r="72">
          <cell r="A72">
            <v>217156</v>
          </cell>
          <cell r="B72" t="str">
            <v>Brown University</v>
          </cell>
          <cell r="C72">
            <v>186150</v>
          </cell>
          <cell r="D72">
            <v>186150</v>
          </cell>
        </row>
        <row r="73">
          <cell r="A73">
            <v>221999</v>
          </cell>
          <cell r="B73" t="str">
            <v>Vanderbilt University</v>
          </cell>
          <cell r="C73">
            <v>173646</v>
          </cell>
          <cell r="D73">
            <v>173646</v>
          </cell>
        </row>
        <row r="74">
          <cell r="A74">
            <v>227757</v>
          </cell>
          <cell r="B74" t="str">
            <v>Rice University</v>
          </cell>
          <cell r="C74">
            <v>159052</v>
          </cell>
          <cell r="D74">
            <v>159052</v>
          </cell>
        </row>
        <row r="75">
          <cell r="A75">
            <v>228723</v>
          </cell>
          <cell r="B75" t="str">
            <v>Texas A &amp; M University-College Station</v>
          </cell>
          <cell r="C75">
            <v>36534</v>
          </cell>
          <cell r="D75">
            <v>104489</v>
          </cell>
        </row>
        <row r="76">
          <cell r="A76">
            <v>228778</v>
          </cell>
          <cell r="B76" t="str">
            <v>The University of Texas at Austin</v>
          </cell>
          <cell r="C76">
            <v>39224</v>
          </cell>
          <cell r="D76">
            <v>136482</v>
          </cell>
        </row>
        <row r="77">
          <cell r="A77">
            <v>228787</v>
          </cell>
          <cell r="B77" t="str">
            <v>The University of Texas at Dallas</v>
          </cell>
          <cell r="C77">
            <v>43258</v>
          </cell>
          <cell r="D77">
            <v>104910</v>
          </cell>
        </row>
        <row r="78">
          <cell r="A78">
            <v>229027</v>
          </cell>
          <cell r="B78" t="str">
            <v>The University of Texas at San Antonio</v>
          </cell>
          <cell r="C78">
            <v>29750</v>
          </cell>
          <cell r="D78">
            <v>65520</v>
          </cell>
        </row>
        <row r="79">
          <cell r="A79">
            <v>230764</v>
          </cell>
          <cell r="B79" t="str">
            <v>University of Utah</v>
          </cell>
          <cell r="C79">
            <v>30628</v>
          </cell>
          <cell r="D79">
            <v>97457</v>
          </cell>
        </row>
        <row r="80">
          <cell r="A80">
            <v>231624</v>
          </cell>
          <cell r="B80" t="str">
            <v>College of William and Mary</v>
          </cell>
          <cell r="C80">
            <v>60221</v>
          </cell>
          <cell r="D80">
            <v>156772</v>
          </cell>
        </row>
        <row r="81">
          <cell r="A81">
            <v>234076</v>
          </cell>
          <cell r="B81" t="str">
            <v>University of Virginia-Main Campus</v>
          </cell>
          <cell r="C81">
            <v>52387</v>
          </cell>
          <cell r="D81">
            <v>164759</v>
          </cell>
        </row>
        <row r="82">
          <cell r="A82">
            <v>236948</v>
          </cell>
          <cell r="B82" t="str">
            <v>University of Washington-Seattle Campus</v>
          </cell>
          <cell r="C82">
            <v>49013</v>
          </cell>
          <cell r="D82">
            <v>129565</v>
          </cell>
        </row>
        <row r="83">
          <cell r="A83">
            <v>243744</v>
          </cell>
          <cell r="B83" t="str">
            <v>Stanford University</v>
          </cell>
          <cell r="C83">
            <v>176985</v>
          </cell>
          <cell r="D83">
            <v>176985</v>
          </cell>
        </row>
        <row r="84">
          <cell r="A84">
            <v>243780</v>
          </cell>
          <cell r="B84" t="str">
            <v>Purdue University-Main Campus</v>
          </cell>
          <cell r="C84">
            <v>39896</v>
          </cell>
          <cell r="D84">
            <v>115104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5"/>
  <sheetViews>
    <sheetView tabSelected="1" workbookViewId="0">
      <selection activeCell="C2" sqref="C2"/>
    </sheetView>
  </sheetViews>
  <sheetFormatPr baseColWidth="10" defaultRowHeight="15" x14ac:dyDescent="0.2"/>
  <cols>
    <col min="2" max="2" width="48.3984375" bestFit="1" customWidth="1"/>
    <col min="3" max="6" width="18.19921875" customWidth="1"/>
    <col min="7" max="7" width="16" bestFit="1" customWidth="1"/>
    <col min="8" max="8" width="20.59765625" bestFit="1" customWidth="1"/>
    <col min="9" max="9" width="16.19921875" bestFit="1" customWidth="1"/>
    <col min="10" max="10" width="16" bestFit="1" customWidth="1"/>
    <col min="11" max="11" width="23.19921875" bestFit="1" customWidth="1"/>
    <col min="12" max="12" width="22.3984375" bestFit="1" customWidth="1"/>
    <col min="13" max="13" width="14.59765625" bestFit="1" customWidth="1"/>
    <col min="14" max="14" width="19" bestFit="1" customWidth="1"/>
    <col min="15" max="15" width="17.19921875" bestFit="1" customWidth="1"/>
    <col min="16" max="16" width="20.19921875" bestFit="1" customWidth="1"/>
    <col min="17" max="17" width="19.3984375" bestFit="1" customWidth="1"/>
    <col min="18" max="18" width="16.3984375" bestFit="1" customWidth="1"/>
    <col min="19" max="19" width="6.19921875" bestFit="1" customWidth="1"/>
    <col min="20" max="20" width="15.19921875" bestFit="1" customWidth="1"/>
    <col min="21" max="21" width="13.3984375" bestFit="1" customWidth="1"/>
  </cols>
  <sheetData>
    <row r="1" spans="1:21" x14ac:dyDescent="0.2">
      <c r="A1" t="s">
        <v>159</v>
      </c>
      <c r="B1" t="s">
        <v>166</v>
      </c>
      <c r="C1" s="4" t="s">
        <v>162</v>
      </c>
      <c r="D1" s="4" t="s">
        <v>163</v>
      </c>
      <c r="E1" s="4" t="s">
        <v>164</v>
      </c>
      <c r="F1" s="4" t="s">
        <v>165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</row>
    <row r="2" spans="1:21" x14ac:dyDescent="0.2">
      <c r="A2">
        <v>104151</v>
      </c>
      <c r="B2" t="s">
        <v>207</v>
      </c>
      <c r="C2" s="4">
        <v>14.549891777466254</v>
      </c>
      <c r="D2" s="4">
        <v>145.49891777466254</v>
      </c>
      <c r="E2" s="4">
        <v>5.4355876496496425</v>
      </c>
      <c r="F2" s="4">
        <v>54.355876496496421</v>
      </c>
      <c r="G2">
        <v>38.200000000000003</v>
      </c>
      <c r="H2">
        <v>26.1</v>
      </c>
      <c r="I2">
        <v>39</v>
      </c>
      <c r="J2">
        <v>80.3</v>
      </c>
      <c r="K2">
        <v>28.7</v>
      </c>
      <c r="L2">
        <v>49.9</v>
      </c>
      <c r="M2">
        <v>83236</v>
      </c>
      <c r="N2">
        <v>29.9</v>
      </c>
      <c r="O2">
        <v>9</v>
      </c>
      <c r="Q2">
        <v>50</v>
      </c>
      <c r="R2">
        <v>50</v>
      </c>
      <c r="S2">
        <v>2012</v>
      </c>
      <c r="T2">
        <v>-112.07312159999999</v>
      </c>
      <c r="U2">
        <v>33.453538299999998</v>
      </c>
    </row>
    <row r="3" spans="1:21" x14ac:dyDescent="0.2">
      <c r="A3">
        <v>104151</v>
      </c>
      <c r="B3" t="s">
        <v>207</v>
      </c>
      <c r="C3" s="4">
        <v>14.549891777466254</v>
      </c>
      <c r="D3" s="4">
        <v>145.49891777466254</v>
      </c>
      <c r="E3" s="4">
        <v>5.4355876496496425</v>
      </c>
      <c r="F3" s="4">
        <v>54.355876496496421</v>
      </c>
      <c r="G3">
        <v>33.799999999999997</v>
      </c>
      <c r="H3">
        <v>28.6</v>
      </c>
      <c r="I3">
        <v>35.9</v>
      </c>
      <c r="J3">
        <v>83.6</v>
      </c>
      <c r="K3">
        <v>31.4</v>
      </c>
      <c r="L3">
        <v>48.9</v>
      </c>
      <c r="M3">
        <v>83236</v>
      </c>
      <c r="N3">
        <v>29.9</v>
      </c>
      <c r="O3">
        <v>9</v>
      </c>
      <c r="Q3">
        <v>50</v>
      </c>
      <c r="R3">
        <v>50</v>
      </c>
      <c r="S3">
        <v>2014</v>
      </c>
      <c r="T3">
        <v>-112.07312159999999</v>
      </c>
      <c r="U3">
        <v>33.453538299999998</v>
      </c>
    </row>
    <row r="4" spans="1:21" x14ac:dyDescent="0.2">
      <c r="A4">
        <v>104151</v>
      </c>
      <c r="B4" t="s">
        <v>207</v>
      </c>
      <c r="C4" s="4">
        <v>14.549891777466254</v>
      </c>
      <c r="D4" s="4">
        <v>145.49891777466254</v>
      </c>
      <c r="E4" s="4">
        <v>5.4355876496496425</v>
      </c>
      <c r="F4" s="4">
        <v>54.355876496496421</v>
      </c>
      <c r="G4">
        <v>38.4</v>
      </c>
      <c r="H4">
        <v>27.4</v>
      </c>
      <c r="I4">
        <v>45.2</v>
      </c>
      <c r="J4">
        <v>79.900000000000006</v>
      </c>
      <c r="K4">
        <v>31.8</v>
      </c>
      <c r="L4">
        <v>51.9</v>
      </c>
      <c r="M4">
        <v>83236</v>
      </c>
      <c r="N4">
        <v>29.9</v>
      </c>
      <c r="O4">
        <v>9</v>
      </c>
      <c r="Q4">
        <v>50</v>
      </c>
      <c r="R4">
        <v>50</v>
      </c>
      <c r="S4">
        <v>2013</v>
      </c>
      <c r="T4">
        <v>-112.07312159999999</v>
      </c>
      <c r="U4">
        <v>33.453538299999998</v>
      </c>
    </row>
    <row r="5" spans="1:21" x14ac:dyDescent="0.2">
      <c r="A5">
        <v>104151</v>
      </c>
      <c r="B5" t="s">
        <v>207</v>
      </c>
      <c r="C5" s="4">
        <v>14.549891777466254</v>
      </c>
      <c r="D5" s="4">
        <v>145.49891777466254</v>
      </c>
      <c r="E5" s="4">
        <v>5.4355876496496425</v>
      </c>
      <c r="F5" s="4">
        <v>54.355876496496421</v>
      </c>
      <c r="G5">
        <v>43</v>
      </c>
      <c r="H5">
        <v>24.1</v>
      </c>
      <c r="I5">
        <v>44.1</v>
      </c>
      <c r="J5">
        <v>66.900000000000006</v>
      </c>
      <c r="K5">
        <v>0</v>
      </c>
      <c r="L5">
        <v>50.3</v>
      </c>
      <c r="M5">
        <v>83236</v>
      </c>
      <c r="N5">
        <v>29.9</v>
      </c>
      <c r="O5">
        <v>9</v>
      </c>
      <c r="Q5">
        <v>50</v>
      </c>
      <c r="R5">
        <v>50</v>
      </c>
      <c r="S5">
        <v>2011</v>
      </c>
      <c r="T5">
        <v>-112.07312159999999</v>
      </c>
      <c r="U5">
        <v>33.453538299999998</v>
      </c>
    </row>
    <row r="6" spans="1:21" x14ac:dyDescent="0.2">
      <c r="A6">
        <v>104151</v>
      </c>
      <c r="B6" t="s">
        <v>207</v>
      </c>
      <c r="C6" s="4">
        <v>14.549891777466254</v>
      </c>
      <c r="D6" s="4">
        <v>145.49891777466254</v>
      </c>
      <c r="E6" s="4">
        <v>5.4355876496496425</v>
      </c>
      <c r="F6" s="4">
        <v>54.355876496496421</v>
      </c>
      <c r="G6">
        <v>35.700000000000003</v>
      </c>
      <c r="H6">
        <v>29.5</v>
      </c>
      <c r="I6">
        <v>37.5</v>
      </c>
      <c r="J6">
        <v>73.099999999999994</v>
      </c>
      <c r="K6">
        <v>32.6</v>
      </c>
      <c r="L6">
        <v>46.9</v>
      </c>
      <c r="M6">
        <v>83236</v>
      </c>
      <c r="N6">
        <v>29.9</v>
      </c>
      <c r="O6">
        <v>9</v>
      </c>
      <c r="Q6">
        <v>50</v>
      </c>
      <c r="R6">
        <v>50</v>
      </c>
      <c r="S6">
        <v>2015</v>
      </c>
      <c r="T6">
        <v>-112.07312159999999</v>
      </c>
      <c r="U6">
        <v>33.453538299999998</v>
      </c>
    </row>
    <row r="7" spans="1:21" x14ac:dyDescent="0.2">
      <c r="A7">
        <v>104151</v>
      </c>
      <c r="B7" t="s">
        <v>207</v>
      </c>
      <c r="C7" s="4">
        <v>14.549891777466254</v>
      </c>
      <c r="D7" s="4">
        <v>145.49891777466254</v>
      </c>
      <c r="E7" s="4">
        <v>5.4355876496496425</v>
      </c>
      <c r="F7" s="4">
        <v>54.355876496496421</v>
      </c>
      <c r="G7">
        <v>32.4</v>
      </c>
      <c r="H7">
        <v>31.9</v>
      </c>
      <c r="I7">
        <v>38.1</v>
      </c>
      <c r="J7">
        <v>84.6</v>
      </c>
      <c r="K7">
        <v>32</v>
      </c>
      <c r="L7">
        <v>49.7</v>
      </c>
      <c r="M7">
        <v>83236</v>
      </c>
      <c r="N7">
        <v>29.9</v>
      </c>
      <c r="O7">
        <v>9</v>
      </c>
      <c r="Q7">
        <v>50</v>
      </c>
      <c r="R7">
        <v>50</v>
      </c>
      <c r="S7">
        <v>2016</v>
      </c>
      <c r="T7">
        <v>-112.07312159999999</v>
      </c>
      <c r="U7">
        <v>33.453538299999998</v>
      </c>
    </row>
    <row r="8" spans="1:21" x14ac:dyDescent="0.2">
      <c r="A8">
        <v>104179</v>
      </c>
      <c r="B8" t="s">
        <v>74</v>
      </c>
      <c r="C8" s="4">
        <v>13.995415337381273</v>
      </c>
      <c r="D8" s="4">
        <v>139.95415337381272</v>
      </c>
      <c r="E8" s="4">
        <v>4.6403626288776545</v>
      </c>
      <c r="F8" s="4">
        <v>46.403626288776543</v>
      </c>
      <c r="G8">
        <v>44.9</v>
      </c>
      <c r="H8">
        <v>38.799999999999997</v>
      </c>
      <c r="I8">
        <v>51.4</v>
      </c>
      <c r="J8">
        <v>74</v>
      </c>
      <c r="K8">
        <v>99.6</v>
      </c>
      <c r="L8">
        <v>56.5</v>
      </c>
      <c r="M8">
        <v>36429</v>
      </c>
      <c r="N8">
        <v>12.7</v>
      </c>
      <c r="O8">
        <v>8</v>
      </c>
      <c r="Q8">
        <v>52</v>
      </c>
      <c r="R8">
        <v>48</v>
      </c>
      <c r="S8">
        <v>2015</v>
      </c>
      <c r="T8">
        <v>-110.9501094</v>
      </c>
      <c r="U8">
        <v>32.2318851</v>
      </c>
    </row>
    <row r="9" spans="1:21" x14ac:dyDescent="0.2">
      <c r="A9">
        <v>104179</v>
      </c>
      <c r="B9" t="s">
        <v>74</v>
      </c>
      <c r="C9" s="4">
        <v>13.995415337381273</v>
      </c>
      <c r="D9" s="4">
        <v>139.95415337381272</v>
      </c>
      <c r="E9" s="4">
        <v>4.6403626288776545</v>
      </c>
      <c r="F9" s="4">
        <v>46.403626288776543</v>
      </c>
      <c r="G9">
        <v>52.4</v>
      </c>
      <c r="H9">
        <v>21.9</v>
      </c>
      <c r="I9">
        <v>52.2</v>
      </c>
      <c r="J9">
        <v>70.099999999999994</v>
      </c>
      <c r="K9">
        <v>84.2</v>
      </c>
      <c r="L9">
        <v>57.3</v>
      </c>
      <c r="M9">
        <v>36429</v>
      </c>
      <c r="N9">
        <v>12.7</v>
      </c>
      <c r="O9">
        <v>8</v>
      </c>
      <c r="Q9">
        <v>52</v>
      </c>
      <c r="R9">
        <v>48</v>
      </c>
      <c r="S9">
        <v>2011</v>
      </c>
      <c r="T9">
        <v>-110.9501094</v>
      </c>
      <c r="U9">
        <v>32.2318851</v>
      </c>
    </row>
    <row r="10" spans="1:21" x14ac:dyDescent="0.2">
      <c r="A10">
        <v>104179</v>
      </c>
      <c r="B10" t="s">
        <v>74</v>
      </c>
      <c r="C10" s="4">
        <v>13.995415337381273</v>
      </c>
      <c r="D10" s="4">
        <v>139.95415337381272</v>
      </c>
      <c r="E10" s="4">
        <v>4.6403626288776545</v>
      </c>
      <c r="F10" s="4">
        <v>46.403626288776543</v>
      </c>
      <c r="G10">
        <v>45.1</v>
      </c>
      <c r="H10">
        <v>28.4</v>
      </c>
      <c r="I10">
        <v>43</v>
      </c>
      <c r="J10">
        <v>78.3</v>
      </c>
      <c r="K10">
        <v>86</v>
      </c>
      <c r="L10">
        <v>54.2</v>
      </c>
      <c r="M10">
        <v>36429</v>
      </c>
      <c r="N10">
        <v>12.7</v>
      </c>
      <c r="O10">
        <v>8</v>
      </c>
      <c r="Q10">
        <v>52</v>
      </c>
      <c r="R10">
        <v>48</v>
      </c>
      <c r="S10">
        <v>2012</v>
      </c>
      <c r="T10">
        <v>-110.9501094</v>
      </c>
      <c r="U10">
        <v>32.2318851</v>
      </c>
    </row>
    <row r="11" spans="1:21" x14ac:dyDescent="0.2">
      <c r="A11">
        <v>104179</v>
      </c>
      <c r="B11" t="s">
        <v>74</v>
      </c>
      <c r="C11" s="4">
        <v>13.995415337381273</v>
      </c>
      <c r="D11" s="4">
        <v>139.95415337381272</v>
      </c>
      <c r="E11" s="4">
        <v>4.6403626288776545</v>
      </c>
      <c r="F11" s="4">
        <v>46.403626288776543</v>
      </c>
      <c r="G11">
        <v>47</v>
      </c>
      <c r="H11">
        <v>31.3</v>
      </c>
      <c r="I11">
        <v>53.7</v>
      </c>
      <c r="J11">
        <v>76.900000000000006</v>
      </c>
      <c r="K11">
        <v>83.9</v>
      </c>
      <c r="L11">
        <v>57.7</v>
      </c>
      <c r="M11">
        <v>36429</v>
      </c>
      <c r="N11">
        <v>12.7</v>
      </c>
      <c r="O11">
        <v>8</v>
      </c>
      <c r="Q11">
        <v>52</v>
      </c>
      <c r="R11">
        <v>48</v>
      </c>
      <c r="S11">
        <v>2013</v>
      </c>
      <c r="T11">
        <v>-110.9501094</v>
      </c>
      <c r="U11">
        <v>32.2318851</v>
      </c>
    </row>
    <row r="12" spans="1:21" x14ac:dyDescent="0.2">
      <c r="A12">
        <v>104179</v>
      </c>
      <c r="B12" t="s">
        <v>74</v>
      </c>
      <c r="C12" s="4">
        <v>13.995415337381273</v>
      </c>
      <c r="D12" s="4">
        <v>139.95415337381272</v>
      </c>
      <c r="E12" s="4">
        <v>4.6403626288776545</v>
      </c>
      <c r="F12" s="4">
        <v>46.403626288776543</v>
      </c>
      <c r="G12">
        <v>39.4</v>
      </c>
      <c r="H12">
        <v>38</v>
      </c>
      <c r="I12">
        <v>44.4</v>
      </c>
      <c r="J12">
        <v>74.599999999999994</v>
      </c>
      <c r="K12">
        <v>82.3</v>
      </c>
      <c r="L12">
        <v>52.4</v>
      </c>
      <c r="M12">
        <v>36429</v>
      </c>
      <c r="N12">
        <v>12.7</v>
      </c>
      <c r="O12">
        <v>8</v>
      </c>
      <c r="Q12">
        <v>52</v>
      </c>
      <c r="R12">
        <v>48</v>
      </c>
      <c r="S12">
        <v>2014</v>
      </c>
      <c r="T12">
        <v>-110.9501094</v>
      </c>
      <c r="U12">
        <v>32.2318851</v>
      </c>
    </row>
    <row r="13" spans="1:21" x14ac:dyDescent="0.2">
      <c r="A13">
        <v>104179</v>
      </c>
      <c r="B13" t="s">
        <v>74</v>
      </c>
      <c r="C13" s="4">
        <v>13.995415337381273</v>
      </c>
      <c r="D13" s="4">
        <v>139.95415337381272</v>
      </c>
      <c r="E13" s="4">
        <v>4.6403626288776545</v>
      </c>
      <c r="F13" s="4">
        <v>46.403626288776543</v>
      </c>
      <c r="G13">
        <v>38.700000000000003</v>
      </c>
      <c r="H13">
        <v>38.6</v>
      </c>
      <c r="I13">
        <v>41.8</v>
      </c>
      <c r="J13">
        <v>79.5</v>
      </c>
      <c r="K13">
        <v>32.4</v>
      </c>
      <c r="L13">
        <v>51.7</v>
      </c>
      <c r="M13">
        <v>36429</v>
      </c>
      <c r="N13">
        <v>12.7</v>
      </c>
      <c r="O13">
        <v>8</v>
      </c>
      <c r="Q13">
        <v>52</v>
      </c>
      <c r="R13">
        <v>48</v>
      </c>
      <c r="S13">
        <v>2016</v>
      </c>
      <c r="T13">
        <v>-110.9501094</v>
      </c>
      <c r="U13">
        <v>32.2318851</v>
      </c>
    </row>
    <row r="14" spans="1:21" x14ac:dyDescent="0.2">
      <c r="A14">
        <v>110404</v>
      </c>
      <c r="B14" t="s">
        <v>7</v>
      </c>
      <c r="C14" s="4">
        <v>4.4810012785040403</v>
      </c>
      <c r="D14" s="4">
        <v>44.810012785040399</v>
      </c>
      <c r="E14" s="4">
        <v>4.4810012785040403</v>
      </c>
      <c r="F14" s="4">
        <v>44.810012785040399</v>
      </c>
      <c r="G14">
        <v>95.7</v>
      </c>
      <c r="H14">
        <v>56</v>
      </c>
      <c r="I14">
        <v>98.2</v>
      </c>
      <c r="J14">
        <v>99.9</v>
      </c>
      <c r="K14">
        <v>97</v>
      </c>
      <c r="L14">
        <v>94.8</v>
      </c>
      <c r="M14">
        <v>2243</v>
      </c>
      <c r="N14">
        <v>6.9</v>
      </c>
      <c r="O14">
        <v>27</v>
      </c>
      <c r="Q14">
        <v>33</v>
      </c>
      <c r="R14">
        <v>67</v>
      </c>
      <c r="S14">
        <v>2012</v>
      </c>
      <c r="T14">
        <v>-118.125269</v>
      </c>
      <c r="U14">
        <v>34.137657599999997</v>
      </c>
    </row>
    <row r="15" spans="1:21" x14ac:dyDescent="0.2">
      <c r="A15">
        <v>110404</v>
      </c>
      <c r="B15" t="s">
        <v>7</v>
      </c>
      <c r="C15" s="4">
        <v>4.4810012785040403</v>
      </c>
      <c r="D15" s="4">
        <v>44.810012785040399</v>
      </c>
      <c r="E15" s="4">
        <v>4.4810012785040403</v>
      </c>
      <c r="F15" s="4">
        <v>44.810012785040399</v>
      </c>
      <c r="G15">
        <v>96.3</v>
      </c>
      <c r="H15">
        <v>59.8</v>
      </c>
      <c r="I15">
        <v>99.4</v>
      </c>
      <c r="J15">
        <v>99.7</v>
      </c>
      <c r="K15">
        <v>95.6</v>
      </c>
      <c r="L15">
        <v>95.5</v>
      </c>
      <c r="M15">
        <v>2243</v>
      </c>
      <c r="N15">
        <v>6.9</v>
      </c>
      <c r="O15">
        <v>27</v>
      </c>
      <c r="Q15">
        <v>33</v>
      </c>
      <c r="R15">
        <v>67</v>
      </c>
      <c r="S15">
        <v>2013</v>
      </c>
      <c r="T15">
        <v>-118.125269</v>
      </c>
      <c r="U15">
        <v>34.137657599999997</v>
      </c>
    </row>
    <row r="16" spans="1:21" x14ac:dyDescent="0.2">
      <c r="A16">
        <v>110404</v>
      </c>
      <c r="B16" t="s">
        <v>7</v>
      </c>
      <c r="C16" s="4">
        <v>4.4810012785040403</v>
      </c>
      <c r="D16" s="4">
        <v>44.810012785040399</v>
      </c>
      <c r="E16" s="4">
        <v>4.4810012785040403</v>
      </c>
      <c r="F16" s="4">
        <v>44.810012785040399</v>
      </c>
      <c r="G16">
        <v>94.4</v>
      </c>
      <c r="H16">
        <v>65.8</v>
      </c>
      <c r="I16">
        <v>98.2</v>
      </c>
      <c r="J16">
        <v>99.8</v>
      </c>
      <c r="K16">
        <v>91.2</v>
      </c>
      <c r="L16">
        <v>94.9</v>
      </c>
      <c r="M16">
        <v>2243</v>
      </c>
      <c r="N16">
        <v>6.9</v>
      </c>
      <c r="O16">
        <v>27</v>
      </c>
      <c r="Q16">
        <v>33</v>
      </c>
      <c r="R16">
        <v>67</v>
      </c>
      <c r="S16">
        <v>2014</v>
      </c>
      <c r="T16">
        <v>-118.125269</v>
      </c>
      <c r="U16">
        <v>34.137657599999997</v>
      </c>
    </row>
    <row r="17" spans="1:21" x14ac:dyDescent="0.2">
      <c r="A17">
        <v>110404</v>
      </c>
      <c r="B17" t="s">
        <v>7</v>
      </c>
      <c r="C17" s="4">
        <v>4.4810012785040403</v>
      </c>
      <c r="D17" s="4">
        <v>44.810012785040399</v>
      </c>
      <c r="E17" s="4">
        <v>4.4810012785040403</v>
      </c>
      <c r="F17" s="4">
        <v>44.810012785040399</v>
      </c>
      <c r="G17">
        <v>92.2</v>
      </c>
      <c r="H17">
        <v>67</v>
      </c>
      <c r="I17">
        <v>98.1</v>
      </c>
      <c r="J17">
        <v>99.7</v>
      </c>
      <c r="K17">
        <v>89.1</v>
      </c>
      <c r="L17">
        <v>94.3</v>
      </c>
      <c r="M17">
        <v>2243</v>
      </c>
      <c r="N17">
        <v>6.9</v>
      </c>
      <c r="O17">
        <v>27</v>
      </c>
      <c r="Q17">
        <v>33</v>
      </c>
      <c r="R17">
        <v>67</v>
      </c>
      <c r="S17">
        <v>2015</v>
      </c>
      <c r="T17">
        <v>-118.125269</v>
      </c>
      <c r="U17">
        <v>34.137657599999997</v>
      </c>
    </row>
    <row r="18" spans="1:21" x14ac:dyDescent="0.2">
      <c r="A18">
        <v>110404</v>
      </c>
      <c r="B18" t="s">
        <v>7</v>
      </c>
      <c r="C18" s="4">
        <v>4.4810012785040403</v>
      </c>
      <c r="D18" s="4">
        <v>44.810012785040399</v>
      </c>
      <c r="E18" s="4">
        <v>4.4810012785040403</v>
      </c>
      <c r="F18" s="4">
        <v>44.810012785040399</v>
      </c>
      <c r="G18">
        <v>95.6</v>
      </c>
      <c r="H18">
        <v>64</v>
      </c>
      <c r="I18">
        <v>97.6</v>
      </c>
      <c r="J18">
        <v>99.8</v>
      </c>
      <c r="K18">
        <v>97.8</v>
      </c>
      <c r="L18">
        <v>95.2</v>
      </c>
      <c r="M18">
        <v>2243</v>
      </c>
      <c r="N18">
        <v>6.9</v>
      </c>
      <c r="O18">
        <v>27</v>
      </c>
      <c r="Q18">
        <v>33</v>
      </c>
      <c r="R18">
        <v>67</v>
      </c>
      <c r="S18">
        <v>2016</v>
      </c>
      <c r="T18">
        <v>-118.125269</v>
      </c>
      <c r="U18">
        <v>34.137657599999997</v>
      </c>
    </row>
    <row r="19" spans="1:21" x14ac:dyDescent="0.2">
      <c r="A19">
        <v>110404</v>
      </c>
      <c r="B19" t="s">
        <v>7</v>
      </c>
      <c r="C19" s="4">
        <v>4.4810012785040403</v>
      </c>
      <c r="D19" s="4">
        <v>44.810012785040399</v>
      </c>
      <c r="E19" s="4">
        <v>4.4810012785040403</v>
      </c>
      <c r="F19" s="4">
        <v>44.810012785040399</v>
      </c>
      <c r="G19">
        <v>97.7</v>
      </c>
      <c r="H19">
        <v>54.6</v>
      </c>
      <c r="I19">
        <v>98</v>
      </c>
      <c r="J19">
        <v>99.9</v>
      </c>
      <c r="K19">
        <v>83.7</v>
      </c>
      <c r="L19">
        <v>96</v>
      </c>
      <c r="M19">
        <v>2243</v>
      </c>
      <c r="N19">
        <v>6.9</v>
      </c>
      <c r="O19">
        <v>27</v>
      </c>
      <c r="P19">
        <v>73</v>
      </c>
      <c r="Q19">
        <v>33</v>
      </c>
      <c r="R19">
        <v>67</v>
      </c>
      <c r="S19">
        <v>2011</v>
      </c>
      <c r="T19">
        <v>-118.125269</v>
      </c>
      <c r="U19">
        <v>34.137657599999997</v>
      </c>
    </row>
    <row r="20" spans="1:21" x14ac:dyDescent="0.2">
      <c r="A20">
        <v>110635</v>
      </c>
      <c r="B20" t="s">
        <v>84</v>
      </c>
      <c r="C20" s="4">
        <v>14.766837898203597</v>
      </c>
      <c r="D20" s="4">
        <v>147.66837898203596</v>
      </c>
      <c r="E20" s="4">
        <v>4.6695104849319815</v>
      </c>
      <c r="F20" s="4">
        <v>46.695104849319819</v>
      </c>
      <c r="G20">
        <v>25.5</v>
      </c>
      <c r="H20">
        <v>25.9</v>
      </c>
      <c r="I20">
        <v>17.399999999999999</v>
      </c>
      <c r="J20">
        <v>30.3</v>
      </c>
      <c r="K20">
        <v>36.9</v>
      </c>
      <c r="L20">
        <v>24.824999999999999</v>
      </c>
      <c r="M20">
        <v>22819</v>
      </c>
      <c r="N20">
        <v>21.2</v>
      </c>
      <c r="O20">
        <v>5</v>
      </c>
      <c r="Q20">
        <v>50</v>
      </c>
      <c r="R20">
        <v>50</v>
      </c>
      <c r="S20">
        <v>2016</v>
      </c>
      <c r="T20">
        <v>-94.173655100000005</v>
      </c>
      <c r="U20">
        <v>36.0678324</v>
      </c>
    </row>
    <row r="21" spans="1:21" x14ac:dyDescent="0.2">
      <c r="A21">
        <v>110644</v>
      </c>
      <c r="B21" t="s">
        <v>183</v>
      </c>
      <c r="C21" s="4">
        <v>11.67072962842991</v>
      </c>
      <c r="D21" s="4">
        <v>116.7072962842991</v>
      </c>
      <c r="E21" s="4">
        <v>3.7492431591676305</v>
      </c>
      <c r="F21" s="4">
        <v>37.492431591676308</v>
      </c>
      <c r="G21">
        <v>84.2</v>
      </c>
      <c r="H21">
        <v>39.6</v>
      </c>
      <c r="I21">
        <v>99.3</v>
      </c>
      <c r="J21">
        <v>97.8</v>
      </c>
      <c r="K21">
        <v>0</v>
      </c>
      <c r="L21">
        <v>91.1</v>
      </c>
      <c r="M21">
        <v>36186</v>
      </c>
      <c r="N21">
        <v>16.399999999999999</v>
      </c>
      <c r="O21">
        <v>15</v>
      </c>
      <c r="P21">
        <v>85</v>
      </c>
      <c r="Q21">
        <v>50</v>
      </c>
      <c r="R21">
        <v>50</v>
      </c>
      <c r="S21">
        <v>2011</v>
      </c>
      <c r="T21">
        <v>-122.2585399</v>
      </c>
      <c r="U21">
        <v>37.871899200000001</v>
      </c>
    </row>
    <row r="22" spans="1:21" x14ac:dyDescent="0.2">
      <c r="A22">
        <v>110644</v>
      </c>
      <c r="B22" t="s">
        <v>183</v>
      </c>
      <c r="C22" s="4">
        <v>11.67072962842991</v>
      </c>
      <c r="D22" s="4">
        <v>116.7072962842991</v>
      </c>
      <c r="E22" s="4">
        <v>3.7492431591676305</v>
      </c>
      <c r="F22" s="4">
        <v>37.492431591676308</v>
      </c>
      <c r="G22">
        <v>83.2</v>
      </c>
      <c r="H22">
        <v>57.3</v>
      </c>
      <c r="I22">
        <v>97.5</v>
      </c>
      <c r="J22">
        <v>99.3</v>
      </c>
      <c r="K22">
        <v>59.5</v>
      </c>
      <c r="L22">
        <v>89.8</v>
      </c>
      <c r="M22">
        <v>36186</v>
      </c>
      <c r="N22">
        <v>16.399999999999999</v>
      </c>
      <c r="O22">
        <v>15</v>
      </c>
      <c r="Q22">
        <v>50</v>
      </c>
      <c r="R22">
        <v>50</v>
      </c>
      <c r="S22">
        <v>2014</v>
      </c>
      <c r="T22">
        <v>-122.2585399</v>
      </c>
      <c r="U22">
        <v>37.871899200000001</v>
      </c>
    </row>
    <row r="23" spans="1:21" x14ac:dyDescent="0.2">
      <c r="A23">
        <v>110644</v>
      </c>
      <c r="B23" t="s">
        <v>183</v>
      </c>
      <c r="C23" s="4">
        <v>11.67072962842991</v>
      </c>
      <c r="D23" s="4">
        <v>116.7072962842991</v>
      </c>
      <c r="E23" s="4">
        <v>3.7492431591676305</v>
      </c>
      <c r="F23" s="4">
        <v>37.492431591676308</v>
      </c>
      <c r="G23">
        <v>84.2</v>
      </c>
      <c r="H23">
        <v>58.5</v>
      </c>
      <c r="I23">
        <v>96.7</v>
      </c>
      <c r="J23">
        <v>99.1</v>
      </c>
      <c r="K23">
        <v>44.8</v>
      </c>
      <c r="L23">
        <v>89.5</v>
      </c>
      <c r="M23">
        <v>36186</v>
      </c>
      <c r="N23">
        <v>16.399999999999999</v>
      </c>
      <c r="O23">
        <v>15</v>
      </c>
      <c r="Q23">
        <v>50</v>
      </c>
      <c r="R23">
        <v>50</v>
      </c>
      <c r="S23">
        <v>2015</v>
      </c>
      <c r="T23">
        <v>-122.2585399</v>
      </c>
      <c r="U23">
        <v>37.871899200000001</v>
      </c>
    </row>
    <row r="24" spans="1:21" x14ac:dyDescent="0.2">
      <c r="A24">
        <v>110644</v>
      </c>
      <c r="B24" t="s">
        <v>183</v>
      </c>
      <c r="C24" s="4">
        <v>11.67072962842991</v>
      </c>
      <c r="D24" s="4">
        <v>116.7072962842991</v>
      </c>
      <c r="E24" s="4">
        <v>3.7492431591676305</v>
      </c>
      <c r="F24" s="4">
        <v>37.492431591676308</v>
      </c>
      <c r="G24">
        <v>85.1</v>
      </c>
      <c r="H24">
        <v>49.7</v>
      </c>
      <c r="I24">
        <v>99.3</v>
      </c>
      <c r="J24">
        <v>99.3</v>
      </c>
      <c r="K24">
        <v>65.400000000000006</v>
      </c>
      <c r="L24">
        <v>90.5</v>
      </c>
      <c r="M24">
        <v>36186</v>
      </c>
      <c r="N24">
        <v>16.399999999999999</v>
      </c>
      <c r="O24">
        <v>15</v>
      </c>
      <c r="Q24">
        <v>50</v>
      </c>
      <c r="R24">
        <v>50</v>
      </c>
      <c r="S24">
        <v>2013</v>
      </c>
      <c r="T24">
        <v>-122.2585399</v>
      </c>
      <c r="U24">
        <v>37.871899200000001</v>
      </c>
    </row>
    <row r="25" spans="1:21" x14ac:dyDescent="0.2">
      <c r="A25">
        <v>110644</v>
      </c>
      <c r="B25" t="s">
        <v>183</v>
      </c>
      <c r="C25" s="4">
        <v>11.67072962842991</v>
      </c>
      <c r="D25" s="4">
        <v>116.7072962842991</v>
      </c>
      <c r="E25" s="4">
        <v>3.7492431591676305</v>
      </c>
      <c r="F25" s="4">
        <v>37.492431591676308</v>
      </c>
      <c r="G25">
        <v>82.8</v>
      </c>
      <c r="H25">
        <v>50.4</v>
      </c>
      <c r="I25">
        <v>99.4</v>
      </c>
      <c r="J25">
        <v>99.4</v>
      </c>
      <c r="K25">
        <v>62.5</v>
      </c>
      <c r="L25">
        <v>89.8</v>
      </c>
      <c r="M25">
        <v>36186</v>
      </c>
      <c r="N25">
        <v>16.399999999999999</v>
      </c>
      <c r="O25">
        <v>15</v>
      </c>
      <c r="Q25">
        <v>50</v>
      </c>
      <c r="R25">
        <v>50</v>
      </c>
      <c r="S25">
        <v>2012</v>
      </c>
      <c r="T25">
        <v>-122.2585399</v>
      </c>
      <c r="U25">
        <v>37.871899200000001</v>
      </c>
    </row>
    <row r="26" spans="1:21" x14ac:dyDescent="0.2">
      <c r="A26">
        <v>110644</v>
      </c>
      <c r="B26" t="s">
        <v>183</v>
      </c>
      <c r="C26" s="4">
        <v>11.67072962842991</v>
      </c>
      <c r="D26" s="4">
        <v>116.7072962842991</v>
      </c>
      <c r="E26" s="4">
        <v>3.7492431591676305</v>
      </c>
      <c r="F26" s="4">
        <v>37.492431591676308</v>
      </c>
      <c r="G26">
        <v>80.400000000000006</v>
      </c>
      <c r="H26">
        <v>61.9</v>
      </c>
      <c r="I26">
        <v>91.1</v>
      </c>
      <c r="J26">
        <v>99.7</v>
      </c>
      <c r="K26">
        <v>47.9</v>
      </c>
      <c r="L26">
        <v>87.2</v>
      </c>
      <c r="M26">
        <v>36186</v>
      </c>
      <c r="N26">
        <v>16.399999999999999</v>
      </c>
      <c r="O26">
        <v>15</v>
      </c>
      <c r="Q26">
        <v>50</v>
      </c>
      <c r="R26">
        <v>50</v>
      </c>
      <c r="S26">
        <v>2016</v>
      </c>
      <c r="T26">
        <v>-122.2585399</v>
      </c>
      <c r="U26">
        <v>37.871899200000001</v>
      </c>
    </row>
    <row r="27" spans="1:21" x14ac:dyDescent="0.2">
      <c r="A27">
        <v>110653</v>
      </c>
      <c r="B27" t="s">
        <v>194</v>
      </c>
      <c r="C27" s="4">
        <v>12.897778663379171</v>
      </c>
      <c r="D27" s="4">
        <v>128.97778663379171</v>
      </c>
      <c r="E27" s="4">
        <v>4.033821520545418</v>
      </c>
      <c r="F27" s="4">
        <v>40.338215205454176</v>
      </c>
      <c r="G27">
        <v>68</v>
      </c>
      <c r="H27">
        <v>51.4</v>
      </c>
      <c r="I27">
        <v>68.7</v>
      </c>
      <c r="J27">
        <v>83.4</v>
      </c>
      <c r="K27">
        <v>52.5</v>
      </c>
      <c r="L27">
        <v>71.2</v>
      </c>
      <c r="M27">
        <v>35364</v>
      </c>
      <c r="N27">
        <v>13.9</v>
      </c>
      <c r="O27">
        <v>13</v>
      </c>
      <c r="Q27">
        <v>54</v>
      </c>
      <c r="R27">
        <v>46</v>
      </c>
      <c r="S27">
        <v>2012</v>
      </c>
      <c r="T27">
        <v>-121.7617125</v>
      </c>
      <c r="U27">
        <v>38.538232200000003</v>
      </c>
    </row>
    <row r="28" spans="1:21" x14ac:dyDescent="0.2">
      <c r="A28">
        <v>110653</v>
      </c>
      <c r="B28" t="s">
        <v>194</v>
      </c>
      <c r="C28" s="4">
        <v>12.897778663379171</v>
      </c>
      <c r="D28" s="4">
        <v>128.97778663379171</v>
      </c>
      <c r="E28" s="4">
        <v>4.033821520545418</v>
      </c>
      <c r="F28" s="4">
        <v>40.338215205454176</v>
      </c>
      <c r="G28">
        <v>67.900000000000006</v>
      </c>
      <c r="H28">
        <v>51.7</v>
      </c>
      <c r="I28">
        <v>71.599999999999994</v>
      </c>
      <c r="J28">
        <v>82.7</v>
      </c>
      <c r="K28">
        <v>52.5</v>
      </c>
      <c r="L28">
        <v>71.8</v>
      </c>
      <c r="M28">
        <v>35364</v>
      </c>
      <c r="N28">
        <v>13.9</v>
      </c>
      <c r="O28">
        <v>13</v>
      </c>
      <c r="Q28">
        <v>54</v>
      </c>
      <c r="R28">
        <v>46</v>
      </c>
      <c r="S28">
        <v>2013</v>
      </c>
      <c r="T28">
        <v>-121.7617125</v>
      </c>
      <c r="U28">
        <v>38.538232200000003</v>
      </c>
    </row>
    <row r="29" spans="1:21" x14ac:dyDescent="0.2">
      <c r="A29">
        <v>110653</v>
      </c>
      <c r="B29" t="s">
        <v>194</v>
      </c>
      <c r="C29" s="4">
        <v>12.897778663379171</v>
      </c>
      <c r="D29" s="4">
        <v>128.97778663379171</v>
      </c>
      <c r="E29" s="4">
        <v>4.033821520545418</v>
      </c>
      <c r="F29" s="4">
        <v>40.338215205454176</v>
      </c>
      <c r="G29">
        <v>60.1</v>
      </c>
      <c r="H29">
        <v>58.4</v>
      </c>
      <c r="I29">
        <v>72.7</v>
      </c>
      <c r="J29">
        <v>84.3</v>
      </c>
      <c r="K29">
        <v>57.3</v>
      </c>
      <c r="L29">
        <v>71</v>
      </c>
      <c r="M29">
        <v>35364</v>
      </c>
      <c r="N29">
        <v>13.9</v>
      </c>
      <c r="O29">
        <v>13</v>
      </c>
      <c r="Q29">
        <v>54</v>
      </c>
      <c r="R29">
        <v>46</v>
      </c>
      <c r="S29">
        <v>2016</v>
      </c>
      <c r="T29">
        <v>-121.7617125</v>
      </c>
      <c r="U29">
        <v>38.538232200000003</v>
      </c>
    </row>
    <row r="30" spans="1:21" x14ac:dyDescent="0.2">
      <c r="A30">
        <v>110653</v>
      </c>
      <c r="B30" t="s">
        <v>194</v>
      </c>
      <c r="C30" s="4">
        <v>12.897778663379171</v>
      </c>
      <c r="D30" s="4">
        <v>128.97778663379171</v>
      </c>
      <c r="E30" s="4">
        <v>4.033821520545418</v>
      </c>
      <c r="F30" s="4">
        <v>40.338215205454176</v>
      </c>
      <c r="G30">
        <v>55.5</v>
      </c>
      <c r="H30">
        <v>53.7</v>
      </c>
      <c r="I30">
        <v>56.4</v>
      </c>
      <c r="J30">
        <v>81.2</v>
      </c>
      <c r="K30">
        <v>51.3</v>
      </c>
      <c r="L30">
        <v>63.2</v>
      </c>
      <c r="M30">
        <v>35364</v>
      </c>
      <c r="N30">
        <v>13.9</v>
      </c>
      <c r="O30">
        <v>13</v>
      </c>
      <c r="Q30">
        <v>54</v>
      </c>
      <c r="R30">
        <v>46</v>
      </c>
      <c r="S30">
        <v>2014</v>
      </c>
      <c r="T30">
        <v>-121.7617125</v>
      </c>
      <c r="U30">
        <v>38.538232200000003</v>
      </c>
    </row>
    <row r="31" spans="1:21" x14ac:dyDescent="0.2">
      <c r="A31">
        <v>110653</v>
      </c>
      <c r="B31" t="s">
        <v>194</v>
      </c>
      <c r="C31" s="4">
        <v>12.897778663379171</v>
      </c>
      <c r="D31" s="4">
        <v>128.97778663379171</v>
      </c>
      <c r="E31" s="4">
        <v>4.033821520545418</v>
      </c>
      <c r="F31" s="4">
        <v>40.338215205454176</v>
      </c>
      <c r="G31">
        <v>57.3</v>
      </c>
      <c r="H31">
        <v>60.5</v>
      </c>
      <c r="I31">
        <v>70.7</v>
      </c>
      <c r="J31">
        <v>68.8</v>
      </c>
      <c r="K31">
        <v>48</v>
      </c>
      <c r="L31">
        <v>65</v>
      </c>
      <c r="M31">
        <v>35364</v>
      </c>
      <c r="N31">
        <v>13.9</v>
      </c>
      <c r="O31">
        <v>13</v>
      </c>
      <c r="Q31">
        <v>54</v>
      </c>
      <c r="R31">
        <v>46</v>
      </c>
      <c r="S31">
        <v>2011</v>
      </c>
      <c r="T31">
        <v>-121.7617125</v>
      </c>
      <c r="U31">
        <v>38.538232200000003</v>
      </c>
    </row>
    <row r="32" spans="1:21" x14ac:dyDescent="0.2">
      <c r="A32">
        <v>110653</v>
      </c>
      <c r="B32" t="s">
        <v>194</v>
      </c>
      <c r="C32" s="4">
        <v>12.897778663379171</v>
      </c>
      <c r="D32" s="4">
        <v>128.97778663379171</v>
      </c>
      <c r="E32" s="4">
        <v>4.033821520545418</v>
      </c>
      <c r="F32" s="4">
        <v>40.338215205454176</v>
      </c>
      <c r="G32">
        <v>54.4</v>
      </c>
      <c r="H32">
        <v>52.9</v>
      </c>
      <c r="I32">
        <v>59.7</v>
      </c>
      <c r="J32">
        <v>80.400000000000006</v>
      </c>
      <c r="K32">
        <v>55.4</v>
      </c>
      <c r="L32">
        <v>63.7</v>
      </c>
      <c r="M32">
        <v>35364</v>
      </c>
      <c r="N32">
        <v>13.9</v>
      </c>
      <c r="O32">
        <v>13</v>
      </c>
      <c r="Q32">
        <v>54</v>
      </c>
      <c r="R32">
        <v>46</v>
      </c>
      <c r="S32">
        <v>2015</v>
      </c>
      <c r="T32">
        <v>-121.7617125</v>
      </c>
      <c r="U32">
        <v>38.538232200000003</v>
      </c>
    </row>
    <row r="33" spans="1:21" x14ac:dyDescent="0.2">
      <c r="A33">
        <v>110662</v>
      </c>
      <c r="B33" t="s">
        <v>196</v>
      </c>
      <c r="C33" s="4">
        <v>13.250982154817232</v>
      </c>
      <c r="D33" s="4">
        <v>132.50982154817231</v>
      </c>
      <c r="E33" s="4">
        <v>4.0449788034359893</v>
      </c>
      <c r="F33" s="4">
        <v>40.449788034359891</v>
      </c>
      <c r="G33">
        <v>49.4</v>
      </c>
      <c r="H33">
        <v>66.3</v>
      </c>
      <c r="I33">
        <v>54.7</v>
      </c>
      <c r="J33">
        <v>91.6</v>
      </c>
      <c r="K33">
        <v>0</v>
      </c>
      <c r="L33">
        <v>66</v>
      </c>
      <c r="M33">
        <v>26614</v>
      </c>
      <c r="N33">
        <v>16.100000000000001</v>
      </c>
      <c r="O33">
        <v>16</v>
      </c>
      <c r="Q33">
        <v>52</v>
      </c>
      <c r="R33">
        <v>48</v>
      </c>
      <c r="S33">
        <v>2011</v>
      </c>
      <c r="T33">
        <v>-117.8442962</v>
      </c>
      <c r="U33">
        <v>33.640495199999997</v>
      </c>
    </row>
    <row r="34" spans="1:21" x14ac:dyDescent="0.2">
      <c r="A34">
        <v>110662</v>
      </c>
      <c r="B34" t="s">
        <v>196</v>
      </c>
      <c r="C34" s="4">
        <v>13.250982154817232</v>
      </c>
      <c r="D34" s="4">
        <v>132.50982154817231</v>
      </c>
      <c r="E34" s="4">
        <v>4.0449788034359893</v>
      </c>
      <c r="F34" s="4">
        <v>40.449788034359891</v>
      </c>
      <c r="G34">
        <v>36.200000000000003</v>
      </c>
      <c r="H34">
        <v>36.299999999999997</v>
      </c>
      <c r="I34">
        <v>42.3</v>
      </c>
      <c r="J34">
        <v>93.5</v>
      </c>
      <c r="K34">
        <v>45.6</v>
      </c>
      <c r="L34">
        <v>55.4</v>
      </c>
      <c r="M34">
        <v>26614</v>
      </c>
      <c r="N34">
        <v>16.100000000000001</v>
      </c>
      <c r="O34">
        <v>16</v>
      </c>
      <c r="Q34">
        <v>52</v>
      </c>
      <c r="R34">
        <v>48</v>
      </c>
      <c r="S34">
        <v>2012</v>
      </c>
      <c r="T34">
        <v>-117.8442962</v>
      </c>
      <c r="U34">
        <v>33.640495199999997</v>
      </c>
    </row>
    <row r="35" spans="1:21" x14ac:dyDescent="0.2">
      <c r="A35">
        <v>110662</v>
      </c>
      <c r="B35" t="s">
        <v>196</v>
      </c>
      <c r="C35" s="4">
        <v>13.250982154817232</v>
      </c>
      <c r="D35" s="4">
        <v>132.50982154817231</v>
      </c>
      <c r="E35" s="4">
        <v>4.0449788034359893</v>
      </c>
      <c r="F35" s="4">
        <v>40.449788034359891</v>
      </c>
      <c r="G35">
        <v>39.5</v>
      </c>
      <c r="H35">
        <v>56.1</v>
      </c>
      <c r="I35">
        <v>41.7</v>
      </c>
      <c r="J35">
        <v>89.5</v>
      </c>
      <c r="K35">
        <v>40</v>
      </c>
      <c r="L35">
        <v>56.4</v>
      </c>
      <c r="M35">
        <v>26614</v>
      </c>
      <c r="N35">
        <v>16.100000000000001</v>
      </c>
      <c r="O35">
        <v>16</v>
      </c>
      <c r="Q35">
        <v>52</v>
      </c>
      <c r="R35">
        <v>48</v>
      </c>
      <c r="S35">
        <v>2015</v>
      </c>
      <c r="T35">
        <v>-117.8442962</v>
      </c>
      <c r="U35">
        <v>33.640495199999997</v>
      </c>
    </row>
    <row r="36" spans="1:21" x14ac:dyDescent="0.2">
      <c r="A36">
        <v>110662</v>
      </c>
      <c r="B36" t="s">
        <v>196</v>
      </c>
      <c r="C36" s="4">
        <v>13.250982154817232</v>
      </c>
      <c r="D36" s="4">
        <v>132.50982154817231</v>
      </c>
      <c r="E36" s="4">
        <v>4.0449788034359893</v>
      </c>
      <c r="F36" s="4">
        <v>40.449788034359891</v>
      </c>
      <c r="G36">
        <v>37.1</v>
      </c>
      <c r="H36">
        <v>36.4</v>
      </c>
      <c r="I36">
        <v>40.799999999999997</v>
      </c>
      <c r="J36">
        <v>89.7</v>
      </c>
      <c r="K36">
        <v>44.9</v>
      </c>
      <c r="L36">
        <v>54.1</v>
      </c>
      <c r="M36">
        <v>26614</v>
      </c>
      <c r="N36">
        <v>16.100000000000001</v>
      </c>
      <c r="O36">
        <v>16</v>
      </c>
      <c r="Q36">
        <v>52</v>
      </c>
      <c r="R36">
        <v>48</v>
      </c>
      <c r="S36">
        <v>2014</v>
      </c>
      <c r="T36">
        <v>-117.8442962</v>
      </c>
      <c r="U36">
        <v>33.640495199999997</v>
      </c>
    </row>
    <row r="37" spans="1:21" x14ac:dyDescent="0.2">
      <c r="A37">
        <v>110662</v>
      </c>
      <c r="B37" t="s">
        <v>196</v>
      </c>
      <c r="C37" s="4">
        <v>13.250982154817232</v>
      </c>
      <c r="D37" s="4">
        <v>132.50982154817231</v>
      </c>
      <c r="E37" s="4">
        <v>4.0449788034359893</v>
      </c>
      <c r="F37" s="4">
        <v>40.449788034359891</v>
      </c>
      <c r="G37">
        <v>44</v>
      </c>
      <c r="H37">
        <v>35.200000000000003</v>
      </c>
      <c r="I37">
        <v>47.2</v>
      </c>
      <c r="J37">
        <v>90.3</v>
      </c>
      <c r="K37">
        <v>42.1</v>
      </c>
      <c r="L37">
        <v>58.2</v>
      </c>
      <c r="M37">
        <v>26614</v>
      </c>
      <c r="N37">
        <v>16.100000000000001</v>
      </c>
      <c r="O37">
        <v>16</v>
      </c>
      <c r="Q37">
        <v>52</v>
      </c>
      <c r="R37">
        <v>48</v>
      </c>
      <c r="S37">
        <v>2013</v>
      </c>
      <c r="T37">
        <v>-117.8442962</v>
      </c>
      <c r="U37">
        <v>33.640495199999997</v>
      </c>
    </row>
    <row r="38" spans="1:21" x14ac:dyDescent="0.2">
      <c r="A38">
        <v>110662</v>
      </c>
      <c r="B38" t="s">
        <v>196</v>
      </c>
      <c r="C38" s="4">
        <v>13.250982154817232</v>
      </c>
      <c r="D38" s="4">
        <v>132.50982154817231</v>
      </c>
      <c r="E38" s="4">
        <v>4.0449788034359893</v>
      </c>
      <c r="F38" s="4">
        <v>40.449788034359891</v>
      </c>
      <c r="G38">
        <v>39.9</v>
      </c>
      <c r="H38">
        <v>59.2</v>
      </c>
      <c r="I38">
        <v>41.8</v>
      </c>
      <c r="J38">
        <v>91.6</v>
      </c>
      <c r="K38">
        <v>48.9</v>
      </c>
      <c r="L38">
        <v>57.7</v>
      </c>
      <c r="M38">
        <v>26614</v>
      </c>
      <c r="N38">
        <v>16.100000000000001</v>
      </c>
      <c r="O38">
        <v>16</v>
      </c>
      <c r="Q38">
        <v>52</v>
      </c>
      <c r="R38">
        <v>48</v>
      </c>
      <c r="S38">
        <v>2016</v>
      </c>
      <c r="T38">
        <v>-117.8442962</v>
      </c>
      <c r="U38">
        <v>33.640495199999997</v>
      </c>
    </row>
    <row r="39" spans="1:21" x14ac:dyDescent="0.2">
      <c r="A39">
        <v>110671</v>
      </c>
      <c r="B39" t="s">
        <v>184</v>
      </c>
      <c r="C39" s="4">
        <v>11.673070817500802</v>
      </c>
      <c r="D39" s="4">
        <v>116.73070817500802</v>
      </c>
      <c r="E39" s="4">
        <v>3.6002707599203392</v>
      </c>
      <c r="F39" s="4">
        <v>36.00270759920339</v>
      </c>
      <c r="G39">
        <v>83</v>
      </c>
      <c r="H39">
        <v>48.1</v>
      </c>
      <c r="I39">
        <v>92.9</v>
      </c>
      <c r="J39">
        <v>93.2</v>
      </c>
      <c r="K39">
        <v>0</v>
      </c>
      <c r="L39">
        <v>87.7</v>
      </c>
      <c r="M39">
        <v>38206</v>
      </c>
      <c r="N39">
        <v>10.3</v>
      </c>
      <c r="O39">
        <v>15</v>
      </c>
      <c r="P39">
        <v>85</v>
      </c>
      <c r="Q39">
        <v>52</v>
      </c>
      <c r="R39">
        <v>48</v>
      </c>
      <c r="S39">
        <v>2011</v>
      </c>
      <c r="T39">
        <v>-118.4451811</v>
      </c>
      <c r="U39">
        <v>34.068921000000003</v>
      </c>
    </row>
    <row r="40" spans="1:21" x14ac:dyDescent="0.2">
      <c r="A40">
        <v>110671</v>
      </c>
      <c r="B40" t="s">
        <v>184</v>
      </c>
      <c r="C40" s="4">
        <v>11.673070817500802</v>
      </c>
      <c r="D40" s="4">
        <v>116.73070817500802</v>
      </c>
      <c r="E40" s="4">
        <v>3.6002707599203392</v>
      </c>
      <c r="F40" s="4">
        <v>36.00270759920339</v>
      </c>
      <c r="G40">
        <v>84.8</v>
      </c>
      <c r="H40">
        <v>46.4</v>
      </c>
      <c r="I40">
        <v>91</v>
      </c>
      <c r="J40">
        <v>95.6</v>
      </c>
      <c r="K40">
        <v>0</v>
      </c>
      <c r="L40">
        <v>86.3</v>
      </c>
      <c r="M40">
        <v>38206</v>
      </c>
      <c r="N40">
        <v>10.3</v>
      </c>
      <c r="O40">
        <v>15</v>
      </c>
      <c r="Q40">
        <v>52</v>
      </c>
      <c r="R40">
        <v>48</v>
      </c>
      <c r="S40">
        <v>2014</v>
      </c>
      <c r="T40">
        <v>-118.4451811</v>
      </c>
      <c r="U40">
        <v>34.068921000000003</v>
      </c>
    </row>
    <row r="41" spans="1:21" x14ac:dyDescent="0.2">
      <c r="A41">
        <v>110671</v>
      </c>
      <c r="B41" t="s">
        <v>184</v>
      </c>
      <c r="C41" s="4">
        <v>11.673070817500802</v>
      </c>
      <c r="D41" s="4">
        <v>116.73070817500802</v>
      </c>
      <c r="E41" s="4">
        <v>3.6002707599203392</v>
      </c>
      <c r="F41" s="4">
        <v>36.00270759920339</v>
      </c>
      <c r="G41">
        <v>82.4</v>
      </c>
      <c r="H41">
        <v>49.2</v>
      </c>
      <c r="I41">
        <v>90.5</v>
      </c>
      <c r="J41">
        <v>95.3</v>
      </c>
      <c r="K41">
        <v>0</v>
      </c>
      <c r="L41">
        <v>85.5</v>
      </c>
      <c r="M41">
        <v>38206</v>
      </c>
      <c r="N41">
        <v>10.3</v>
      </c>
      <c r="O41">
        <v>15</v>
      </c>
      <c r="Q41">
        <v>52</v>
      </c>
      <c r="R41">
        <v>48</v>
      </c>
      <c r="S41">
        <v>2015</v>
      </c>
      <c r="T41">
        <v>-118.4451811</v>
      </c>
      <c r="U41">
        <v>34.068921000000003</v>
      </c>
    </row>
    <row r="42" spans="1:21" x14ac:dyDescent="0.2">
      <c r="A42">
        <v>110671</v>
      </c>
      <c r="B42" t="s">
        <v>184</v>
      </c>
      <c r="C42" s="4">
        <v>11.673070817500802</v>
      </c>
      <c r="D42" s="4">
        <v>116.73070817500802</v>
      </c>
      <c r="E42" s="4">
        <v>3.6002707599203392</v>
      </c>
      <c r="F42" s="4">
        <v>36.00270759920339</v>
      </c>
      <c r="G42">
        <v>85.9</v>
      </c>
      <c r="H42">
        <v>41</v>
      </c>
      <c r="I42">
        <v>92.5</v>
      </c>
      <c r="J42">
        <v>97.3</v>
      </c>
      <c r="K42">
        <v>0</v>
      </c>
      <c r="L42">
        <v>87.3</v>
      </c>
      <c r="M42">
        <v>38206</v>
      </c>
      <c r="N42">
        <v>10.3</v>
      </c>
      <c r="O42">
        <v>15</v>
      </c>
      <c r="Q42">
        <v>52</v>
      </c>
      <c r="R42">
        <v>48</v>
      </c>
      <c r="S42">
        <v>2012</v>
      </c>
      <c r="T42">
        <v>-118.4451811</v>
      </c>
      <c r="U42">
        <v>34.068921000000003</v>
      </c>
    </row>
    <row r="43" spans="1:21" x14ac:dyDescent="0.2">
      <c r="A43">
        <v>110671</v>
      </c>
      <c r="B43" t="s">
        <v>184</v>
      </c>
      <c r="C43" s="4">
        <v>11.673070817500802</v>
      </c>
      <c r="D43" s="4">
        <v>116.73070817500802</v>
      </c>
      <c r="E43" s="4">
        <v>3.6002707599203392</v>
      </c>
      <c r="F43" s="4">
        <v>36.00270759920339</v>
      </c>
      <c r="G43">
        <v>87.3</v>
      </c>
      <c r="H43">
        <v>42.3</v>
      </c>
      <c r="I43">
        <v>93.8</v>
      </c>
      <c r="J43">
        <v>95.9</v>
      </c>
      <c r="K43">
        <v>0</v>
      </c>
      <c r="L43">
        <v>87.7</v>
      </c>
      <c r="M43">
        <v>38206</v>
      </c>
      <c r="N43">
        <v>10.3</v>
      </c>
      <c r="O43">
        <v>15</v>
      </c>
      <c r="Q43">
        <v>52</v>
      </c>
      <c r="R43">
        <v>48</v>
      </c>
      <c r="S43">
        <v>2013</v>
      </c>
      <c r="T43">
        <v>-118.4451811</v>
      </c>
      <c r="U43">
        <v>34.068921000000003</v>
      </c>
    </row>
    <row r="44" spans="1:21" x14ac:dyDescent="0.2">
      <c r="A44">
        <v>110671</v>
      </c>
      <c r="B44" t="s">
        <v>184</v>
      </c>
      <c r="C44" s="4">
        <v>11.673070817500802</v>
      </c>
      <c r="D44" s="4">
        <v>116.73070817500802</v>
      </c>
      <c r="E44" s="4">
        <v>3.6002707599203392</v>
      </c>
      <c r="F44" s="4">
        <v>36.00270759920339</v>
      </c>
      <c r="G44">
        <v>80.8</v>
      </c>
      <c r="H44">
        <v>56.4</v>
      </c>
      <c r="I44">
        <v>88.6</v>
      </c>
      <c r="J44">
        <v>98.5</v>
      </c>
      <c r="K44">
        <v>47.9</v>
      </c>
      <c r="L44">
        <v>85.8</v>
      </c>
      <c r="M44">
        <v>38206</v>
      </c>
      <c r="N44">
        <v>10.3</v>
      </c>
      <c r="O44">
        <v>15</v>
      </c>
      <c r="Q44">
        <v>52</v>
      </c>
      <c r="R44">
        <v>48</v>
      </c>
      <c r="S44">
        <v>2016</v>
      </c>
      <c r="T44">
        <v>-118.4451811</v>
      </c>
      <c r="U44">
        <v>34.068921000000003</v>
      </c>
    </row>
    <row r="45" spans="1:21" x14ac:dyDescent="0.2">
      <c r="A45">
        <v>110680</v>
      </c>
      <c r="B45" t="s">
        <v>205</v>
      </c>
      <c r="C45" s="4">
        <v>13.470128794728348</v>
      </c>
      <c r="D45" s="4">
        <v>134.70128794728348</v>
      </c>
      <c r="E45" s="4">
        <v>4.287080820940429</v>
      </c>
      <c r="F45" s="4">
        <v>42.870808209404288</v>
      </c>
      <c r="G45">
        <v>38.6</v>
      </c>
      <c r="H45">
        <v>63</v>
      </c>
      <c r="I45">
        <v>47.4</v>
      </c>
      <c r="J45">
        <v>78.3</v>
      </c>
      <c r="K45">
        <v>30.5</v>
      </c>
      <c r="L45">
        <v>55.1</v>
      </c>
      <c r="M45">
        <v>20626</v>
      </c>
      <c r="N45">
        <v>22</v>
      </c>
      <c r="O45">
        <v>12</v>
      </c>
      <c r="Q45">
        <v>51</v>
      </c>
      <c r="R45">
        <v>49</v>
      </c>
      <c r="S45">
        <v>2011</v>
      </c>
      <c r="T45">
        <v>-117.3280644</v>
      </c>
      <c r="U45">
        <v>33.973705500000001</v>
      </c>
    </row>
    <row r="46" spans="1:21" x14ac:dyDescent="0.2">
      <c r="A46">
        <v>110680</v>
      </c>
      <c r="B46" t="s">
        <v>205</v>
      </c>
      <c r="C46" s="4">
        <v>13.470128794728348</v>
      </c>
      <c r="D46" s="4">
        <v>134.70128794728348</v>
      </c>
      <c r="E46" s="4">
        <v>4.287080820940429</v>
      </c>
      <c r="F46" s="4">
        <v>42.870808209404288</v>
      </c>
      <c r="G46">
        <v>27.8</v>
      </c>
      <c r="H46">
        <v>30</v>
      </c>
      <c r="I46">
        <v>30.9</v>
      </c>
      <c r="J46">
        <v>89.6</v>
      </c>
      <c r="K46">
        <v>31</v>
      </c>
      <c r="L46">
        <v>47.5</v>
      </c>
      <c r="M46">
        <v>20626</v>
      </c>
      <c r="N46">
        <v>22</v>
      </c>
      <c r="O46">
        <v>12</v>
      </c>
      <c r="Q46">
        <v>51</v>
      </c>
      <c r="R46">
        <v>49</v>
      </c>
      <c r="S46">
        <v>2012</v>
      </c>
      <c r="T46">
        <v>-117.3280644</v>
      </c>
      <c r="U46">
        <v>33.973705500000001</v>
      </c>
    </row>
    <row r="47" spans="1:21" x14ac:dyDescent="0.2">
      <c r="A47">
        <v>110680</v>
      </c>
      <c r="B47" t="s">
        <v>205</v>
      </c>
      <c r="C47" s="4">
        <v>13.470128794728348</v>
      </c>
      <c r="D47" s="4">
        <v>134.70128794728348</v>
      </c>
      <c r="E47" s="4">
        <v>4.287080820940429</v>
      </c>
      <c r="F47" s="4">
        <v>42.870808209404288</v>
      </c>
      <c r="G47">
        <v>25.9</v>
      </c>
      <c r="H47">
        <v>62.2</v>
      </c>
      <c r="I47">
        <v>25.8</v>
      </c>
      <c r="J47">
        <v>91.8</v>
      </c>
      <c r="K47">
        <v>37.6</v>
      </c>
      <c r="L47">
        <v>48.7</v>
      </c>
      <c r="M47">
        <v>20626</v>
      </c>
      <c r="N47">
        <v>22</v>
      </c>
      <c r="O47">
        <v>12</v>
      </c>
      <c r="Q47">
        <v>51</v>
      </c>
      <c r="R47">
        <v>49</v>
      </c>
      <c r="S47">
        <v>2014</v>
      </c>
      <c r="T47">
        <v>-117.3280644</v>
      </c>
      <c r="U47">
        <v>33.973705500000001</v>
      </c>
    </row>
    <row r="48" spans="1:21" x14ac:dyDescent="0.2">
      <c r="A48">
        <v>110680</v>
      </c>
      <c r="B48" t="s">
        <v>205</v>
      </c>
      <c r="C48" s="4">
        <v>13.470128794728348</v>
      </c>
      <c r="D48" s="4">
        <v>134.70128794728348</v>
      </c>
      <c r="E48" s="4">
        <v>4.287080820940429</v>
      </c>
      <c r="F48" s="4">
        <v>42.870808209404288</v>
      </c>
      <c r="G48">
        <v>29.4</v>
      </c>
      <c r="H48">
        <v>61.6</v>
      </c>
      <c r="I48">
        <v>27.5</v>
      </c>
      <c r="J48">
        <v>91.5</v>
      </c>
      <c r="K48">
        <v>39.5</v>
      </c>
      <c r="L48">
        <v>50.1</v>
      </c>
      <c r="M48">
        <v>20626</v>
      </c>
      <c r="N48">
        <v>22</v>
      </c>
      <c r="O48">
        <v>12</v>
      </c>
      <c r="Q48">
        <v>51</v>
      </c>
      <c r="R48">
        <v>49</v>
      </c>
      <c r="S48">
        <v>2015</v>
      </c>
      <c r="T48">
        <v>-117.3280644</v>
      </c>
      <c r="U48">
        <v>33.973705500000001</v>
      </c>
    </row>
    <row r="49" spans="1:21" x14ac:dyDescent="0.2">
      <c r="A49">
        <v>110680</v>
      </c>
      <c r="B49" t="s">
        <v>205</v>
      </c>
      <c r="C49" s="4">
        <v>13.470128794728348</v>
      </c>
      <c r="D49" s="4">
        <v>134.70128794728348</v>
      </c>
      <c r="E49" s="4">
        <v>4.287080820940429</v>
      </c>
      <c r="F49" s="4">
        <v>42.870808209404288</v>
      </c>
      <c r="G49">
        <v>29.1</v>
      </c>
      <c r="H49">
        <v>62.8</v>
      </c>
      <c r="I49">
        <v>32.5</v>
      </c>
      <c r="J49">
        <v>90.3</v>
      </c>
      <c r="K49">
        <v>33.5</v>
      </c>
      <c r="L49">
        <v>51.1</v>
      </c>
      <c r="M49">
        <v>20626</v>
      </c>
      <c r="N49">
        <v>22</v>
      </c>
      <c r="O49">
        <v>12</v>
      </c>
      <c r="Q49">
        <v>51</v>
      </c>
      <c r="R49">
        <v>49</v>
      </c>
      <c r="S49">
        <v>2013</v>
      </c>
      <c r="T49">
        <v>-117.3280644</v>
      </c>
      <c r="U49">
        <v>33.973705500000001</v>
      </c>
    </row>
    <row r="50" spans="1:21" x14ac:dyDescent="0.2">
      <c r="A50">
        <v>110680</v>
      </c>
      <c r="B50" t="s">
        <v>205</v>
      </c>
      <c r="C50" s="4">
        <v>13.470128794728348</v>
      </c>
      <c r="D50" s="4">
        <v>134.70128794728348</v>
      </c>
      <c r="E50" s="4">
        <v>4.287080820940429</v>
      </c>
      <c r="F50" s="4">
        <v>42.870808209404288</v>
      </c>
      <c r="G50">
        <v>27.5</v>
      </c>
      <c r="H50">
        <v>59.5</v>
      </c>
      <c r="I50">
        <v>33.299999999999997</v>
      </c>
      <c r="J50">
        <v>91.2</v>
      </c>
      <c r="K50">
        <v>42.5</v>
      </c>
      <c r="L50">
        <v>51.1</v>
      </c>
      <c r="M50">
        <v>20626</v>
      </c>
      <c r="N50">
        <v>22</v>
      </c>
      <c r="O50">
        <v>12</v>
      </c>
      <c r="Q50">
        <v>51</v>
      </c>
      <c r="R50">
        <v>49</v>
      </c>
      <c r="S50">
        <v>2016</v>
      </c>
      <c r="T50">
        <v>-117.3280644</v>
      </c>
      <c r="U50">
        <v>33.973705500000001</v>
      </c>
    </row>
    <row r="51" spans="1:21" x14ac:dyDescent="0.2">
      <c r="A51">
        <v>110705</v>
      </c>
      <c r="B51" t="s">
        <v>193</v>
      </c>
      <c r="C51" s="4">
        <v>12.258189044518412</v>
      </c>
      <c r="D51" s="4">
        <v>122.58189044518411</v>
      </c>
      <c r="E51" s="4">
        <v>3.9480028786123627</v>
      </c>
      <c r="F51" s="4">
        <v>39.480028786123626</v>
      </c>
      <c r="G51">
        <v>59.8</v>
      </c>
      <c r="H51">
        <v>31.6</v>
      </c>
      <c r="I51">
        <v>76.3</v>
      </c>
      <c r="J51">
        <v>90.8</v>
      </c>
      <c r="K51">
        <v>51.8</v>
      </c>
      <c r="L51">
        <v>73.2</v>
      </c>
      <c r="M51">
        <v>27233</v>
      </c>
      <c r="N51">
        <v>6.5</v>
      </c>
      <c r="O51">
        <v>11</v>
      </c>
      <c r="P51">
        <v>89</v>
      </c>
      <c r="Q51">
        <v>48</v>
      </c>
      <c r="R51">
        <v>52</v>
      </c>
      <c r="S51">
        <v>2011</v>
      </c>
      <c r="T51">
        <v>-117.2340135</v>
      </c>
      <c r="U51">
        <v>32.880060399999998</v>
      </c>
    </row>
    <row r="52" spans="1:21" x14ac:dyDescent="0.2">
      <c r="A52">
        <v>110705</v>
      </c>
      <c r="B52" t="s">
        <v>193</v>
      </c>
      <c r="C52" s="4">
        <v>12.258189044518412</v>
      </c>
      <c r="D52" s="4">
        <v>122.58189044518411</v>
      </c>
      <c r="E52" s="4">
        <v>3.9480028786123627</v>
      </c>
      <c r="F52" s="4">
        <v>39.480028786123626</v>
      </c>
      <c r="G52">
        <v>61.4</v>
      </c>
      <c r="H52">
        <v>31.5</v>
      </c>
      <c r="I52">
        <v>72</v>
      </c>
      <c r="J52">
        <v>97.8</v>
      </c>
      <c r="K52">
        <v>51.8</v>
      </c>
      <c r="L52">
        <v>73</v>
      </c>
      <c r="M52">
        <v>27233</v>
      </c>
      <c r="N52">
        <v>6.5</v>
      </c>
      <c r="O52">
        <v>11</v>
      </c>
      <c r="Q52">
        <v>48</v>
      </c>
      <c r="R52">
        <v>52</v>
      </c>
      <c r="S52">
        <v>2012</v>
      </c>
      <c r="T52">
        <v>-117.2340135</v>
      </c>
      <c r="U52">
        <v>32.880060399999998</v>
      </c>
    </row>
    <row r="53" spans="1:21" x14ac:dyDescent="0.2">
      <c r="A53">
        <v>110705</v>
      </c>
      <c r="B53" t="s">
        <v>193</v>
      </c>
      <c r="C53" s="4">
        <v>12.258189044518412</v>
      </c>
      <c r="D53" s="4">
        <v>122.58189044518411</v>
      </c>
      <c r="E53" s="4">
        <v>3.9480028786123627</v>
      </c>
      <c r="F53" s="4">
        <v>39.480028786123626</v>
      </c>
      <c r="G53">
        <v>63.4</v>
      </c>
      <c r="H53">
        <v>34.200000000000003</v>
      </c>
      <c r="I53">
        <v>79</v>
      </c>
      <c r="J53">
        <v>96.2</v>
      </c>
      <c r="K53">
        <v>43.9</v>
      </c>
      <c r="L53">
        <v>75.2</v>
      </c>
      <c r="M53">
        <v>27233</v>
      </c>
      <c r="N53">
        <v>6.5</v>
      </c>
      <c r="O53">
        <v>11</v>
      </c>
      <c r="Q53">
        <v>48</v>
      </c>
      <c r="R53">
        <v>52</v>
      </c>
      <c r="S53">
        <v>2013</v>
      </c>
      <c r="T53">
        <v>-117.2340135</v>
      </c>
      <c r="U53">
        <v>32.880060399999998</v>
      </c>
    </row>
    <row r="54" spans="1:21" x14ac:dyDescent="0.2">
      <c r="A54">
        <v>110705</v>
      </c>
      <c r="B54" t="s">
        <v>193</v>
      </c>
      <c r="C54" s="4">
        <v>12.258189044518412</v>
      </c>
      <c r="D54" s="4">
        <v>122.58189044518411</v>
      </c>
      <c r="E54" s="4">
        <v>3.9480028786123627</v>
      </c>
      <c r="F54" s="4">
        <v>39.480028786123626</v>
      </c>
      <c r="G54">
        <v>56.9</v>
      </c>
      <c r="H54">
        <v>42.9</v>
      </c>
      <c r="I54">
        <v>69.8</v>
      </c>
      <c r="J54">
        <v>98.7</v>
      </c>
      <c r="K54">
        <v>56.7</v>
      </c>
      <c r="L54">
        <v>72.2</v>
      </c>
      <c r="M54">
        <v>27233</v>
      </c>
      <c r="N54">
        <v>6.5</v>
      </c>
      <c r="O54">
        <v>11</v>
      </c>
      <c r="Q54">
        <v>48</v>
      </c>
      <c r="R54">
        <v>52</v>
      </c>
      <c r="S54">
        <v>2016</v>
      </c>
      <c r="T54">
        <v>-117.2340135</v>
      </c>
      <c r="U54">
        <v>32.880060399999998</v>
      </c>
    </row>
    <row r="55" spans="1:21" x14ac:dyDescent="0.2">
      <c r="A55">
        <v>110705</v>
      </c>
      <c r="B55" t="s">
        <v>193</v>
      </c>
      <c r="C55" s="4">
        <v>12.258189044518412</v>
      </c>
      <c r="D55" s="4">
        <v>122.58189044518411</v>
      </c>
      <c r="E55" s="4">
        <v>3.9480028786123627</v>
      </c>
      <c r="F55" s="4">
        <v>39.480028786123626</v>
      </c>
      <c r="G55">
        <v>52</v>
      </c>
      <c r="H55">
        <v>35.6</v>
      </c>
      <c r="I55">
        <v>63</v>
      </c>
      <c r="J55">
        <v>96.7</v>
      </c>
      <c r="K55">
        <v>48.4</v>
      </c>
      <c r="L55">
        <v>67.400000000000006</v>
      </c>
      <c r="M55">
        <v>27233</v>
      </c>
      <c r="N55">
        <v>6.5</v>
      </c>
      <c r="O55">
        <v>11</v>
      </c>
      <c r="Q55">
        <v>48</v>
      </c>
      <c r="R55">
        <v>52</v>
      </c>
      <c r="S55">
        <v>2014</v>
      </c>
      <c r="T55">
        <v>-117.2340135</v>
      </c>
      <c r="U55">
        <v>32.880060399999998</v>
      </c>
    </row>
    <row r="56" spans="1:21" x14ac:dyDescent="0.2">
      <c r="A56">
        <v>110705</v>
      </c>
      <c r="B56" t="s">
        <v>193</v>
      </c>
      <c r="C56" s="4">
        <v>12.258189044518412</v>
      </c>
      <c r="D56" s="4">
        <v>122.58189044518411</v>
      </c>
      <c r="E56" s="4">
        <v>3.9480028786123627</v>
      </c>
      <c r="F56" s="4">
        <v>39.480028786123626</v>
      </c>
      <c r="G56">
        <v>52</v>
      </c>
      <c r="H56">
        <v>37</v>
      </c>
      <c r="I56">
        <v>66.599999999999994</v>
      </c>
      <c r="J56">
        <v>96.4</v>
      </c>
      <c r="K56">
        <v>54.2</v>
      </c>
      <c r="L56">
        <v>68.599999999999994</v>
      </c>
      <c r="M56">
        <v>27233</v>
      </c>
      <c r="N56">
        <v>6.5</v>
      </c>
      <c r="O56">
        <v>11</v>
      </c>
      <c r="Q56">
        <v>48</v>
      </c>
      <c r="R56">
        <v>52</v>
      </c>
      <c r="S56">
        <v>2015</v>
      </c>
      <c r="T56">
        <v>-117.2340135</v>
      </c>
      <c r="U56">
        <v>32.880060399999998</v>
      </c>
    </row>
    <row r="57" spans="1:21" x14ac:dyDescent="0.2">
      <c r="A57">
        <v>110714</v>
      </c>
      <c r="B57" t="s">
        <v>190</v>
      </c>
      <c r="C57" s="4">
        <v>11.3214398112115</v>
      </c>
      <c r="D57" s="4">
        <v>113.21439811211499</v>
      </c>
      <c r="E57" s="4">
        <v>3.5167617498905459</v>
      </c>
      <c r="F57" s="4">
        <v>35.167617498905457</v>
      </c>
      <c r="G57">
        <v>56.6</v>
      </c>
      <c r="H57">
        <v>64.3</v>
      </c>
      <c r="I57">
        <v>68</v>
      </c>
      <c r="J57">
        <v>98.8</v>
      </c>
      <c r="K57">
        <v>89.8</v>
      </c>
      <c r="L57">
        <v>75</v>
      </c>
      <c r="M57">
        <v>22020</v>
      </c>
      <c r="N57">
        <v>27.3</v>
      </c>
      <c r="O57">
        <v>11</v>
      </c>
      <c r="P57">
        <v>89</v>
      </c>
      <c r="Q57">
        <v>52</v>
      </c>
      <c r="R57">
        <v>48</v>
      </c>
      <c r="S57">
        <v>2011</v>
      </c>
      <c r="T57">
        <v>-119.848947</v>
      </c>
      <c r="U57">
        <v>34.413962900000001</v>
      </c>
    </row>
    <row r="58" spans="1:21" x14ac:dyDescent="0.2">
      <c r="A58">
        <v>110714</v>
      </c>
      <c r="B58" t="s">
        <v>190</v>
      </c>
      <c r="C58" s="4">
        <v>11.3214398112115</v>
      </c>
      <c r="D58" s="4">
        <v>113.21439811211499</v>
      </c>
      <c r="E58" s="4">
        <v>3.5167617498905459</v>
      </c>
      <c r="F58" s="4">
        <v>35.167617498905457</v>
      </c>
      <c r="G58">
        <v>47.8</v>
      </c>
      <c r="H58">
        <v>61.8</v>
      </c>
      <c r="I58">
        <v>58.2</v>
      </c>
      <c r="J58">
        <v>99.4</v>
      </c>
      <c r="K58">
        <v>86.7</v>
      </c>
      <c r="L58">
        <v>68.400000000000006</v>
      </c>
      <c r="M58">
        <v>22020</v>
      </c>
      <c r="N58">
        <v>27.3</v>
      </c>
      <c r="O58">
        <v>11</v>
      </c>
      <c r="Q58">
        <v>52</v>
      </c>
      <c r="R58">
        <v>48</v>
      </c>
      <c r="S58">
        <v>2014</v>
      </c>
      <c r="T58">
        <v>-119.848947</v>
      </c>
      <c r="U58">
        <v>34.413962900000001</v>
      </c>
    </row>
    <row r="59" spans="1:21" x14ac:dyDescent="0.2">
      <c r="A59">
        <v>110714</v>
      </c>
      <c r="B59" t="s">
        <v>190</v>
      </c>
      <c r="C59" s="4">
        <v>11.3214398112115</v>
      </c>
      <c r="D59" s="4">
        <v>113.21439811211499</v>
      </c>
      <c r="E59" s="4">
        <v>3.5167617498905459</v>
      </c>
      <c r="F59" s="4">
        <v>35.167617498905457</v>
      </c>
      <c r="G59">
        <v>55</v>
      </c>
      <c r="H59">
        <v>52.6</v>
      </c>
      <c r="I59">
        <v>65.3</v>
      </c>
      <c r="J59">
        <v>99.9</v>
      </c>
      <c r="K59">
        <v>85</v>
      </c>
      <c r="L59">
        <v>72.099999999999994</v>
      </c>
      <c r="M59">
        <v>22020</v>
      </c>
      <c r="N59">
        <v>27.3</v>
      </c>
      <c r="O59">
        <v>11</v>
      </c>
      <c r="Q59">
        <v>52</v>
      </c>
      <c r="R59">
        <v>48</v>
      </c>
      <c r="S59">
        <v>2012</v>
      </c>
      <c r="T59">
        <v>-119.848947</v>
      </c>
      <c r="U59">
        <v>34.413962900000001</v>
      </c>
    </row>
    <row r="60" spans="1:21" x14ac:dyDescent="0.2">
      <c r="A60">
        <v>110714</v>
      </c>
      <c r="B60" t="s">
        <v>190</v>
      </c>
      <c r="C60" s="4">
        <v>11.3214398112115</v>
      </c>
      <c r="D60" s="4">
        <v>113.21439811211499</v>
      </c>
      <c r="E60" s="4">
        <v>3.5167617498905459</v>
      </c>
      <c r="F60" s="4">
        <v>35.167617498905457</v>
      </c>
      <c r="G60">
        <v>56.1</v>
      </c>
      <c r="H60">
        <v>58.3</v>
      </c>
      <c r="I60">
        <v>73.5</v>
      </c>
      <c r="J60">
        <v>99.4</v>
      </c>
      <c r="K60">
        <v>100</v>
      </c>
      <c r="L60">
        <v>75.599999999999994</v>
      </c>
      <c r="M60">
        <v>22020</v>
      </c>
      <c r="N60">
        <v>27.3</v>
      </c>
      <c r="O60">
        <v>11</v>
      </c>
      <c r="Q60">
        <v>52</v>
      </c>
      <c r="R60">
        <v>48</v>
      </c>
      <c r="S60">
        <v>2013</v>
      </c>
      <c r="T60">
        <v>-119.848947</v>
      </c>
      <c r="U60">
        <v>34.413962900000001</v>
      </c>
    </row>
    <row r="61" spans="1:21" x14ac:dyDescent="0.2">
      <c r="A61">
        <v>110714</v>
      </c>
      <c r="B61" t="s">
        <v>190</v>
      </c>
      <c r="C61" s="4">
        <v>11.3214398112115</v>
      </c>
      <c r="D61" s="4">
        <v>113.21439811211499</v>
      </c>
      <c r="E61" s="4">
        <v>3.5167617498905459</v>
      </c>
      <c r="F61" s="4">
        <v>35.167617498905457</v>
      </c>
      <c r="G61">
        <v>49.4</v>
      </c>
      <c r="H61">
        <v>64.3</v>
      </c>
      <c r="I61">
        <v>61.4</v>
      </c>
      <c r="J61">
        <v>99.2</v>
      </c>
      <c r="K61">
        <v>87.1</v>
      </c>
      <c r="L61">
        <v>70</v>
      </c>
      <c r="M61">
        <v>22020</v>
      </c>
      <c r="N61">
        <v>27.3</v>
      </c>
      <c r="O61">
        <v>11</v>
      </c>
      <c r="Q61">
        <v>52</v>
      </c>
      <c r="R61">
        <v>48</v>
      </c>
      <c r="S61">
        <v>2015</v>
      </c>
      <c r="T61">
        <v>-119.848947</v>
      </c>
      <c r="U61">
        <v>34.413962900000001</v>
      </c>
    </row>
    <row r="62" spans="1:21" x14ac:dyDescent="0.2">
      <c r="A62">
        <v>110714</v>
      </c>
      <c r="B62" t="s">
        <v>190</v>
      </c>
      <c r="C62" s="4">
        <v>11.3214398112115</v>
      </c>
      <c r="D62" s="4">
        <v>113.21439811211499</v>
      </c>
      <c r="E62" s="4">
        <v>3.5167617498905459</v>
      </c>
      <c r="F62" s="4">
        <v>35.167617498905457</v>
      </c>
      <c r="G62">
        <v>52.6</v>
      </c>
      <c r="H62">
        <v>61.5</v>
      </c>
      <c r="I62">
        <v>66</v>
      </c>
      <c r="J62">
        <v>99.2</v>
      </c>
      <c r="K62">
        <v>90.4</v>
      </c>
      <c r="L62">
        <v>72.2</v>
      </c>
      <c r="M62">
        <v>22020</v>
      </c>
      <c r="N62">
        <v>27.3</v>
      </c>
      <c r="O62">
        <v>11</v>
      </c>
      <c r="Q62">
        <v>52</v>
      </c>
      <c r="R62">
        <v>48</v>
      </c>
      <c r="S62">
        <v>2016</v>
      </c>
      <c r="T62">
        <v>-119.848947</v>
      </c>
      <c r="U62">
        <v>34.413962900000001</v>
      </c>
    </row>
    <row r="63" spans="1:21" x14ac:dyDescent="0.2">
      <c r="A63">
        <v>123961</v>
      </c>
      <c r="B63" t="s">
        <v>28</v>
      </c>
      <c r="C63" s="4">
        <v>2.9922001167698293</v>
      </c>
      <c r="D63" s="4">
        <v>29.922001167698294</v>
      </c>
      <c r="E63" s="4">
        <v>2.9922001167698293</v>
      </c>
      <c r="F63" s="4">
        <v>29.922001167698294</v>
      </c>
      <c r="G63">
        <v>65.8</v>
      </c>
      <c r="H63">
        <v>41.1</v>
      </c>
      <c r="I63">
        <v>48.7</v>
      </c>
      <c r="J63">
        <v>80.2</v>
      </c>
      <c r="K63">
        <v>99.3</v>
      </c>
      <c r="L63">
        <v>64</v>
      </c>
      <c r="M63">
        <v>36534</v>
      </c>
      <c r="N63">
        <v>12.9</v>
      </c>
      <c r="O63">
        <v>20</v>
      </c>
      <c r="Q63">
        <v>52</v>
      </c>
      <c r="R63">
        <v>48</v>
      </c>
      <c r="S63">
        <v>2012</v>
      </c>
      <c r="T63">
        <v>-118.285117</v>
      </c>
      <c r="U63">
        <v>34.022351899999997</v>
      </c>
    </row>
    <row r="64" spans="1:21" x14ac:dyDescent="0.2">
      <c r="A64">
        <v>123961</v>
      </c>
      <c r="B64" t="s">
        <v>28</v>
      </c>
      <c r="C64" s="4">
        <v>2.9922001167698293</v>
      </c>
      <c r="D64" s="4">
        <v>29.922001167698294</v>
      </c>
      <c r="E64" s="4">
        <v>2.9922001167698293</v>
      </c>
      <c r="F64" s="4">
        <v>29.922001167698294</v>
      </c>
      <c r="G64">
        <v>68.400000000000006</v>
      </c>
      <c r="H64">
        <v>43.4</v>
      </c>
      <c r="I64">
        <v>57.1</v>
      </c>
      <c r="J64">
        <v>81.900000000000006</v>
      </c>
      <c r="K64">
        <v>33.5</v>
      </c>
      <c r="L64">
        <v>66.3</v>
      </c>
      <c r="M64">
        <v>36534</v>
      </c>
      <c r="N64">
        <v>12.9</v>
      </c>
      <c r="O64">
        <v>20</v>
      </c>
      <c r="Q64">
        <v>52</v>
      </c>
      <c r="R64">
        <v>48</v>
      </c>
      <c r="S64">
        <v>2013</v>
      </c>
      <c r="T64">
        <v>-118.285117</v>
      </c>
      <c r="U64">
        <v>34.022351899999997</v>
      </c>
    </row>
    <row r="65" spans="1:21" x14ac:dyDescent="0.2">
      <c r="A65">
        <v>123961</v>
      </c>
      <c r="B65" t="s">
        <v>28</v>
      </c>
      <c r="C65" s="4">
        <v>2.9922001167698293</v>
      </c>
      <c r="D65" s="4">
        <v>29.922001167698294</v>
      </c>
      <c r="E65" s="4">
        <v>2.9922001167698293</v>
      </c>
      <c r="F65" s="4">
        <v>29.922001167698294</v>
      </c>
      <c r="G65">
        <v>49.3</v>
      </c>
      <c r="H65">
        <v>56.3</v>
      </c>
      <c r="I65">
        <v>58.9</v>
      </c>
      <c r="J65">
        <v>93</v>
      </c>
      <c r="K65">
        <v>38</v>
      </c>
      <c r="L65">
        <v>65.5</v>
      </c>
      <c r="M65">
        <v>36534</v>
      </c>
      <c r="N65">
        <v>12.9</v>
      </c>
      <c r="O65">
        <v>20</v>
      </c>
      <c r="Q65">
        <v>52</v>
      </c>
      <c r="R65">
        <v>48</v>
      </c>
      <c r="S65">
        <v>2016</v>
      </c>
      <c r="T65">
        <v>-118.285117</v>
      </c>
      <c r="U65">
        <v>34.022351899999997</v>
      </c>
    </row>
    <row r="66" spans="1:21" x14ac:dyDescent="0.2">
      <c r="A66">
        <v>123961</v>
      </c>
      <c r="B66" t="s">
        <v>28</v>
      </c>
      <c r="C66" s="4">
        <v>2.9922001167698293</v>
      </c>
      <c r="D66" s="4">
        <v>29.922001167698294</v>
      </c>
      <c r="E66" s="4">
        <v>2.9922001167698293</v>
      </c>
      <c r="F66" s="4">
        <v>29.922001167698294</v>
      </c>
      <c r="G66">
        <v>58.7</v>
      </c>
      <c r="H66">
        <v>43.4</v>
      </c>
      <c r="I66">
        <v>43.2</v>
      </c>
      <c r="J66">
        <v>81.2</v>
      </c>
      <c r="K66">
        <v>34.6</v>
      </c>
      <c r="L66">
        <v>59</v>
      </c>
      <c r="M66">
        <v>36534</v>
      </c>
      <c r="N66">
        <v>12.9</v>
      </c>
      <c r="O66">
        <v>20</v>
      </c>
      <c r="Q66">
        <v>52</v>
      </c>
      <c r="R66">
        <v>48</v>
      </c>
      <c r="S66">
        <v>2014</v>
      </c>
      <c r="T66">
        <v>-118.285117</v>
      </c>
      <c r="U66">
        <v>34.022351899999997</v>
      </c>
    </row>
    <row r="67" spans="1:21" x14ac:dyDescent="0.2">
      <c r="A67">
        <v>123961</v>
      </c>
      <c r="B67" t="s">
        <v>28</v>
      </c>
      <c r="C67" s="4">
        <v>2.9922001167698293</v>
      </c>
      <c r="D67" s="4">
        <v>29.922001167698294</v>
      </c>
      <c r="E67" s="4">
        <v>2.9922001167698293</v>
      </c>
      <c r="F67" s="4">
        <v>29.922001167698294</v>
      </c>
      <c r="G67">
        <v>65.400000000000006</v>
      </c>
      <c r="H67">
        <v>31.2</v>
      </c>
      <c r="I67">
        <v>48.7</v>
      </c>
      <c r="J67">
        <v>71.900000000000006</v>
      </c>
      <c r="K67">
        <v>0</v>
      </c>
      <c r="L67">
        <v>60.7</v>
      </c>
      <c r="M67">
        <v>36534</v>
      </c>
      <c r="N67">
        <v>12.9</v>
      </c>
      <c r="O67">
        <v>20</v>
      </c>
      <c r="Q67">
        <v>52</v>
      </c>
      <c r="R67">
        <v>48</v>
      </c>
      <c r="S67">
        <v>2011</v>
      </c>
      <c r="T67">
        <v>-118.285117</v>
      </c>
      <c r="U67">
        <v>34.022351899999997</v>
      </c>
    </row>
    <row r="68" spans="1:21" x14ac:dyDescent="0.2">
      <c r="A68">
        <v>123961</v>
      </c>
      <c r="B68" t="s">
        <v>28</v>
      </c>
      <c r="C68" s="4">
        <v>2.9922001167698293</v>
      </c>
      <c r="D68" s="4">
        <v>29.922001167698294</v>
      </c>
      <c r="E68" s="4">
        <v>2.9922001167698293</v>
      </c>
      <c r="F68" s="4">
        <v>29.922001167698294</v>
      </c>
      <c r="G68">
        <v>55.2</v>
      </c>
      <c r="H68">
        <v>42.7</v>
      </c>
      <c r="I68">
        <v>44.6</v>
      </c>
      <c r="J68">
        <v>81.3</v>
      </c>
      <c r="K68">
        <v>34.4</v>
      </c>
      <c r="L68">
        <v>58.4</v>
      </c>
      <c r="M68">
        <v>36534</v>
      </c>
      <c r="N68">
        <v>12.9</v>
      </c>
      <c r="O68">
        <v>20</v>
      </c>
      <c r="Q68">
        <v>52</v>
      </c>
      <c r="R68">
        <v>48</v>
      </c>
      <c r="S68">
        <v>2015</v>
      </c>
      <c r="T68">
        <v>-118.285117</v>
      </c>
      <c r="U68">
        <v>34.022351899999997</v>
      </c>
    </row>
    <row r="69" spans="1:21" x14ac:dyDescent="0.2">
      <c r="A69">
        <v>126614</v>
      </c>
      <c r="B69" t="s">
        <v>50</v>
      </c>
      <c r="C69" s="4">
        <v>15.447865476874492</v>
      </c>
      <c r="D69" s="4">
        <v>154.47865476874492</v>
      </c>
      <c r="E69" s="4">
        <v>4.2659116591660293</v>
      </c>
      <c r="F69" s="4">
        <v>42.659116591660293</v>
      </c>
      <c r="G69">
        <v>46.4</v>
      </c>
      <c r="H69">
        <v>31.7</v>
      </c>
      <c r="I69">
        <v>58.1</v>
      </c>
      <c r="J69">
        <v>83.4</v>
      </c>
      <c r="K69">
        <v>0</v>
      </c>
      <c r="L69">
        <v>61.6</v>
      </c>
      <c r="M69">
        <v>29325</v>
      </c>
      <c r="N69">
        <v>16.100000000000001</v>
      </c>
      <c r="O69">
        <v>8</v>
      </c>
      <c r="Q69">
        <v>45</v>
      </c>
      <c r="R69">
        <v>55</v>
      </c>
      <c r="S69">
        <v>2011</v>
      </c>
      <c r="T69">
        <v>-105.2659417</v>
      </c>
      <c r="U69">
        <v>40.007581000000002</v>
      </c>
    </row>
    <row r="70" spans="1:21" x14ac:dyDescent="0.2">
      <c r="A70">
        <v>126614</v>
      </c>
      <c r="B70" t="s">
        <v>50</v>
      </c>
      <c r="C70" s="4">
        <v>15.447865476874492</v>
      </c>
      <c r="D70" s="4">
        <v>154.47865476874492</v>
      </c>
      <c r="E70" s="4">
        <v>4.2659116591660293</v>
      </c>
      <c r="F70" s="4">
        <v>42.659116591660293</v>
      </c>
      <c r="G70">
        <v>39.5</v>
      </c>
      <c r="H70">
        <v>30.8</v>
      </c>
      <c r="I70">
        <v>42.6</v>
      </c>
      <c r="J70">
        <v>98.2</v>
      </c>
      <c r="K70">
        <v>0</v>
      </c>
      <c r="L70">
        <v>57.3</v>
      </c>
      <c r="M70">
        <v>29325</v>
      </c>
      <c r="N70">
        <v>16.100000000000001</v>
      </c>
      <c r="O70">
        <v>8</v>
      </c>
      <c r="Q70">
        <v>45</v>
      </c>
      <c r="R70">
        <v>55</v>
      </c>
      <c r="S70">
        <v>2012</v>
      </c>
      <c r="T70">
        <v>-105.2659417</v>
      </c>
      <c r="U70">
        <v>40.007581000000002</v>
      </c>
    </row>
    <row r="71" spans="1:21" x14ac:dyDescent="0.2">
      <c r="A71">
        <v>126614</v>
      </c>
      <c r="B71" t="s">
        <v>50</v>
      </c>
      <c r="C71" s="4">
        <v>15.447865476874492</v>
      </c>
      <c r="D71" s="4">
        <v>154.47865476874492</v>
      </c>
      <c r="E71" s="4">
        <v>4.2659116591660293</v>
      </c>
      <c r="F71" s="4">
        <v>42.659116591660293</v>
      </c>
      <c r="G71">
        <v>42.3</v>
      </c>
      <c r="H71">
        <v>34.700000000000003</v>
      </c>
      <c r="I71">
        <v>44.4</v>
      </c>
      <c r="J71">
        <v>97.1</v>
      </c>
      <c r="K71">
        <v>0</v>
      </c>
      <c r="L71">
        <v>58.7</v>
      </c>
      <c r="M71">
        <v>29325</v>
      </c>
      <c r="N71">
        <v>16.100000000000001</v>
      </c>
      <c r="O71">
        <v>8</v>
      </c>
      <c r="Q71">
        <v>45</v>
      </c>
      <c r="R71">
        <v>55</v>
      </c>
      <c r="S71">
        <v>2013</v>
      </c>
      <c r="T71">
        <v>-105.2659417</v>
      </c>
      <c r="U71">
        <v>40.007581000000002</v>
      </c>
    </row>
    <row r="72" spans="1:21" x14ac:dyDescent="0.2">
      <c r="A72">
        <v>126614</v>
      </c>
      <c r="B72" t="s">
        <v>50</v>
      </c>
      <c r="C72" s="4">
        <v>15.447865476874492</v>
      </c>
      <c r="D72" s="4">
        <v>154.47865476874492</v>
      </c>
      <c r="E72" s="4">
        <v>4.2659116591660293</v>
      </c>
      <c r="F72" s="4">
        <v>42.659116591660293</v>
      </c>
      <c r="G72">
        <v>34.200000000000003</v>
      </c>
      <c r="H72">
        <v>40.5</v>
      </c>
      <c r="I72">
        <v>33.299999999999997</v>
      </c>
      <c r="J72">
        <v>97.3</v>
      </c>
      <c r="K72">
        <v>0</v>
      </c>
      <c r="L72">
        <v>53.4</v>
      </c>
      <c r="M72">
        <v>29325</v>
      </c>
      <c r="N72">
        <v>16.100000000000001</v>
      </c>
      <c r="O72">
        <v>8</v>
      </c>
      <c r="Q72">
        <v>45</v>
      </c>
      <c r="R72">
        <v>55</v>
      </c>
      <c r="S72">
        <v>2014</v>
      </c>
      <c r="T72">
        <v>-105.2659417</v>
      </c>
      <c r="U72">
        <v>40.007581000000002</v>
      </c>
    </row>
    <row r="73" spans="1:21" x14ac:dyDescent="0.2">
      <c r="A73">
        <v>126614</v>
      </c>
      <c r="B73" t="s">
        <v>50</v>
      </c>
      <c r="C73" s="4">
        <v>15.447865476874492</v>
      </c>
      <c r="D73" s="4">
        <v>154.47865476874492</v>
      </c>
      <c r="E73" s="4">
        <v>4.2659116591660293</v>
      </c>
      <c r="F73" s="4">
        <v>42.659116591660293</v>
      </c>
      <c r="G73">
        <v>35</v>
      </c>
      <c r="H73">
        <v>39.1</v>
      </c>
      <c r="I73">
        <v>38.299999999999997</v>
      </c>
      <c r="J73">
        <v>97.4</v>
      </c>
      <c r="K73">
        <v>0</v>
      </c>
      <c r="L73">
        <v>55.1</v>
      </c>
      <c r="M73">
        <v>29325</v>
      </c>
      <c r="N73">
        <v>16.100000000000001</v>
      </c>
      <c r="O73">
        <v>8</v>
      </c>
      <c r="Q73">
        <v>45</v>
      </c>
      <c r="R73">
        <v>55</v>
      </c>
      <c r="S73">
        <v>2015</v>
      </c>
      <c r="T73">
        <v>-105.2659417</v>
      </c>
      <c r="U73">
        <v>40.007581000000002</v>
      </c>
    </row>
    <row r="74" spans="1:21" x14ac:dyDescent="0.2">
      <c r="A74">
        <v>126614</v>
      </c>
      <c r="B74" t="s">
        <v>50</v>
      </c>
      <c r="C74" s="4">
        <v>15.447865476874492</v>
      </c>
      <c r="D74" s="4">
        <v>154.47865476874492</v>
      </c>
      <c r="E74" s="4">
        <v>4.2659116591660293</v>
      </c>
      <c r="F74" s="4">
        <v>42.659116591660293</v>
      </c>
      <c r="G74">
        <v>39.700000000000003</v>
      </c>
      <c r="H74">
        <v>36.6</v>
      </c>
      <c r="I74">
        <v>37.6</v>
      </c>
      <c r="J74">
        <v>96.4</v>
      </c>
      <c r="K74">
        <v>35.700000000000003</v>
      </c>
      <c r="L74">
        <v>55.8</v>
      </c>
      <c r="M74">
        <v>29325</v>
      </c>
      <c r="N74">
        <v>16.100000000000001</v>
      </c>
      <c r="O74">
        <v>8</v>
      </c>
      <c r="Q74">
        <v>45</v>
      </c>
      <c r="R74">
        <v>55</v>
      </c>
      <c r="S74">
        <v>2016</v>
      </c>
      <c r="T74">
        <v>-105.2659417</v>
      </c>
      <c r="U74">
        <v>40.007581000000002</v>
      </c>
    </row>
    <row r="75" spans="1:21" x14ac:dyDescent="0.2">
      <c r="A75">
        <v>126775</v>
      </c>
      <c r="B75" t="s">
        <v>11</v>
      </c>
      <c r="C75" s="4">
        <v>12.155547098894958</v>
      </c>
      <c r="D75" s="4">
        <v>121.55547098894958</v>
      </c>
      <c r="E75" s="4">
        <v>5.6569582682811062</v>
      </c>
      <c r="F75" s="4">
        <v>56.56958268281106</v>
      </c>
      <c r="G75">
        <v>22.7</v>
      </c>
      <c r="H75">
        <v>47.3</v>
      </c>
      <c r="I75">
        <v>27.2</v>
      </c>
      <c r="J75">
        <v>97.1</v>
      </c>
      <c r="K75">
        <v>74.8</v>
      </c>
      <c r="L75">
        <v>49.5</v>
      </c>
      <c r="M75">
        <v>5287</v>
      </c>
      <c r="N75">
        <v>18.2</v>
      </c>
      <c r="O75">
        <v>12</v>
      </c>
      <c r="Q75">
        <v>26</v>
      </c>
      <c r="R75">
        <v>74</v>
      </c>
      <c r="S75">
        <v>2014</v>
      </c>
      <c r="T75">
        <v>-105.2225705</v>
      </c>
      <c r="U75">
        <v>39.7510136</v>
      </c>
    </row>
    <row r="76" spans="1:21" x14ac:dyDescent="0.2">
      <c r="A76">
        <v>126775</v>
      </c>
      <c r="B76" t="s">
        <v>11</v>
      </c>
      <c r="C76" s="4">
        <v>12.155547098894958</v>
      </c>
      <c r="D76" s="4">
        <v>121.55547098894958</v>
      </c>
      <c r="E76" s="4">
        <v>5.6569582682811062</v>
      </c>
      <c r="F76" s="4">
        <v>56.56958268281106</v>
      </c>
      <c r="G76">
        <v>26.1</v>
      </c>
      <c r="H76">
        <v>52.6</v>
      </c>
      <c r="I76">
        <v>26.7</v>
      </c>
      <c r="J76">
        <v>97.1</v>
      </c>
      <c r="K76">
        <v>79.400000000000006</v>
      </c>
      <c r="L76">
        <v>50.9</v>
      </c>
      <c r="M76">
        <v>5287</v>
      </c>
      <c r="N76">
        <v>18.2</v>
      </c>
      <c r="O76">
        <v>12</v>
      </c>
      <c r="Q76">
        <v>26</v>
      </c>
      <c r="R76">
        <v>74</v>
      </c>
      <c r="S76">
        <v>2015</v>
      </c>
      <c r="T76">
        <v>-105.2225705</v>
      </c>
      <c r="U76">
        <v>39.7510136</v>
      </c>
    </row>
    <row r="77" spans="1:21" x14ac:dyDescent="0.2">
      <c r="A77">
        <v>126775</v>
      </c>
      <c r="B77" t="s">
        <v>11</v>
      </c>
      <c r="C77" s="4">
        <v>12.155547098894958</v>
      </c>
      <c r="D77" s="4">
        <v>121.55547098894958</v>
      </c>
      <c r="E77" s="4">
        <v>5.6569582682811062</v>
      </c>
      <c r="F77" s="4">
        <v>56.56958268281106</v>
      </c>
      <c r="G77">
        <v>24.9</v>
      </c>
      <c r="H77">
        <v>51.2</v>
      </c>
      <c r="I77">
        <v>22.5</v>
      </c>
      <c r="J77">
        <v>94.3</v>
      </c>
      <c r="K77">
        <v>66</v>
      </c>
      <c r="L77">
        <v>48</v>
      </c>
      <c r="M77">
        <v>5287</v>
      </c>
      <c r="N77">
        <v>18.2</v>
      </c>
      <c r="O77">
        <v>12</v>
      </c>
      <c r="Q77">
        <v>26</v>
      </c>
      <c r="R77">
        <v>74</v>
      </c>
      <c r="S77">
        <v>2013</v>
      </c>
      <c r="T77">
        <v>-105.2225705</v>
      </c>
      <c r="U77">
        <v>39.7510136</v>
      </c>
    </row>
    <row r="78" spans="1:21" x14ac:dyDescent="0.2">
      <c r="A78">
        <v>126775</v>
      </c>
      <c r="B78" t="s">
        <v>11</v>
      </c>
      <c r="C78" s="4">
        <v>12.155547098894958</v>
      </c>
      <c r="D78" s="4">
        <v>121.55547098894958</v>
      </c>
      <c r="E78" s="4">
        <v>5.6569582682811062</v>
      </c>
      <c r="F78" s="4">
        <v>56.56958268281106</v>
      </c>
      <c r="G78">
        <v>24.6</v>
      </c>
      <c r="H78">
        <v>38.4</v>
      </c>
      <c r="I78">
        <v>22.8</v>
      </c>
      <c r="J78">
        <v>63.7</v>
      </c>
      <c r="K78">
        <v>99.4</v>
      </c>
      <c r="L78">
        <v>38.695</v>
      </c>
      <c r="M78">
        <v>5287</v>
      </c>
      <c r="N78">
        <v>18.2</v>
      </c>
      <c r="O78">
        <v>12</v>
      </c>
      <c r="Q78">
        <v>26</v>
      </c>
      <c r="R78">
        <v>74</v>
      </c>
      <c r="S78">
        <v>2012</v>
      </c>
      <c r="T78">
        <v>-105.2225705</v>
      </c>
      <c r="U78">
        <v>39.7510136</v>
      </c>
    </row>
    <row r="79" spans="1:21" x14ac:dyDescent="0.2">
      <c r="A79">
        <v>126775</v>
      </c>
      <c r="B79" t="s">
        <v>11</v>
      </c>
      <c r="C79" s="4">
        <v>12.155547098894958</v>
      </c>
      <c r="D79" s="4">
        <v>121.55547098894958</v>
      </c>
      <c r="E79" s="4">
        <v>5.6569582682811062</v>
      </c>
      <c r="F79" s="4">
        <v>56.56958268281106</v>
      </c>
      <c r="G79">
        <v>28.5</v>
      </c>
      <c r="H79">
        <v>35.5</v>
      </c>
      <c r="I79">
        <v>30.3</v>
      </c>
      <c r="J79">
        <v>71.8</v>
      </c>
      <c r="K79">
        <v>83.7</v>
      </c>
      <c r="L79">
        <v>43.935000000000002</v>
      </c>
      <c r="M79">
        <v>5287</v>
      </c>
      <c r="N79">
        <v>18.2</v>
      </c>
      <c r="O79">
        <v>12</v>
      </c>
      <c r="Q79">
        <v>26</v>
      </c>
      <c r="R79">
        <v>74</v>
      </c>
      <c r="S79">
        <v>2016</v>
      </c>
      <c r="T79">
        <v>-105.2225705</v>
      </c>
      <c r="U79">
        <v>39.7510136</v>
      </c>
    </row>
    <row r="80" spans="1:21" x14ac:dyDescent="0.2">
      <c r="A80">
        <v>130794</v>
      </c>
      <c r="B80" t="s">
        <v>14</v>
      </c>
      <c r="C80" s="4">
        <v>3.6740974555403572</v>
      </c>
      <c r="D80" s="4">
        <v>36.740974555403568</v>
      </c>
      <c r="E80" s="4">
        <v>3.6740974555403572</v>
      </c>
      <c r="F80" s="4">
        <v>36.740974555403568</v>
      </c>
      <c r="G80">
        <v>88.5</v>
      </c>
      <c r="H80">
        <v>59.8</v>
      </c>
      <c r="I80">
        <v>90.8</v>
      </c>
      <c r="J80">
        <v>94</v>
      </c>
      <c r="K80">
        <v>42</v>
      </c>
      <c r="L80">
        <v>87.5</v>
      </c>
      <c r="M80">
        <v>11751</v>
      </c>
      <c r="N80">
        <v>4.4000000000000004</v>
      </c>
      <c r="O80">
        <v>20</v>
      </c>
      <c r="Q80">
        <v>50</v>
      </c>
      <c r="R80">
        <v>50</v>
      </c>
      <c r="S80">
        <v>2015</v>
      </c>
      <c r="T80">
        <v>-72.922343100000006</v>
      </c>
      <c r="U80">
        <v>41.316324399999999</v>
      </c>
    </row>
    <row r="81" spans="1:21" x14ac:dyDescent="0.2">
      <c r="A81">
        <v>130794</v>
      </c>
      <c r="B81" t="s">
        <v>14</v>
      </c>
      <c r="C81" s="4">
        <v>3.6740974555403572</v>
      </c>
      <c r="D81" s="4">
        <v>36.740974555403568</v>
      </c>
      <c r="E81" s="4">
        <v>3.6740974555403572</v>
      </c>
      <c r="F81" s="4">
        <v>36.740974555403568</v>
      </c>
      <c r="G81">
        <v>92.1</v>
      </c>
      <c r="H81">
        <v>59.2</v>
      </c>
      <c r="I81">
        <v>89.7</v>
      </c>
      <c r="J81">
        <v>91.5</v>
      </c>
      <c r="K81">
        <v>0</v>
      </c>
      <c r="L81">
        <v>89.5</v>
      </c>
      <c r="M81">
        <v>11751</v>
      </c>
      <c r="N81">
        <v>4.4000000000000004</v>
      </c>
      <c r="O81">
        <v>20</v>
      </c>
      <c r="P81">
        <v>80</v>
      </c>
      <c r="Q81">
        <v>50</v>
      </c>
      <c r="R81">
        <v>50</v>
      </c>
      <c r="S81">
        <v>2011</v>
      </c>
      <c r="T81">
        <v>-72.922343100000006</v>
      </c>
      <c r="U81">
        <v>41.316324399999999</v>
      </c>
    </row>
    <row r="82" spans="1:21" x14ac:dyDescent="0.2">
      <c r="A82">
        <v>130794</v>
      </c>
      <c r="B82" t="s">
        <v>14</v>
      </c>
      <c r="C82" s="4">
        <v>3.6740974555403572</v>
      </c>
      <c r="D82" s="4">
        <v>36.740974555403568</v>
      </c>
      <c r="E82" s="4">
        <v>3.6740974555403572</v>
      </c>
      <c r="F82" s="4">
        <v>36.740974555403568</v>
      </c>
      <c r="G82">
        <v>92.3</v>
      </c>
      <c r="H82">
        <v>55.5</v>
      </c>
      <c r="I82">
        <v>91.2</v>
      </c>
      <c r="J82">
        <v>96.7</v>
      </c>
      <c r="K82">
        <v>34.700000000000003</v>
      </c>
      <c r="L82">
        <v>89.1</v>
      </c>
      <c r="M82">
        <v>11751</v>
      </c>
      <c r="N82">
        <v>4.4000000000000004</v>
      </c>
      <c r="O82">
        <v>20</v>
      </c>
      <c r="Q82">
        <v>50</v>
      </c>
      <c r="R82">
        <v>50</v>
      </c>
      <c r="S82">
        <v>2012</v>
      </c>
      <c r="T82">
        <v>-72.922343100000006</v>
      </c>
      <c r="U82">
        <v>41.316324399999999</v>
      </c>
    </row>
    <row r="83" spans="1:21" x14ac:dyDescent="0.2">
      <c r="A83">
        <v>130794</v>
      </c>
      <c r="B83" t="s">
        <v>14</v>
      </c>
      <c r="C83" s="4">
        <v>3.6740974555403572</v>
      </c>
      <c r="D83" s="4">
        <v>36.740974555403568</v>
      </c>
      <c r="E83" s="4">
        <v>3.6740974555403572</v>
      </c>
      <c r="F83" s="4">
        <v>36.740974555403568</v>
      </c>
      <c r="G83">
        <v>93.2</v>
      </c>
      <c r="H83">
        <v>54.7</v>
      </c>
      <c r="I83">
        <v>92.5</v>
      </c>
      <c r="J83">
        <v>94.8</v>
      </c>
      <c r="K83">
        <v>38.200000000000003</v>
      </c>
      <c r="L83">
        <v>89.2</v>
      </c>
      <c r="M83">
        <v>11751</v>
      </c>
      <c r="N83">
        <v>4.4000000000000004</v>
      </c>
      <c r="O83">
        <v>20</v>
      </c>
      <c r="Q83">
        <v>50</v>
      </c>
      <c r="R83">
        <v>50</v>
      </c>
      <c r="S83">
        <v>2013</v>
      </c>
      <c r="T83">
        <v>-72.922343100000006</v>
      </c>
      <c r="U83">
        <v>41.316324399999999</v>
      </c>
    </row>
    <row r="84" spans="1:21" x14ac:dyDescent="0.2">
      <c r="A84">
        <v>130794</v>
      </c>
      <c r="B84" t="s">
        <v>14</v>
      </c>
      <c r="C84" s="4">
        <v>3.6740974555403572</v>
      </c>
      <c r="D84" s="4">
        <v>36.740974555403568</v>
      </c>
      <c r="E84" s="4">
        <v>3.6740974555403572</v>
      </c>
      <c r="F84" s="4">
        <v>36.740974555403568</v>
      </c>
      <c r="G84">
        <v>89.5</v>
      </c>
      <c r="H84">
        <v>57.6</v>
      </c>
      <c r="I84">
        <v>90.5</v>
      </c>
      <c r="J84">
        <v>93.5</v>
      </c>
      <c r="K84">
        <v>38.700000000000003</v>
      </c>
      <c r="L84">
        <v>87.4</v>
      </c>
      <c r="M84">
        <v>11751</v>
      </c>
      <c r="N84">
        <v>4.4000000000000004</v>
      </c>
      <c r="O84">
        <v>20</v>
      </c>
      <c r="Q84">
        <v>50</v>
      </c>
      <c r="R84">
        <v>50</v>
      </c>
      <c r="S84">
        <v>2014</v>
      </c>
      <c r="T84">
        <v>-72.922343100000006</v>
      </c>
      <c r="U84">
        <v>41.316324399999999</v>
      </c>
    </row>
    <row r="85" spans="1:21" x14ac:dyDescent="0.2">
      <c r="A85">
        <v>130794</v>
      </c>
      <c r="B85" t="s">
        <v>14</v>
      </c>
      <c r="C85" s="4">
        <v>3.6740974555403572</v>
      </c>
      <c r="D85" s="4">
        <v>36.740974555403568</v>
      </c>
      <c r="E85" s="4">
        <v>3.6740974555403572</v>
      </c>
      <c r="F85" s="4">
        <v>36.740974555403568</v>
      </c>
      <c r="G85">
        <v>86.5</v>
      </c>
      <c r="H85">
        <v>64.3</v>
      </c>
      <c r="I85">
        <v>87.8</v>
      </c>
      <c r="J85">
        <v>97.2</v>
      </c>
      <c r="K85">
        <v>43.3</v>
      </c>
      <c r="L85">
        <v>87.4</v>
      </c>
      <c r="M85">
        <v>11751</v>
      </c>
      <c r="N85">
        <v>4.4000000000000004</v>
      </c>
      <c r="O85">
        <v>20</v>
      </c>
      <c r="Q85">
        <v>50</v>
      </c>
      <c r="R85">
        <v>50</v>
      </c>
      <c r="S85">
        <v>2016</v>
      </c>
      <c r="T85">
        <v>-72.922343100000006</v>
      </c>
      <c r="U85">
        <v>41.316324399999999</v>
      </c>
    </row>
    <row r="86" spans="1:21" x14ac:dyDescent="0.2">
      <c r="A86">
        <v>130943</v>
      </c>
      <c r="B86" t="s">
        <v>65</v>
      </c>
      <c r="C86" s="4">
        <v>12.551990496945001</v>
      </c>
      <c r="D86" s="4">
        <v>125.51990496945001</v>
      </c>
      <c r="E86" s="4">
        <v>4.4751638623375332</v>
      </c>
      <c r="F86" s="4">
        <v>44.751638623375328</v>
      </c>
      <c r="G86">
        <v>38.4</v>
      </c>
      <c r="H86">
        <v>16.8</v>
      </c>
      <c r="I86">
        <v>51.9</v>
      </c>
      <c r="J86">
        <v>61.3</v>
      </c>
      <c r="K86">
        <v>100</v>
      </c>
      <c r="L86">
        <v>50.4</v>
      </c>
      <c r="M86">
        <v>19262</v>
      </c>
      <c r="N86">
        <v>15.9</v>
      </c>
      <c r="O86">
        <v>10</v>
      </c>
      <c r="Q86">
        <v>56</v>
      </c>
      <c r="R86">
        <v>44</v>
      </c>
      <c r="S86">
        <v>2011</v>
      </c>
      <c r="T86">
        <v>-75.750611399999997</v>
      </c>
      <c r="U86">
        <v>39.6779504</v>
      </c>
    </row>
    <row r="87" spans="1:21" x14ac:dyDescent="0.2">
      <c r="A87">
        <v>130943</v>
      </c>
      <c r="B87" t="s">
        <v>65</v>
      </c>
      <c r="C87" s="4">
        <v>12.551990496945001</v>
      </c>
      <c r="D87" s="4">
        <v>125.51990496945001</v>
      </c>
      <c r="E87" s="4">
        <v>4.4751638623375332</v>
      </c>
      <c r="F87" s="4">
        <v>44.751638623375328</v>
      </c>
      <c r="G87">
        <v>30</v>
      </c>
      <c r="H87">
        <v>37.299999999999997</v>
      </c>
      <c r="I87">
        <v>41.6</v>
      </c>
      <c r="J87">
        <v>76.599999999999994</v>
      </c>
      <c r="K87">
        <v>97.7</v>
      </c>
      <c r="L87">
        <v>49.7</v>
      </c>
      <c r="M87">
        <v>19262</v>
      </c>
      <c r="N87">
        <v>15.9</v>
      </c>
      <c r="O87">
        <v>10</v>
      </c>
      <c r="Q87">
        <v>56</v>
      </c>
      <c r="R87">
        <v>44</v>
      </c>
      <c r="S87">
        <v>2013</v>
      </c>
      <c r="T87">
        <v>-75.750611399999997</v>
      </c>
      <c r="U87">
        <v>39.6779504</v>
      </c>
    </row>
    <row r="88" spans="1:21" x14ac:dyDescent="0.2">
      <c r="A88">
        <v>130943</v>
      </c>
      <c r="B88" t="s">
        <v>65</v>
      </c>
      <c r="C88" s="4">
        <v>12.551990496945001</v>
      </c>
      <c r="D88" s="4">
        <v>125.51990496945001</v>
      </c>
      <c r="E88" s="4">
        <v>4.4751638623375332</v>
      </c>
      <c r="F88" s="4">
        <v>44.751638623375328</v>
      </c>
      <c r="G88">
        <v>27</v>
      </c>
      <c r="H88">
        <v>37.1</v>
      </c>
      <c r="I88">
        <v>35.5</v>
      </c>
      <c r="J88">
        <v>73.599999999999994</v>
      </c>
      <c r="K88">
        <v>98.1</v>
      </c>
      <c r="L88">
        <v>46</v>
      </c>
      <c r="M88">
        <v>19262</v>
      </c>
      <c r="N88">
        <v>15.9</v>
      </c>
      <c r="O88">
        <v>10</v>
      </c>
      <c r="Q88">
        <v>56</v>
      </c>
      <c r="R88">
        <v>44</v>
      </c>
      <c r="S88">
        <v>2014</v>
      </c>
      <c r="T88">
        <v>-75.750611399999997</v>
      </c>
      <c r="U88">
        <v>39.6779504</v>
      </c>
    </row>
    <row r="89" spans="1:21" x14ac:dyDescent="0.2">
      <c r="A89">
        <v>130943</v>
      </c>
      <c r="B89" t="s">
        <v>65</v>
      </c>
      <c r="C89" s="4">
        <v>12.551990496945001</v>
      </c>
      <c r="D89" s="4">
        <v>125.51990496945001</v>
      </c>
      <c r="E89" s="4">
        <v>4.4751638623375332</v>
      </c>
      <c r="F89" s="4">
        <v>44.751638623375328</v>
      </c>
      <c r="G89">
        <v>26.4</v>
      </c>
      <c r="H89">
        <v>29.8</v>
      </c>
      <c r="I89">
        <v>37.200000000000003</v>
      </c>
      <c r="J89">
        <v>66.7</v>
      </c>
      <c r="K89">
        <v>98</v>
      </c>
      <c r="L89">
        <v>43.8</v>
      </c>
      <c r="M89">
        <v>19262</v>
      </c>
      <c r="N89">
        <v>15.9</v>
      </c>
      <c r="O89">
        <v>10</v>
      </c>
      <c r="Q89">
        <v>56</v>
      </c>
      <c r="R89">
        <v>44</v>
      </c>
      <c r="S89">
        <v>2012</v>
      </c>
      <c r="T89">
        <v>-75.750611399999997</v>
      </c>
      <c r="U89">
        <v>39.6779504</v>
      </c>
    </row>
    <row r="90" spans="1:21" x14ac:dyDescent="0.2">
      <c r="A90">
        <v>130943</v>
      </c>
      <c r="B90" t="s">
        <v>65</v>
      </c>
      <c r="C90" s="4">
        <v>12.551990496945001</v>
      </c>
      <c r="D90" s="4">
        <v>125.51990496945001</v>
      </c>
      <c r="E90" s="4">
        <v>4.4751638623375332</v>
      </c>
      <c r="F90" s="4">
        <v>44.751638623375328</v>
      </c>
      <c r="G90">
        <v>29</v>
      </c>
      <c r="H90">
        <v>40.6</v>
      </c>
      <c r="I90">
        <v>36.299999999999997</v>
      </c>
      <c r="J90">
        <v>73.099999999999994</v>
      </c>
      <c r="K90">
        <v>99.3</v>
      </c>
      <c r="L90">
        <v>47</v>
      </c>
      <c r="M90">
        <v>19262</v>
      </c>
      <c r="N90">
        <v>15.9</v>
      </c>
      <c r="O90">
        <v>10</v>
      </c>
      <c r="Q90">
        <v>56</v>
      </c>
      <c r="R90">
        <v>44</v>
      </c>
      <c r="S90">
        <v>2015</v>
      </c>
      <c r="T90">
        <v>-75.750611399999997</v>
      </c>
      <c r="U90">
        <v>39.6779504</v>
      </c>
    </row>
    <row r="91" spans="1:21" x14ac:dyDescent="0.2">
      <c r="A91">
        <v>130943</v>
      </c>
      <c r="B91" t="s">
        <v>65</v>
      </c>
      <c r="C91" s="4">
        <v>12.551990496945001</v>
      </c>
      <c r="D91" s="4">
        <v>125.51990496945001</v>
      </c>
      <c r="E91" s="4">
        <v>4.4751638623375332</v>
      </c>
      <c r="F91" s="4">
        <v>44.751638623375328</v>
      </c>
      <c r="G91">
        <v>23.7</v>
      </c>
      <c r="H91">
        <v>41.6</v>
      </c>
      <c r="I91">
        <v>34</v>
      </c>
      <c r="J91">
        <v>70</v>
      </c>
      <c r="K91">
        <v>98.7</v>
      </c>
      <c r="L91">
        <v>43.897500000000001</v>
      </c>
      <c r="M91">
        <v>19262</v>
      </c>
      <c r="N91">
        <v>15.9</v>
      </c>
      <c r="O91">
        <v>10</v>
      </c>
      <c r="Q91">
        <v>56</v>
      </c>
      <c r="R91">
        <v>44</v>
      </c>
      <c r="S91">
        <v>2016</v>
      </c>
      <c r="T91">
        <v>-75.750611399999997</v>
      </c>
      <c r="U91">
        <v>39.6779504</v>
      </c>
    </row>
    <row r="92" spans="1:21" x14ac:dyDescent="0.2">
      <c r="A92">
        <v>131469</v>
      </c>
      <c r="B92" t="s">
        <v>36</v>
      </c>
      <c r="C92" s="4">
        <v>2.9618436455000046</v>
      </c>
      <c r="D92" s="4">
        <v>29.618436455000044</v>
      </c>
      <c r="E92" s="4">
        <v>2.9618436455000046</v>
      </c>
      <c r="F92" s="4">
        <v>29.618436455000044</v>
      </c>
      <c r="G92">
        <v>60.6</v>
      </c>
      <c r="H92">
        <v>39.6</v>
      </c>
      <c r="I92">
        <v>43.1</v>
      </c>
      <c r="J92">
        <v>70.2</v>
      </c>
      <c r="K92">
        <v>0</v>
      </c>
      <c r="L92">
        <v>57.3</v>
      </c>
      <c r="M92">
        <v>20541</v>
      </c>
      <c r="N92">
        <v>12</v>
      </c>
      <c r="O92">
        <v>16</v>
      </c>
      <c r="Q92">
        <v>56</v>
      </c>
      <c r="R92">
        <v>44</v>
      </c>
      <c r="S92">
        <v>2011</v>
      </c>
      <c r="T92">
        <v>-77.048599199999998</v>
      </c>
      <c r="U92">
        <v>38.899714500000002</v>
      </c>
    </row>
    <row r="93" spans="1:21" x14ac:dyDescent="0.2">
      <c r="A93">
        <v>131469</v>
      </c>
      <c r="B93" t="s">
        <v>36</v>
      </c>
      <c r="C93" s="4">
        <v>2.9618436455000046</v>
      </c>
      <c r="D93" s="4">
        <v>29.618436455000044</v>
      </c>
      <c r="E93" s="4">
        <v>2.9618436455000046</v>
      </c>
      <c r="F93" s="4">
        <v>29.618436455000044</v>
      </c>
      <c r="G93">
        <v>44.2</v>
      </c>
      <c r="H93">
        <v>38.299999999999997</v>
      </c>
      <c r="I93">
        <v>33.6</v>
      </c>
      <c r="J93">
        <v>73.2</v>
      </c>
      <c r="K93">
        <v>0</v>
      </c>
      <c r="L93">
        <v>49</v>
      </c>
      <c r="M93">
        <v>20541</v>
      </c>
      <c r="N93">
        <v>12</v>
      </c>
      <c r="O93">
        <v>16</v>
      </c>
      <c r="Q93">
        <v>56</v>
      </c>
      <c r="R93">
        <v>44</v>
      </c>
      <c r="S93">
        <v>2012</v>
      </c>
      <c r="T93">
        <v>-77.048599199999998</v>
      </c>
      <c r="U93">
        <v>38.899714500000002</v>
      </c>
    </row>
    <row r="94" spans="1:21" x14ac:dyDescent="0.2">
      <c r="A94">
        <v>131469</v>
      </c>
      <c r="B94" t="s">
        <v>36</v>
      </c>
      <c r="C94" s="4">
        <v>2.9618436455000046</v>
      </c>
      <c r="D94" s="4">
        <v>29.618436455000044</v>
      </c>
      <c r="E94" s="4">
        <v>2.9618436455000046</v>
      </c>
      <c r="F94" s="4">
        <v>29.618436455000044</v>
      </c>
      <c r="G94">
        <v>48.1</v>
      </c>
      <c r="H94">
        <v>36.6</v>
      </c>
      <c r="I94">
        <v>28</v>
      </c>
      <c r="J94">
        <v>77.099999999999994</v>
      </c>
      <c r="K94">
        <v>30</v>
      </c>
      <c r="L94">
        <v>49.4</v>
      </c>
      <c r="M94">
        <v>20541</v>
      </c>
      <c r="N94">
        <v>12</v>
      </c>
      <c r="O94">
        <v>16</v>
      </c>
      <c r="Q94">
        <v>56</v>
      </c>
      <c r="R94">
        <v>44</v>
      </c>
      <c r="S94">
        <v>2013</v>
      </c>
      <c r="T94">
        <v>-77.048599199999998</v>
      </c>
      <c r="U94">
        <v>38.899714500000002</v>
      </c>
    </row>
    <row r="95" spans="1:21" x14ac:dyDescent="0.2">
      <c r="A95">
        <v>131469</v>
      </c>
      <c r="B95" t="s">
        <v>36</v>
      </c>
      <c r="C95" s="4">
        <v>2.9618436455000046</v>
      </c>
      <c r="D95" s="4">
        <v>29.618436455000044</v>
      </c>
      <c r="E95" s="4">
        <v>2.9618436455000046</v>
      </c>
      <c r="F95" s="4">
        <v>29.618436455000044</v>
      </c>
      <c r="G95">
        <v>45.6</v>
      </c>
      <c r="H95">
        <v>36</v>
      </c>
      <c r="I95">
        <v>26.3</v>
      </c>
      <c r="J95">
        <v>65.900000000000006</v>
      </c>
      <c r="K95">
        <v>30</v>
      </c>
      <c r="L95">
        <v>44.8</v>
      </c>
      <c r="M95">
        <v>20541</v>
      </c>
      <c r="N95">
        <v>12</v>
      </c>
      <c r="O95">
        <v>16</v>
      </c>
      <c r="Q95">
        <v>56</v>
      </c>
      <c r="R95">
        <v>44</v>
      </c>
      <c r="S95">
        <v>2014</v>
      </c>
      <c r="T95">
        <v>-77.048599199999998</v>
      </c>
      <c r="U95">
        <v>38.899714500000002</v>
      </c>
    </row>
    <row r="96" spans="1:21" x14ac:dyDescent="0.2">
      <c r="A96">
        <v>131469</v>
      </c>
      <c r="B96" t="s">
        <v>36</v>
      </c>
      <c r="C96" s="4">
        <v>2.9618436455000046</v>
      </c>
      <c r="D96" s="4">
        <v>29.618436455000044</v>
      </c>
      <c r="E96" s="4">
        <v>2.9618436455000046</v>
      </c>
      <c r="F96" s="4">
        <v>29.618436455000044</v>
      </c>
      <c r="G96">
        <v>44.6</v>
      </c>
      <c r="H96">
        <v>39.9</v>
      </c>
      <c r="I96">
        <v>25.1</v>
      </c>
      <c r="J96">
        <v>70</v>
      </c>
      <c r="K96">
        <v>29.3</v>
      </c>
      <c r="L96">
        <v>45.6</v>
      </c>
      <c r="M96">
        <v>20541</v>
      </c>
      <c r="N96">
        <v>12</v>
      </c>
      <c r="O96">
        <v>16</v>
      </c>
      <c r="Q96">
        <v>56</v>
      </c>
      <c r="R96">
        <v>44</v>
      </c>
      <c r="S96">
        <v>2015</v>
      </c>
      <c r="T96">
        <v>-77.048599199999998</v>
      </c>
      <c r="U96">
        <v>38.899714500000002</v>
      </c>
    </row>
    <row r="97" spans="1:21" x14ac:dyDescent="0.2">
      <c r="A97">
        <v>131469</v>
      </c>
      <c r="B97" t="s">
        <v>36</v>
      </c>
      <c r="C97" s="4">
        <v>2.9618436455000046</v>
      </c>
      <c r="D97" s="4">
        <v>29.618436455000044</v>
      </c>
      <c r="E97" s="4">
        <v>2.9618436455000046</v>
      </c>
      <c r="F97" s="4">
        <v>29.618436455000044</v>
      </c>
      <c r="G97">
        <v>44.7</v>
      </c>
      <c r="H97">
        <v>48.1</v>
      </c>
      <c r="I97">
        <v>23.5</v>
      </c>
      <c r="J97">
        <v>65.7</v>
      </c>
      <c r="K97">
        <v>29.5</v>
      </c>
      <c r="L97">
        <v>44.515000000000001</v>
      </c>
      <c r="M97">
        <v>20541</v>
      </c>
      <c r="N97">
        <v>12</v>
      </c>
      <c r="O97">
        <v>16</v>
      </c>
      <c r="Q97">
        <v>56</v>
      </c>
      <c r="R97">
        <v>44</v>
      </c>
      <c r="S97">
        <v>2016</v>
      </c>
      <c r="T97">
        <v>-77.048599199999998</v>
      </c>
      <c r="U97">
        <v>38.899714500000002</v>
      </c>
    </row>
    <row r="98" spans="1:21" x14ac:dyDescent="0.2">
      <c r="A98">
        <v>131496</v>
      </c>
      <c r="B98" t="s">
        <v>18</v>
      </c>
      <c r="C98" s="4">
        <v>3.4146082728521203</v>
      </c>
      <c r="D98" s="4">
        <v>34.146082728521201</v>
      </c>
      <c r="E98" s="4">
        <v>3.4146082728521203</v>
      </c>
      <c r="F98" s="4">
        <v>34.146082728521201</v>
      </c>
      <c r="G98">
        <v>54.4</v>
      </c>
      <c r="H98">
        <v>52.7</v>
      </c>
      <c r="I98">
        <v>39.299999999999997</v>
      </c>
      <c r="J98">
        <v>82.5</v>
      </c>
      <c r="K98">
        <v>80.7</v>
      </c>
      <c r="L98">
        <v>58.8</v>
      </c>
      <c r="M98">
        <v>15408</v>
      </c>
      <c r="N98">
        <v>8.5</v>
      </c>
      <c r="O98">
        <v>14</v>
      </c>
      <c r="Q98">
        <v>53</v>
      </c>
      <c r="R98">
        <v>47</v>
      </c>
      <c r="S98">
        <v>2016</v>
      </c>
      <c r="T98">
        <v>-77.072258500000004</v>
      </c>
      <c r="U98">
        <v>38.9076089</v>
      </c>
    </row>
    <row r="99" spans="1:21" x14ac:dyDescent="0.2">
      <c r="A99">
        <v>131496</v>
      </c>
      <c r="B99" t="s">
        <v>18</v>
      </c>
      <c r="C99" s="4">
        <v>3.4146082728521203</v>
      </c>
      <c r="D99" s="4">
        <v>34.146082728521201</v>
      </c>
      <c r="E99" s="4">
        <v>3.4146082728521203</v>
      </c>
      <c r="F99" s="4">
        <v>34.146082728521201</v>
      </c>
      <c r="G99">
        <v>52.5</v>
      </c>
      <c r="H99">
        <v>29.1</v>
      </c>
      <c r="I99">
        <v>40.4</v>
      </c>
      <c r="J99">
        <v>57.7</v>
      </c>
      <c r="K99">
        <v>0</v>
      </c>
      <c r="L99">
        <v>48</v>
      </c>
      <c r="M99">
        <v>15408</v>
      </c>
      <c r="N99">
        <v>8.5</v>
      </c>
      <c r="O99">
        <v>14</v>
      </c>
      <c r="Q99">
        <v>53</v>
      </c>
      <c r="R99">
        <v>47</v>
      </c>
      <c r="S99">
        <v>2012</v>
      </c>
      <c r="T99">
        <v>-77.072258500000004</v>
      </c>
      <c r="U99">
        <v>38.9076089</v>
      </c>
    </row>
    <row r="100" spans="1:21" x14ac:dyDescent="0.2">
      <c r="A100">
        <v>131496</v>
      </c>
      <c r="B100" t="s">
        <v>18</v>
      </c>
      <c r="C100" s="4">
        <v>3.4146082728521203</v>
      </c>
      <c r="D100" s="4">
        <v>34.146082728521201</v>
      </c>
      <c r="E100" s="4">
        <v>3.4146082728521203</v>
      </c>
      <c r="F100" s="4">
        <v>34.146082728521201</v>
      </c>
      <c r="G100">
        <v>51.9</v>
      </c>
      <c r="H100">
        <v>43.6</v>
      </c>
      <c r="I100">
        <v>25.6</v>
      </c>
      <c r="J100">
        <v>62.3</v>
      </c>
      <c r="K100">
        <v>71.900000000000006</v>
      </c>
      <c r="L100">
        <v>47</v>
      </c>
      <c r="M100">
        <v>15408</v>
      </c>
      <c r="N100">
        <v>8.5</v>
      </c>
      <c r="O100">
        <v>14</v>
      </c>
      <c r="Q100">
        <v>53</v>
      </c>
      <c r="R100">
        <v>47</v>
      </c>
      <c r="S100">
        <v>2014</v>
      </c>
      <c r="T100">
        <v>-77.072258500000004</v>
      </c>
      <c r="U100">
        <v>38.9076089</v>
      </c>
    </row>
    <row r="101" spans="1:21" x14ac:dyDescent="0.2">
      <c r="A101">
        <v>131496</v>
      </c>
      <c r="B101" t="s">
        <v>18</v>
      </c>
      <c r="C101" s="4">
        <v>3.4146082728521203</v>
      </c>
      <c r="D101" s="4">
        <v>34.146082728521201</v>
      </c>
      <c r="E101" s="4">
        <v>3.4146082728521203</v>
      </c>
      <c r="F101" s="4">
        <v>34.146082728521201</v>
      </c>
      <c r="G101">
        <v>65.099999999999994</v>
      </c>
      <c r="H101">
        <v>24.7</v>
      </c>
      <c r="I101">
        <v>44.7</v>
      </c>
      <c r="J101">
        <v>45</v>
      </c>
      <c r="K101">
        <v>0</v>
      </c>
      <c r="L101">
        <v>50.1</v>
      </c>
      <c r="M101">
        <v>15408</v>
      </c>
      <c r="N101">
        <v>8.5</v>
      </c>
      <c r="O101">
        <v>14</v>
      </c>
      <c r="Q101">
        <v>53</v>
      </c>
      <c r="R101">
        <v>47</v>
      </c>
      <c r="S101">
        <v>2011</v>
      </c>
      <c r="T101">
        <v>-77.072258500000004</v>
      </c>
      <c r="U101">
        <v>38.9076089</v>
      </c>
    </row>
    <row r="102" spans="1:21" x14ac:dyDescent="0.2">
      <c r="A102">
        <v>131496</v>
      </c>
      <c r="B102" t="s">
        <v>18</v>
      </c>
      <c r="C102" s="4">
        <v>3.4146082728521203</v>
      </c>
      <c r="D102" s="4">
        <v>34.146082728521201</v>
      </c>
      <c r="E102" s="4">
        <v>3.4146082728521203</v>
      </c>
      <c r="F102" s="4">
        <v>34.146082728521201</v>
      </c>
      <c r="G102">
        <v>51.1</v>
      </c>
      <c r="H102">
        <v>43.3</v>
      </c>
      <c r="I102">
        <v>28.2</v>
      </c>
      <c r="J102">
        <v>62.2</v>
      </c>
      <c r="K102">
        <v>80</v>
      </c>
      <c r="L102">
        <v>47.7</v>
      </c>
      <c r="M102">
        <v>15408</v>
      </c>
      <c r="N102">
        <v>8.5</v>
      </c>
      <c r="O102">
        <v>14</v>
      </c>
      <c r="Q102">
        <v>53</v>
      </c>
      <c r="R102">
        <v>47</v>
      </c>
      <c r="S102">
        <v>2015</v>
      </c>
      <c r="T102">
        <v>-77.072258500000004</v>
      </c>
      <c r="U102">
        <v>38.9076089</v>
      </c>
    </row>
    <row r="103" spans="1:21" x14ac:dyDescent="0.2">
      <c r="A103">
        <v>131496</v>
      </c>
      <c r="B103" t="s">
        <v>18</v>
      </c>
      <c r="C103" s="4">
        <v>3.4146082728521203</v>
      </c>
      <c r="D103" s="4">
        <v>34.146082728521201</v>
      </c>
      <c r="E103" s="4">
        <v>3.4146082728521203</v>
      </c>
      <c r="F103" s="4">
        <v>34.146082728521201</v>
      </c>
      <c r="G103">
        <v>56.4</v>
      </c>
      <c r="H103">
        <v>32.9</v>
      </c>
      <c r="I103">
        <v>35.6</v>
      </c>
      <c r="J103">
        <v>59.8</v>
      </c>
      <c r="K103">
        <v>0</v>
      </c>
      <c r="L103">
        <v>48.9</v>
      </c>
      <c r="M103">
        <v>15408</v>
      </c>
      <c r="N103">
        <v>8.5</v>
      </c>
      <c r="O103">
        <v>14</v>
      </c>
      <c r="Q103">
        <v>53</v>
      </c>
      <c r="R103">
        <v>47</v>
      </c>
      <c r="S103">
        <v>2013</v>
      </c>
      <c r="T103">
        <v>-77.072258500000004</v>
      </c>
      <c r="U103">
        <v>38.9076089</v>
      </c>
    </row>
    <row r="104" spans="1:21" x14ac:dyDescent="0.2">
      <c r="A104">
        <v>133881</v>
      </c>
      <c r="B104" t="s">
        <v>67</v>
      </c>
      <c r="C104" s="4">
        <v>3.3406444934678561</v>
      </c>
      <c r="D104" s="4">
        <v>33.406444934678561</v>
      </c>
      <c r="E104" s="4">
        <v>3.3406444934678561</v>
      </c>
      <c r="F104" s="4">
        <v>33.406444934678561</v>
      </c>
      <c r="G104">
        <v>15.9</v>
      </c>
      <c r="H104">
        <v>61.5</v>
      </c>
      <c r="I104">
        <v>14.5</v>
      </c>
      <c r="J104">
        <v>99</v>
      </c>
      <c r="K104">
        <v>44.7</v>
      </c>
      <c r="L104">
        <v>44.6</v>
      </c>
      <c r="M104">
        <v>4408</v>
      </c>
      <c r="N104">
        <v>13.7</v>
      </c>
      <c r="O104">
        <v>26</v>
      </c>
      <c r="Q104">
        <v>34</v>
      </c>
      <c r="R104">
        <v>66</v>
      </c>
      <c r="S104">
        <v>2014</v>
      </c>
      <c r="T104">
        <v>-80.623022000000006</v>
      </c>
      <c r="U104">
        <v>28.064688799999999</v>
      </c>
    </row>
    <row r="105" spans="1:21" x14ac:dyDescent="0.2">
      <c r="A105">
        <v>133881</v>
      </c>
      <c r="B105" t="s">
        <v>67</v>
      </c>
      <c r="C105" s="4">
        <v>3.3406444934678561</v>
      </c>
      <c r="D105" s="4">
        <v>33.406444934678561</v>
      </c>
      <c r="E105" s="4">
        <v>3.3406444934678561</v>
      </c>
      <c r="F105" s="4">
        <v>33.406444934678561</v>
      </c>
      <c r="G105">
        <v>19.7</v>
      </c>
      <c r="H105">
        <v>63</v>
      </c>
      <c r="I105">
        <v>13.1</v>
      </c>
      <c r="J105">
        <v>99.2</v>
      </c>
      <c r="K105">
        <v>53.7</v>
      </c>
      <c r="L105">
        <v>45.6</v>
      </c>
      <c r="M105">
        <v>4408</v>
      </c>
      <c r="N105">
        <v>13.7</v>
      </c>
      <c r="O105">
        <v>26</v>
      </c>
      <c r="Q105">
        <v>34</v>
      </c>
      <c r="R105">
        <v>66</v>
      </c>
      <c r="S105">
        <v>2015</v>
      </c>
      <c r="T105">
        <v>-80.623022000000006</v>
      </c>
      <c r="U105">
        <v>28.064688799999999</v>
      </c>
    </row>
    <row r="106" spans="1:21" x14ac:dyDescent="0.2">
      <c r="A106">
        <v>133881</v>
      </c>
      <c r="B106" t="s">
        <v>67</v>
      </c>
      <c r="C106" s="4">
        <v>3.3406444934678561</v>
      </c>
      <c r="D106" s="4">
        <v>33.406444934678561</v>
      </c>
      <c r="E106" s="4">
        <v>3.3406444934678561</v>
      </c>
      <c r="F106" s="4">
        <v>33.406444934678561</v>
      </c>
      <c r="G106">
        <v>16.2</v>
      </c>
      <c r="H106">
        <v>58.4</v>
      </c>
      <c r="I106">
        <v>11.9</v>
      </c>
      <c r="J106">
        <v>92.5</v>
      </c>
      <c r="K106">
        <v>28.7</v>
      </c>
      <c r="L106">
        <v>41.277500000000003</v>
      </c>
      <c r="M106">
        <v>4408</v>
      </c>
      <c r="N106">
        <v>13.7</v>
      </c>
      <c r="O106">
        <v>26</v>
      </c>
      <c r="Q106">
        <v>34</v>
      </c>
      <c r="R106">
        <v>66</v>
      </c>
      <c r="S106">
        <v>2013</v>
      </c>
      <c r="T106">
        <v>-80.623022000000006</v>
      </c>
      <c r="U106">
        <v>28.064688799999999</v>
      </c>
    </row>
    <row r="107" spans="1:21" x14ac:dyDescent="0.2">
      <c r="A107">
        <v>133881</v>
      </c>
      <c r="B107" t="s">
        <v>67</v>
      </c>
      <c r="C107" s="4">
        <v>3.3406444934678561</v>
      </c>
      <c r="D107" s="4">
        <v>33.406444934678561</v>
      </c>
      <c r="E107" s="4">
        <v>3.3406444934678561</v>
      </c>
      <c r="F107" s="4">
        <v>33.406444934678561</v>
      </c>
      <c r="G107">
        <v>20.399999999999999</v>
      </c>
      <c r="H107">
        <v>62.4</v>
      </c>
      <c r="I107">
        <v>13.5</v>
      </c>
      <c r="J107">
        <v>24.6</v>
      </c>
      <c r="K107">
        <v>33.4</v>
      </c>
      <c r="L107">
        <v>23.064999999999998</v>
      </c>
      <c r="M107">
        <v>4408</v>
      </c>
      <c r="N107">
        <v>13.7</v>
      </c>
      <c r="O107">
        <v>26</v>
      </c>
      <c r="Q107">
        <v>34</v>
      </c>
      <c r="R107">
        <v>66</v>
      </c>
      <c r="S107">
        <v>2016</v>
      </c>
      <c r="T107">
        <v>-80.623022000000006</v>
      </c>
      <c r="U107">
        <v>28.064688799999999</v>
      </c>
    </row>
    <row r="108" spans="1:21" x14ac:dyDescent="0.2">
      <c r="A108">
        <v>134130</v>
      </c>
      <c r="B108" t="s">
        <v>70</v>
      </c>
      <c r="C108" s="4">
        <v>24.066949907642581</v>
      </c>
      <c r="D108" s="4">
        <v>240.66949907642581</v>
      </c>
      <c r="E108" s="4">
        <v>4.5316555209327136</v>
      </c>
      <c r="F108" s="4">
        <v>45.316555209327134</v>
      </c>
      <c r="G108">
        <v>51.8</v>
      </c>
      <c r="H108">
        <v>33.299999999999997</v>
      </c>
      <c r="I108">
        <v>56.8</v>
      </c>
      <c r="J108">
        <v>67.7</v>
      </c>
      <c r="K108">
        <v>0</v>
      </c>
      <c r="L108">
        <v>56.1</v>
      </c>
      <c r="M108">
        <v>50095</v>
      </c>
      <c r="N108">
        <v>18.7</v>
      </c>
      <c r="O108">
        <v>9</v>
      </c>
      <c r="Q108">
        <v>54</v>
      </c>
      <c r="R108">
        <v>46</v>
      </c>
      <c r="S108">
        <v>2016</v>
      </c>
      <c r="T108">
        <v>-82.354930199999998</v>
      </c>
      <c r="U108">
        <v>29.643632499999999</v>
      </c>
    </row>
    <row r="109" spans="1:21" x14ac:dyDescent="0.2">
      <c r="A109">
        <v>134130</v>
      </c>
      <c r="B109" t="s">
        <v>70</v>
      </c>
      <c r="C109" s="4">
        <v>24.066949907642581</v>
      </c>
      <c r="D109" s="4">
        <v>240.66949907642581</v>
      </c>
      <c r="E109" s="4">
        <v>4.5316555209327136</v>
      </c>
      <c r="F109" s="4">
        <v>45.316555209327134</v>
      </c>
      <c r="G109">
        <v>52</v>
      </c>
      <c r="H109">
        <v>31.2</v>
      </c>
      <c r="I109">
        <v>62.9</v>
      </c>
      <c r="J109">
        <v>56</v>
      </c>
      <c r="K109">
        <v>0</v>
      </c>
      <c r="L109">
        <v>54.5</v>
      </c>
      <c r="M109">
        <v>50095</v>
      </c>
      <c r="N109">
        <v>18.7</v>
      </c>
      <c r="O109">
        <v>9</v>
      </c>
      <c r="Q109">
        <v>54</v>
      </c>
      <c r="R109">
        <v>46</v>
      </c>
      <c r="S109">
        <v>2013</v>
      </c>
      <c r="T109">
        <v>-82.354930199999998</v>
      </c>
      <c r="U109">
        <v>29.643632499999999</v>
      </c>
    </row>
    <row r="110" spans="1:21" x14ac:dyDescent="0.2">
      <c r="A110">
        <v>134130</v>
      </c>
      <c r="B110" t="s">
        <v>70</v>
      </c>
      <c r="C110" s="4">
        <v>24.066949907642581</v>
      </c>
      <c r="D110" s="4">
        <v>240.66949907642581</v>
      </c>
      <c r="E110" s="4">
        <v>4.5316555209327136</v>
      </c>
      <c r="F110" s="4">
        <v>45.316555209327134</v>
      </c>
      <c r="G110">
        <v>46.7</v>
      </c>
      <c r="H110">
        <v>25.9</v>
      </c>
      <c r="I110">
        <v>59.9</v>
      </c>
      <c r="J110">
        <v>50.9</v>
      </c>
      <c r="K110">
        <v>0</v>
      </c>
      <c r="L110">
        <v>50</v>
      </c>
      <c r="M110">
        <v>50095</v>
      </c>
      <c r="N110">
        <v>18.7</v>
      </c>
      <c r="O110">
        <v>9</v>
      </c>
      <c r="Q110">
        <v>54</v>
      </c>
      <c r="R110">
        <v>46</v>
      </c>
      <c r="S110">
        <v>2012</v>
      </c>
      <c r="T110">
        <v>-82.354930199999998</v>
      </c>
      <c r="U110">
        <v>29.643632499999999</v>
      </c>
    </row>
    <row r="111" spans="1:21" x14ac:dyDescent="0.2">
      <c r="A111">
        <v>134130</v>
      </c>
      <c r="B111" t="s">
        <v>70</v>
      </c>
      <c r="C111" s="4">
        <v>24.066949907642581</v>
      </c>
      <c r="D111" s="4">
        <v>240.66949907642581</v>
      </c>
      <c r="E111" s="4">
        <v>4.5316555209327136</v>
      </c>
      <c r="F111" s="4">
        <v>45.316555209327134</v>
      </c>
      <c r="G111">
        <v>49.8</v>
      </c>
      <c r="H111">
        <v>32.200000000000003</v>
      </c>
      <c r="I111">
        <v>52.1</v>
      </c>
      <c r="J111">
        <v>62.2</v>
      </c>
      <c r="K111">
        <v>0</v>
      </c>
      <c r="L111">
        <v>52.5</v>
      </c>
      <c r="M111">
        <v>50095</v>
      </c>
      <c r="N111">
        <v>18.7</v>
      </c>
      <c r="O111">
        <v>9</v>
      </c>
      <c r="Q111">
        <v>54</v>
      </c>
      <c r="R111">
        <v>46</v>
      </c>
      <c r="S111">
        <v>2015</v>
      </c>
      <c r="T111">
        <v>-82.354930199999998</v>
      </c>
      <c r="U111">
        <v>29.643632499999999</v>
      </c>
    </row>
    <row r="112" spans="1:21" x14ac:dyDescent="0.2">
      <c r="A112">
        <v>134130</v>
      </c>
      <c r="B112" t="s">
        <v>70</v>
      </c>
      <c r="C112" s="4">
        <v>24.066949907642581</v>
      </c>
      <c r="D112" s="4">
        <v>240.66949907642581</v>
      </c>
      <c r="E112" s="4">
        <v>4.5316555209327136</v>
      </c>
      <c r="F112" s="4">
        <v>45.316555209327134</v>
      </c>
      <c r="G112">
        <v>48</v>
      </c>
      <c r="H112">
        <v>30.9</v>
      </c>
      <c r="I112">
        <v>49.9</v>
      </c>
      <c r="J112">
        <v>59.9</v>
      </c>
      <c r="K112">
        <v>0</v>
      </c>
      <c r="L112">
        <v>50.4</v>
      </c>
      <c r="M112">
        <v>50095</v>
      </c>
      <c r="N112">
        <v>18.7</v>
      </c>
      <c r="O112">
        <v>9</v>
      </c>
      <c r="Q112">
        <v>54</v>
      </c>
      <c r="R112">
        <v>46</v>
      </c>
      <c r="S112">
        <v>2014</v>
      </c>
      <c r="T112">
        <v>-82.354930199999998</v>
      </c>
      <c r="U112">
        <v>29.643632499999999</v>
      </c>
    </row>
    <row r="113" spans="1:21" x14ac:dyDescent="0.2">
      <c r="A113">
        <v>135726</v>
      </c>
      <c r="B113" t="s">
        <v>83</v>
      </c>
      <c r="C113" s="4">
        <v>2.5127742854672599</v>
      </c>
      <c r="D113" s="4">
        <v>25.127742854672597</v>
      </c>
      <c r="E113" s="4">
        <v>2.5127742854672599</v>
      </c>
      <c r="F113" s="4">
        <v>25.127742854672597</v>
      </c>
      <c r="G113">
        <v>41.7</v>
      </c>
      <c r="H113">
        <v>64</v>
      </c>
      <c r="I113">
        <v>22.3</v>
      </c>
      <c r="J113">
        <v>90.1</v>
      </c>
      <c r="K113">
        <v>35.5</v>
      </c>
      <c r="L113">
        <v>51.9</v>
      </c>
      <c r="M113">
        <v>15286</v>
      </c>
      <c r="N113">
        <v>5.7</v>
      </c>
      <c r="O113">
        <v>14</v>
      </c>
      <c r="Q113">
        <v>50</v>
      </c>
      <c r="R113">
        <v>50</v>
      </c>
      <c r="S113">
        <v>2016</v>
      </c>
      <c r="T113">
        <v>-80.277125299999994</v>
      </c>
      <c r="U113">
        <v>25.719168499999999</v>
      </c>
    </row>
    <row r="114" spans="1:21" x14ac:dyDescent="0.2">
      <c r="A114">
        <v>135726</v>
      </c>
      <c r="B114" t="s">
        <v>83</v>
      </c>
      <c r="C114" s="4">
        <v>2.5127742854672599</v>
      </c>
      <c r="D114" s="4">
        <v>25.127742854672597</v>
      </c>
      <c r="E114" s="4">
        <v>2.5127742854672599</v>
      </c>
      <c r="F114" s="4">
        <v>25.127742854672597</v>
      </c>
      <c r="G114">
        <v>42.7</v>
      </c>
      <c r="H114">
        <v>56.7</v>
      </c>
      <c r="I114">
        <v>27.2</v>
      </c>
      <c r="J114">
        <v>73.099999999999994</v>
      </c>
      <c r="K114">
        <v>0</v>
      </c>
      <c r="L114">
        <v>48</v>
      </c>
      <c r="M114">
        <v>15286</v>
      </c>
      <c r="N114">
        <v>5.7</v>
      </c>
      <c r="O114">
        <v>14</v>
      </c>
      <c r="Q114">
        <v>50</v>
      </c>
      <c r="R114">
        <v>50</v>
      </c>
      <c r="S114">
        <v>2015</v>
      </c>
      <c r="T114">
        <v>-80.277125299999994</v>
      </c>
      <c r="U114">
        <v>25.719168499999999</v>
      </c>
    </row>
    <row r="115" spans="1:21" x14ac:dyDescent="0.2">
      <c r="A115">
        <v>135726</v>
      </c>
      <c r="B115" t="s">
        <v>83</v>
      </c>
      <c r="C115" s="4">
        <v>2.5127742854672599</v>
      </c>
      <c r="D115" s="4">
        <v>25.127742854672597</v>
      </c>
      <c r="E115" s="4">
        <v>2.5127742854672599</v>
      </c>
      <c r="F115" s="4">
        <v>25.127742854672597</v>
      </c>
      <c r="G115">
        <v>45.7</v>
      </c>
      <c r="H115">
        <v>30.3</v>
      </c>
      <c r="I115">
        <v>23.3</v>
      </c>
      <c r="J115">
        <v>70.3</v>
      </c>
      <c r="K115">
        <v>0</v>
      </c>
      <c r="L115">
        <v>44.8</v>
      </c>
      <c r="M115">
        <v>15286</v>
      </c>
      <c r="N115">
        <v>5.7</v>
      </c>
      <c r="O115">
        <v>14</v>
      </c>
      <c r="Q115">
        <v>50</v>
      </c>
      <c r="R115">
        <v>50</v>
      </c>
      <c r="S115">
        <v>2012</v>
      </c>
      <c r="T115">
        <v>-80.277125299999994</v>
      </c>
      <c r="U115">
        <v>25.719168499999999</v>
      </c>
    </row>
    <row r="116" spans="1:21" x14ac:dyDescent="0.2">
      <c r="A116">
        <v>135726</v>
      </c>
      <c r="B116" t="s">
        <v>83</v>
      </c>
      <c r="C116" s="4">
        <v>2.5127742854672599</v>
      </c>
      <c r="D116" s="4">
        <v>25.127742854672597</v>
      </c>
      <c r="E116" s="4">
        <v>2.5127742854672599</v>
      </c>
      <c r="F116" s="4">
        <v>25.127742854672597</v>
      </c>
      <c r="G116">
        <v>43.2</v>
      </c>
      <c r="H116">
        <v>32.9</v>
      </c>
      <c r="I116">
        <v>25.8</v>
      </c>
      <c r="J116">
        <v>71.5</v>
      </c>
      <c r="K116">
        <v>0</v>
      </c>
      <c r="L116">
        <v>45.3</v>
      </c>
      <c r="M116">
        <v>15286</v>
      </c>
      <c r="N116">
        <v>5.7</v>
      </c>
      <c r="O116">
        <v>14</v>
      </c>
      <c r="Q116">
        <v>50</v>
      </c>
      <c r="R116">
        <v>50</v>
      </c>
      <c r="S116">
        <v>2014</v>
      </c>
      <c r="T116">
        <v>-80.277125299999994</v>
      </c>
      <c r="U116">
        <v>25.719168499999999</v>
      </c>
    </row>
    <row r="117" spans="1:21" x14ac:dyDescent="0.2">
      <c r="A117">
        <v>135726</v>
      </c>
      <c r="B117" t="s">
        <v>83</v>
      </c>
      <c r="C117" s="4">
        <v>2.5127742854672599</v>
      </c>
      <c r="D117" s="4">
        <v>25.127742854672597</v>
      </c>
      <c r="E117" s="4">
        <v>2.5127742854672599</v>
      </c>
      <c r="F117" s="4">
        <v>25.127742854672597</v>
      </c>
      <c r="G117">
        <v>48.7</v>
      </c>
      <c r="H117">
        <v>33.1</v>
      </c>
      <c r="I117">
        <v>27</v>
      </c>
      <c r="J117">
        <v>69.7</v>
      </c>
      <c r="K117">
        <v>0</v>
      </c>
      <c r="L117">
        <v>46.9</v>
      </c>
      <c r="M117">
        <v>15286</v>
      </c>
      <c r="N117">
        <v>5.7</v>
      </c>
      <c r="O117">
        <v>14</v>
      </c>
      <c r="Q117">
        <v>50</v>
      </c>
      <c r="R117">
        <v>50</v>
      </c>
      <c r="S117">
        <v>2013</v>
      </c>
      <c r="T117">
        <v>-80.277125299999994</v>
      </c>
      <c r="U117">
        <v>25.719168499999999</v>
      </c>
    </row>
    <row r="118" spans="1:21" x14ac:dyDescent="0.2">
      <c r="A118">
        <v>139658</v>
      </c>
      <c r="B118" t="s">
        <v>49</v>
      </c>
      <c r="C118" s="4">
        <v>2.9452642308310266</v>
      </c>
      <c r="D118" s="4">
        <v>29.452642308310267</v>
      </c>
      <c r="E118" s="4">
        <v>2.9452642308310266</v>
      </c>
      <c r="F118" s="4">
        <v>29.452642308310267</v>
      </c>
      <c r="G118">
        <v>63.4</v>
      </c>
      <c r="H118">
        <v>52.3</v>
      </c>
      <c r="I118">
        <v>48.4</v>
      </c>
      <c r="J118">
        <v>77.8</v>
      </c>
      <c r="K118">
        <v>0</v>
      </c>
      <c r="L118">
        <v>63</v>
      </c>
      <c r="M118">
        <v>12338</v>
      </c>
      <c r="N118">
        <v>4.5</v>
      </c>
      <c r="O118">
        <v>18</v>
      </c>
      <c r="Q118">
        <v>56</v>
      </c>
      <c r="R118">
        <v>44</v>
      </c>
      <c r="S118">
        <v>2011</v>
      </c>
      <c r="T118">
        <v>-84.323998900000007</v>
      </c>
      <c r="U118">
        <v>33.792519499999997</v>
      </c>
    </row>
    <row r="119" spans="1:21" x14ac:dyDescent="0.2">
      <c r="A119">
        <v>139658</v>
      </c>
      <c r="B119" t="s">
        <v>49</v>
      </c>
      <c r="C119" s="4">
        <v>2.9452642308310266</v>
      </c>
      <c r="D119" s="4">
        <v>29.452642308310267</v>
      </c>
      <c r="E119" s="4">
        <v>2.9452642308310266</v>
      </c>
      <c r="F119" s="4">
        <v>29.452642308310267</v>
      </c>
      <c r="G119">
        <v>48.4</v>
      </c>
      <c r="H119">
        <v>37.299999999999997</v>
      </c>
      <c r="I119">
        <v>39.799999999999997</v>
      </c>
      <c r="J119">
        <v>90.9</v>
      </c>
      <c r="K119">
        <v>34.4</v>
      </c>
      <c r="L119">
        <v>57.4</v>
      </c>
      <c r="M119">
        <v>12338</v>
      </c>
      <c r="N119">
        <v>4.5</v>
      </c>
      <c r="O119">
        <v>18</v>
      </c>
      <c r="Q119">
        <v>56</v>
      </c>
      <c r="R119">
        <v>44</v>
      </c>
      <c r="S119">
        <v>2012</v>
      </c>
      <c r="T119">
        <v>-84.323998900000007</v>
      </c>
      <c r="U119">
        <v>33.792519499999997</v>
      </c>
    </row>
    <row r="120" spans="1:21" x14ac:dyDescent="0.2">
      <c r="A120">
        <v>139658</v>
      </c>
      <c r="B120" t="s">
        <v>49</v>
      </c>
      <c r="C120" s="4">
        <v>2.9452642308310266</v>
      </c>
      <c r="D120" s="4">
        <v>29.452642308310267</v>
      </c>
      <c r="E120" s="4">
        <v>2.9452642308310266</v>
      </c>
      <c r="F120" s="4">
        <v>29.452642308310267</v>
      </c>
      <c r="G120">
        <v>56.7</v>
      </c>
      <c r="H120">
        <v>36.6</v>
      </c>
      <c r="I120">
        <v>44.4</v>
      </c>
      <c r="J120">
        <v>90.9</v>
      </c>
      <c r="K120">
        <v>38.299999999999997</v>
      </c>
      <c r="L120">
        <v>61.3</v>
      </c>
      <c r="M120">
        <v>12338</v>
      </c>
      <c r="N120">
        <v>4.5</v>
      </c>
      <c r="O120">
        <v>18</v>
      </c>
      <c r="Q120">
        <v>56</v>
      </c>
      <c r="R120">
        <v>44</v>
      </c>
      <c r="S120">
        <v>2013</v>
      </c>
      <c r="T120">
        <v>-84.323998900000007</v>
      </c>
      <c r="U120">
        <v>33.792519499999997</v>
      </c>
    </row>
    <row r="121" spans="1:21" x14ac:dyDescent="0.2">
      <c r="A121">
        <v>139658</v>
      </c>
      <c r="B121" t="s">
        <v>49</v>
      </c>
      <c r="C121" s="4">
        <v>2.9452642308310266</v>
      </c>
      <c r="D121" s="4">
        <v>29.452642308310267</v>
      </c>
      <c r="E121" s="4">
        <v>2.9452642308310266</v>
      </c>
      <c r="F121" s="4">
        <v>29.452642308310267</v>
      </c>
      <c r="G121">
        <v>50.4</v>
      </c>
      <c r="H121">
        <v>42.4</v>
      </c>
      <c r="I121">
        <v>31.6</v>
      </c>
      <c r="J121">
        <v>90.8</v>
      </c>
      <c r="K121">
        <v>43.2</v>
      </c>
      <c r="L121">
        <v>56.1</v>
      </c>
      <c r="M121">
        <v>12338</v>
      </c>
      <c r="N121">
        <v>4.5</v>
      </c>
      <c r="O121">
        <v>18</v>
      </c>
      <c r="Q121">
        <v>56</v>
      </c>
      <c r="R121">
        <v>44</v>
      </c>
      <c r="S121">
        <v>2014</v>
      </c>
      <c r="T121">
        <v>-84.323998900000007</v>
      </c>
      <c r="U121">
        <v>33.792519499999997</v>
      </c>
    </row>
    <row r="122" spans="1:21" x14ac:dyDescent="0.2">
      <c r="A122">
        <v>139658</v>
      </c>
      <c r="B122" t="s">
        <v>49</v>
      </c>
      <c r="C122" s="4">
        <v>2.9452642308310266</v>
      </c>
      <c r="D122" s="4">
        <v>29.452642308310267</v>
      </c>
      <c r="E122" s="4">
        <v>2.9452642308310266</v>
      </c>
      <c r="F122" s="4">
        <v>29.452642308310267</v>
      </c>
      <c r="G122">
        <v>48.3</v>
      </c>
      <c r="H122">
        <v>51</v>
      </c>
      <c r="I122">
        <v>37.1</v>
      </c>
      <c r="J122">
        <v>96.7</v>
      </c>
      <c r="K122">
        <v>48.9</v>
      </c>
      <c r="L122">
        <v>59.7</v>
      </c>
      <c r="M122">
        <v>12338</v>
      </c>
      <c r="N122">
        <v>4.5</v>
      </c>
      <c r="O122">
        <v>18</v>
      </c>
      <c r="Q122">
        <v>56</v>
      </c>
      <c r="R122">
        <v>44</v>
      </c>
      <c r="S122">
        <v>2016</v>
      </c>
      <c r="T122">
        <v>-84.323998900000007</v>
      </c>
      <c r="U122">
        <v>33.792519499999997</v>
      </c>
    </row>
    <row r="123" spans="1:21" x14ac:dyDescent="0.2">
      <c r="A123">
        <v>139658</v>
      </c>
      <c r="B123" t="s">
        <v>49</v>
      </c>
      <c r="C123" s="4">
        <v>2.9452642308310266</v>
      </c>
      <c r="D123" s="4">
        <v>29.452642308310267</v>
      </c>
      <c r="E123" s="4">
        <v>2.9452642308310266</v>
      </c>
      <c r="F123" s="4">
        <v>29.452642308310267</v>
      </c>
      <c r="G123">
        <v>49</v>
      </c>
      <c r="H123">
        <v>42.9</v>
      </c>
      <c r="I123">
        <v>32.4</v>
      </c>
      <c r="J123">
        <v>89.5</v>
      </c>
      <c r="K123">
        <v>42.3</v>
      </c>
      <c r="L123">
        <v>55.5</v>
      </c>
      <c r="M123">
        <v>12338</v>
      </c>
      <c r="N123">
        <v>4.5</v>
      </c>
      <c r="O123">
        <v>18</v>
      </c>
      <c r="Q123">
        <v>56</v>
      </c>
      <c r="R123">
        <v>44</v>
      </c>
      <c r="S123">
        <v>2015</v>
      </c>
      <c r="T123">
        <v>-84.323998900000007</v>
      </c>
      <c r="U123">
        <v>33.792519499999997</v>
      </c>
    </row>
    <row r="124" spans="1:21" x14ac:dyDescent="0.2">
      <c r="A124">
        <v>139755</v>
      </c>
      <c r="B124" t="s">
        <v>188</v>
      </c>
      <c r="C124" s="4">
        <v>17.627100616045041</v>
      </c>
      <c r="D124" s="4">
        <v>176.27100616045041</v>
      </c>
      <c r="E124" s="4">
        <v>5.764493897146111</v>
      </c>
      <c r="F124" s="4">
        <v>57.644938971461109</v>
      </c>
      <c r="G124">
        <v>66.599999999999994</v>
      </c>
      <c r="H124">
        <v>65</v>
      </c>
      <c r="I124">
        <v>73.8</v>
      </c>
      <c r="J124">
        <v>91.9</v>
      </c>
      <c r="K124">
        <v>99.2</v>
      </c>
      <c r="L124">
        <v>77</v>
      </c>
      <c r="M124">
        <v>19967</v>
      </c>
      <c r="N124">
        <v>20.100000000000001</v>
      </c>
      <c r="O124">
        <v>26</v>
      </c>
      <c r="Q124">
        <v>31</v>
      </c>
      <c r="R124">
        <v>69</v>
      </c>
      <c r="S124">
        <v>2012</v>
      </c>
      <c r="T124">
        <v>-84.396285000000006</v>
      </c>
      <c r="U124">
        <v>33.775617799999999</v>
      </c>
    </row>
    <row r="125" spans="1:21" x14ac:dyDescent="0.2">
      <c r="A125">
        <v>139755</v>
      </c>
      <c r="B125" t="s">
        <v>188</v>
      </c>
      <c r="C125" s="4">
        <v>17.627100616045041</v>
      </c>
      <c r="D125" s="4">
        <v>176.27100616045041</v>
      </c>
      <c r="E125" s="4">
        <v>5.764493897146111</v>
      </c>
      <c r="F125" s="4">
        <v>57.644938971461109</v>
      </c>
      <c r="G125">
        <v>70.2</v>
      </c>
      <c r="H125">
        <v>66.3</v>
      </c>
      <c r="I125">
        <v>79.5</v>
      </c>
      <c r="J125">
        <v>90.3</v>
      </c>
      <c r="K125">
        <v>74.900000000000006</v>
      </c>
      <c r="L125">
        <v>78.8</v>
      </c>
      <c r="M125">
        <v>19967</v>
      </c>
      <c r="N125">
        <v>20.100000000000001</v>
      </c>
      <c r="O125">
        <v>26</v>
      </c>
      <c r="Q125">
        <v>31</v>
      </c>
      <c r="R125">
        <v>69</v>
      </c>
      <c r="S125">
        <v>2013</v>
      </c>
      <c r="T125">
        <v>-84.396285000000006</v>
      </c>
      <c r="U125">
        <v>33.775617799999999</v>
      </c>
    </row>
    <row r="126" spans="1:21" x14ac:dyDescent="0.2">
      <c r="A126">
        <v>139755</v>
      </c>
      <c r="B126" t="s">
        <v>188</v>
      </c>
      <c r="C126" s="4">
        <v>17.627100616045041</v>
      </c>
      <c r="D126" s="4">
        <v>176.27100616045041</v>
      </c>
      <c r="E126" s="4">
        <v>5.764493897146111</v>
      </c>
      <c r="F126" s="4">
        <v>57.644938971461109</v>
      </c>
      <c r="G126">
        <v>67.900000000000006</v>
      </c>
      <c r="H126">
        <v>73.2</v>
      </c>
      <c r="I126">
        <v>72.599999999999994</v>
      </c>
      <c r="J126">
        <v>83.2</v>
      </c>
      <c r="K126">
        <v>95.1</v>
      </c>
      <c r="L126">
        <v>75.3</v>
      </c>
      <c r="M126">
        <v>19967</v>
      </c>
      <c r="N126">
        <v>20.100000000000001</v>
      </c>
      <c r="O126">
        <v>26</v>
      </c>
      <c r="P126">
        <v>74</v>
      </c>
      <c r="Q126">
        <v>31</v>
      </c>
      <c r="R126">
        <v>69</v>
      </c>
      <c r="S126">
        <v>2011</v>
      </c>
      <c r="T126">
        <v>-84.396285000000006</v>
      </c>
      <c r="U126">
        <v>33.775617799999999</v>
      </c>
    </row>
    <row r="127" spans="1:21" x14ac:dyDescent="0.2">
      <c r="A127">
        <v>139755</v>
      </c>
      <c r="B127" t="s">
        <v>188</v>
      </c>
      <c r="C127" s="4">
        <v>17.627100616045041</v>
      </c>
      <c r="D127" s="4">
        <v>176.27100616045041</v>
      </c>
      <c r="E127" s="4">
        <v>5.764493897146111</v>
      </c>
      <c r="F127" s="4">
        <v>57.644938971461109</v>
      </c>
      <c r="G127">
        <v>62.5</v>
      </c>
      <c r="H127">
        <v>68.900000000000006</v>
      </c>
      <c r="I127">
        <v>71.2</v>
      </c>
      <c r="J127">
        <v>85.8</v>
      </c>
      <c r="K127">
        <v>72.3</v>
      </c>
      <c r="L127">
        <v>72.8</v>
      </c>
      <c r="M127">
        <v>19967</v>
      </c>
      <c r="N127">
        <v>20.100000000000001</v>
      </c>
      <c r="O127">
        <v>26</v>
      </c>
      <c r="Q127">
        <v>31</v>
      </c>
      <c r="R127">
        <v>69</v>
      </c>
      <c r="S127">
        <v>2015</v>
      </c>
      <c r="T127">
        <v>-84.396285000000006</v>
      </c>
      <c r="U127">
        <v>33.775617799999999</v>
      </c>
    </row>
    <row r="128" spans="1:21" x14ac:dyDescent="0.2">
      <c r="A128">
        <v>139755</v>
      </c>
      <c r="B128" t="s">
        <v>188</v>
      </c>
      <c r="C128" s="4">
        <v>17.627100616045041</v>
      </c>
      <c r="D128" s="4">
        <v>176.27100616045041</v>
      </c>
      <c r="E128" s="4">
        <v>5.764493897146111</v>
      </c>
      <c r="F128" s="4">
        <v>57.644938971461109</v>
      </c>
      <c r="G128">
        <v>59.4</v>
      </c>
      <c r="H128">
        <v>67.8</v>
      </c>
      <c r="I128">
        <v>68.599999999999994</v>
      </c>
      <c r="J128">
        <v>87.9</v>
      </c>
      <c r="K128">
        <v>71.3</v>
      </c>
      <c r="L128">
        <v>71.599999999999994</v>
      </c>
      <c r="M128">
        <v>19967</v>
      </c>
      <c r="N128">
        <v>20.100000000000001</v>
      </c>
      <c r="O128">
        <v>26</v>
      </c>
      <c r="Q128">
        <v>31</v>
      </c>
      <c r="R128">
        <v>69</v>
      </c>
      <c r="S128">
        <v>2014</v>
      </c>
      <c r="T128">
        <v>-84.396285000000006</v>
      </c>
      <c r="U128">
        <v>33.775617799999999</v>
      </c>
    </row>
    <row r="129" spans="1:21" x14ac:dyDescent="0.2">
      <c r="A129">
        <v>139755</v>
      </c>
      <c r="B129" t="s">
        <v>188</v>
      </c>
      <c r="C129" s="4">
        <v>17.627100616045041</v>
      </c>
      <c r="D129" s="4">
        <v>176.27100616045041</v>
      </c>
      <c r="E129" s="4">
        <v>5.764493897146111</v>
      </c>
      <c r="F129" s="4">
        <v>57.644938971461109</v>
      </c>
      <c r="G129">
        <v>57.8</v>
      </c>
      <c r="H129">
        <v>71.5</v>
      </c>
      <c r="I129">
        <v>72.7</v>
      </c>
      <c r="J129">
        <v>86</v>
      </c>
      <c r="K129">
        <v>73.7</v>
      </c>
      <c r="L129">
        <v>72.099999999999994</v>
      </c>
      <c r="M129">
        <v>19967</v>
      </c>
      <c r="N129">
        <v>20.100000000000001</v>
      </c>
      <c r="O129">
        <v>26</v>
      </c>
      <c r="Q129">
        <v>31</v>
      </c>
      <c r="R129">
        <v>69</v>
      </c>
      <c r="S129">
        <v>2016</v>
      </c>
      <c r="T129">
        <v>-84.396285000000006</v>
      </c>
      <c r="U129">
        <v>33.775617799999999</v>
      </c>
    </row>
    <row r="130" spans="1:21" x14ac:dyDescent="0.2">
      <c r="A130">
        <v>141574</v>
      </c>
      <c r="B130" t="s">
        <v>87</v>
      </c>
      <c r="C130" s="4">
        <v>12.73896936987814</v>
      </c>
      <c r="D130" s="4">
        <v>127.3896936987814</v>
      </c>
      <c r="E130" s="4">
        <v>3.9686702371788467</v>
      </c>
      <c r="F130" s="4">
        <v>39.686702371788471</v>
      </c>
      <c r="G130">
        <v>38.299999999999997</v>
      </c>
      <c r="H130">
        <v>34.200000000000003</v>
      </c>
      <c r="I130">
        <v>47.6</v>
      </c>
      <c r="J130">
        <v>81</v>
      </c>
      <c r="K130">
        <v>0</v>
      </c>
      <c r="L130">
        <v>55.2</v>
      </c>
      <c r="R130" t="s">
        <v>182</v>
      </c>
      <c r="S130">
        <v>2011</v>
      </c>
      <c r="T130">
        <v>-157.81711179999999</v>
      </c>
      <c r="U130">
        <v>21.296938999999998</v>
      </c>
    </row>
    <row r="131" spans="1:21" x14ac:dyDescent="0.2">
      <c r="A131">
        <v>141574</v>
      </c>
      <c r="B131" t="s">
        <v>87</v>
      </c>
      <c r="C131" s="4">
        <v>12.73896936987814</v>
      </c>
      <c r="D131" s="4">
        <v>127.3896936987814</v>
      </c>
      <c r="E131" s="4">
        <v>3.9686702371788467</v>
      </c>
      <c r="F131" s="4">
        <v>39.686702371788471</v>
      </c>
      <c r="G131">
        <v>32</v>
      </c>
      <c r="H131">
        <v>63.4</v>
      </c>
      <c r="I131">
        <v>35.5</v>
      </c>
      <c r="J131">
        <v>67.7</v>
      </c>
      <c r="K131">
        <v>44.7</v>
      </c>
      <c r="L131">
        <v>46.432499999999997</v>
      </c>
      <c r="R131" t="s">
        <v>182</v>
      </c>
      <c r="S131">
        <v>2016</v>
      </c>
      <c r="T131">
        <v>-157.81711179999999</v>
      </c>
      <c r="U131">
        <v>21.296938999999998</v>
      </c>
    </row>
    <row r="132" spans="1:21" x14ac:dyDescent="0.2">
      <c r="A132">
        <v>141574</v>
      </c>
      <c r="B132" t="s">
        <v>87</v>
      </c>
      <c r="C132" s="4">
        <v>12.73896936987814</v>
      </c>
      <c r="D132" s="4">
        <v>127.3896936987814</v>
      </c>
      <c r="E132" s="4">
        <v>3.9686702371788467</v>
      </c>
      <c r="F132" s="4">
        <v>39.686702371788471</v>
      </c>
      <c r="G132">
        <v>31.3</v>
      </c>
      <c r="H132">
        <v>34.6</v>
      </c>
      <c r="I132">
        <v>29.2</v>
      </c>
      <c r="J132">
        <v>44.3</v>
      </c>
      <c r="K132">
        <v>0</v>
      </c>
      <c r="L132">
        <v>34.034999999999997</v>
      </c>
      <c r="R132" t="s">
        <v>182</v>
      </c>
      <c r="S132">
        <v>2012</v>
      </c>
      <c r="T132">
        <v>-157.81711179999999</v>
      </c>
      <c r="U132">
        <v>21.296938999999998</v>
      </c>
    </row>
    <row r="133" spans="1:21" x14ac:dyDescent="0.2">
      <c r="A133">
        <v>141574</v>
      </c>
      <c r="B133" t="s">
        <v>87</v>
      </c>
      <c r="C133" s="4">
        <v>12.73896936987814</v>
      </c>
      <c r="D133" s="4">
        <v>127.3896936987814</v>
      </c>
      <c r="E133" s="4">
        <v>3.9686702371788467</v>
      </c>
      <c r="F133" s="4">
        <v>39.686702371788471</v>
      </c>
      <c r="G133">
        <v>35.1</v>
      </c>
      <c r="H133">
        <v>59.4</v>
      </c>
      <c r="I133">
        <v>30.7</v>
      </c>
      <c r="J133">
        <v>51.5</v>
      </c>
      <c r="K133">
        <v>38.299999999999997</v>
      </c>
      <c r="L133">
        <v>40.602499999999999</v>
      </c>
      <c r="R133" t="s">
        <v>182</v>
      </c>
      <c r="S133">
        <v>2015</v>
      </c>
      <c r="T133">
        <v>-157.81711179999999</v>
      </c>
      <c r="U133">
        <v>21.296938999999998</v>
      </c>
    </row>
    <row r="134" spans="1:21" x14ac:dyDescent="0.2">
      <c r="A134">
        <v>144050</v>
      </c>
      <c r="B134" t="s">
        <v>34</v>
      </c>
      <c r="C134" s="4">
        <v>2.9108893007158145</v>
      </c>
      <c r="D134" s="4">
        <v>29.108893007158144</v>
      </c>
      <c r="E134" s="4">
        <v>2.9108893007158145</v>
      </c>
      <c r="F134" s="4">
        <v>29.108893007158144</v>
      </c>
      <c r="G134">
        <v>89.4</v>
      </c>
      <c r="H134">
        <v>58.8</v>
      </c>
      <c r="I134">
        <v>90.8</v>
      </c>
      <c r="J134">
        <v>99.4</v>
      </c>
      <c r="K134">
        <v>0</v>
      </c>
      <c r="L134">
        <v>90.2</v>
      </c>
      <c r="M134">
        <v>14221</v>
      </c>
      <c r="N134">
        <v>6.9</v>
      </c>
      <c r="O134">
        <v>21</v>
      </c>
      <c r="Q134">
        <v>42</v>
      </c>
      <c r="R134">
        <v>58</v>
      </c>
      <c r="S134">
        <v>2012</v>
      </c>
      <c r="T134">
        <v>-87.5987133</v>
      </c>
      <c r="U134">
        <v>41.788607900000002</v>
      </c>
    </row>
    <row r="135" spans="1:21" x14ac:dyDescent="0.2">
      <c r="A135">
        <v>144050</v>
      </c>
      <c r="B135" t="s">
        <v>34</v>
      </c>
      <c r="C135" s="4">
        <v>2.9108893007158145</v>
      </c>
      <c r="D135" s="4">
        <v>29.108893007158144</v>
      </c>
      <c r="E135" s="4">
        <v>2.9108893007158145</v>
      </c>
      <c r="F135" s="4">
        <v>29.108893007158144</v>
      </c>
      <c r="G135">
        <v>85.6</v>
      </c>
      <c r="H135">
        <v>58.6</v>
      </c>
      <c r="I135">
        <v>88.2</v>
      </c>
      <c r="J135">
        <v>98</v>
      </c>
      <c r="K135">
        <v>0</v>
      </c>
      <c r="L135">
        <v>87.8</v>
      </c>
      <c r="M135">
        <v>14221</v>
      </c>
      <c r="N135">
        <v>6.9</v>
      </c>
      <c r="O135">
        <v>21</v>
      </c>
      <c r="Q135">
        <v>42</v>
      </c>
      <c r="R135">
        <v>58</v>
      </c>
      <c r="S135">
        <v>2014</v>
      </c>
      <c r="T135">
        <v>-87.5987133</v>
      </c>
      <c r="U135">
        <v>41.788607900000002</v>
      </c>
    </row>
    <row r="136" spans="1:21" x14ac:dyDescent="0.2">
      <c r="A136">
        <v>144050</v>
      </c>
      <c r="B136" t="s">
        <v>34</v>
      </c>
      <c r="C136" s="4">
        <v>2.9108893007158145</v>
      </c>
      <c r="D136" s="4">
        <v>29.108893007158144</v>
      </c>
      <c r="E136" s="4">
        <v>2.9108893007158145</v>
      </c>
      <c r="F136" s="4">
        <v>29.108893007158144</v>
      </c>
      <c r="G136">
        <v>89.6</v>
      </c>
      <c r="H136">
        <v>55.3</v>
      </c>
      <c r="I136">
        <v>92.9</v>
      </c>
      <c r="J136">
        <v>98.7</v>
      </c>
      <c r="K136">
        <v>0</v>
      </c>
      <c r="L136">
        <v>90.4</v>
      </c>
      <c r="M136">
        <v>14221</v>
      </c>
      <c r="N136">
        <v>6.9</v>
      </c>
      <c r="O136">
        <v>21</v>
      </c>
      <c r="Q136">
        <v>42</v>
      </c>
      <c r="R136">
        <v>58</v>
      </c>
      <c r="S136">
        <v>2013</v>
      </c>
      <c r="T136">
        <v>-87.5987133</v>
      </c>
      <c r="U136">
        <v>41.788607900000002</v>
      </c>
    </row>
    <row r="137" spans="1:21" x14ac:dyDescent="0.2">
      <c r="A137">
        <v>144050</v>
      </c>
      <c r="B137" t="s">
        <v>34</v>
      </c>
      <c r="C137" s="4">
        <v>2.9108893007158145</v>
      </c>
      <c r="D137" s="4">
        <v>29.108893007158144</v>
      </c>
      <c r="E137" s="4">
        <v>2.9108893007158145</v>
      </c>
      <c r="F137" s="4">
        <v>29.108893007158144</v>
      </c>
      <c r="G137">
        <v>85.7</v>
      </c>
      <c r="H137">
        <v>65</v>
      </c>
      <c r="I137">
        <v>88.9</v>
      </c>
      <c r="J137">
        <v>99.2</v>
      </c>
      <c r="K137">
        <v>36.6</v>
      </c>
      <c r="L137">
        <v>87.9</v>
      </c>
      <c r="M137">
        <v>14221</v>
      </c>
      <c r="N137">
        <v>6.9</v>
      </c>
      <c r="O137">
        <v>21</v>
      </c>
      <c r="Q137">
        <v>42</v>
      </c>
      <c r="R137">
        <v>58</v>
      </c>
      <c r="S137">
        <v>2016</v>
      </c>
      <c r="T137">
        <v>-87.5987133</v>
      </c>
      <c r="U137">
        <v>41.788607900000002</v>
      </c>
    </row>
    <row r="138" spans="1:21" x14ac:dyDescent="0.2">
      <c r="A138">
        <v>144050</v>
      </c>
      <c r="B138" t="s">
        <v>34</v>
      </c>
      <c r="C138" s="4">
        <v>2.9108893007158145</v>
      </c>
      <c r="D138" s="4">
        <v>29.108893007158144</v>
      </c>
      <c r="E138" s="4">
        <v>2.9108893007158145</v>
      </c>
      <c r="F138" s="4">
        <v>29.108893007158144</v>
      </c>
      <c r="G138">
        <v>83.9</v>
      </c>
      <c r="H138">
        <v>65.2</v>
      </c>
      <c r="I138">
        <v>89.9</v>
      </c>
      <c r="J138">
        <v>97.3</v>
      </c>
      <c r="K138">
        <v>36.799999999999997</v>
      </c>
      <c r="L138">
        <v>87.1</v>
      </c>
      <c r="M138">
        <v>14221</v>
      </c>
      <c r="N138">
        <v>6.9</v>
      </c>
      <c r="O138">
        <v>21</v>
      </c>
      <c r="Q138">
        <v>42</v>
      </c>
      <c r="R138">
        <v>58</v>
      </c>
      <c r="S138">
        <v>2015</v>
      </c>
      <c r="T138">
        <v>-87.5987133</v>
      </c>
      <c r="U138">
        <v>41.788607900000002</v>
      </c>
    </row>
    <row r="139" spans="1:21" x14ac:dyDescent="0.2">
      <c r="A139">
        <v>144050</v>
      </c>
      <c r="B139" t="s">
        <v>34</v>
      </c>
      <c r="C139" s="4">
        <v>2.9108893007158145</v>
      </c>
      <c r="D139" s="4">
        <v>29.108893007158144</v>
      </c>
      <c r="E139" s="4">
        <v>2.9108893007158145</v>
      </c>
      <c r="F139" s="4">
        <v>29.108893007158144</v>
      </c>
      <c r="G139">
        <v>79.099999999999994</v>
      </c>
      <c r="H139">
        <v>62.8</v>
      </c>
      <c r="I139">
        <v>87.9</v>
      </c>
      <c r="J139">
        <v>96.9</v>
      </c>
      <c r="K139">
        <v>0</v>
      </c>
      <c r="L139">
        <v>86.9</v>
      </c>
      <c r="M139">
        <v>14221</v>
      </c>
      <c r="N139">
        <v>6.9</v>
      </c>
      <c r="O139">
        <v>21</v>
      </c>
      <c r="P139">
        <v>79</v>
      </c>
      <c r="Q139">
        <v>42</v>
      </c>
      <c r="R139">
        <v>58</v>
      </c>
      <c r="S139">
        <v>2011</v>
      </c>
      <c r="T139">
        <v>-87.5987133</v>
      </c>
      <c r="U139">
        <v>41.788607900000002</v>
      </c>
    </row>
    <row r="140" spans="1:21" x14ac:dyDescent="0.2">
      <c r="A140">
        <v>145600</v>
      </c>
      <c r="B140" t="s">
        <v>68</v>
      </c>
      <c r="C140" s="4">
        <v>10.19525540027373</v>
      </c>
      <c r="D140" s="4">
        <v>101.9525540027373</v>
      </c>
      <c r="E140" s="4">
        <v>5.0010463215183556</v>
      </c>
      <c r="F140" s="4">
        <v>50.010463215183556</v>
      </c>
      <c r="G140">
        <v>53.3</v>
      </c>
      <c r="H140">
        <v>27.2</v>
      </c>
      <c r="I140">
        <v>43.9</v>
      </c>
      <c r="J140">
        <v>43.3</v>
      </c>
      <c r="K140">
        <v>38.6</v>
      </c>
      <c r="L140">
        <v>45.2</v>
      </c>
      <c r="M140">
        <v>24313</v>
      </c>
      <c r="N140">
        <v>9.1999999999999993</v>
      </c>
      <c r="O140">
        <v>17</v>
      </c>
      <c r="Q140">
        <v>53</v>
      </c>
      <c r="R140">
        <v>47</v>
      </c>
      <c r="S140">
        <v>2012</v>
      </c>
      <c r="T140">
        <v>-87.667485400000004</v>
      </c>
      <c r="U140">
        <v>41.870449700000002</v>
      </c>
    </row>
    <row r="141" spans="1:21" x14ac:dyDescent="0.2">
      <c r="A141">
        <v>145600</v>
      </c>
      <c r="B141" t="s">
        <v>68</v>
      </c>
      <c r="C141" s="4">
        <v>10.19525540027373</v>
      </c>
      <c r="D141" s="4">
        <v>101.9525540027373</v>
      </c>
      <c r="E141" s="4">
        <v>5.0010463215183556</v>
      </c>
      <c r="F141" s="4">
        <v>50.010463215183556</v>
      </c>
      <c r="G141">
        <v>53.9</v>
      </c>
      <c r="H141">
        <v>29.1</v>
      </c>
      <c r="I141">
        <v>42.6</v>
      </c>
      <c r="J141">
        <v>52.9</v>
      </c>
      <c r="K141">
        <v>40.4</v>
      </c>
      <c r="L141">
        <v>48</v>
      </c>
      <c r="M141">
        <v>24313</v>
      </c>
      <c r="N141">
        <v>9.1999999999999993</v>
      </c>
      <c r="O141">
        <v>17</v>
      </c>
      <c r="Q141">
        <v>53</v>
      </c>
      <c r="R141">
        <v>47</v>
      </c>
      <c r="S141">
        <v>2013</v>
      </c>
      <c r="T141">
        <v>-87.667485400000004</v>
      </c>
      <c r="U141">
        <v>41.870449700000002</v>
      </c>
    </row>
    <row r="142" spans="1:21" x14ac:dyDescent="0.2">
      <c r="A142">
        <v>145600</v>
      </c>
      <c r="B142" t="s">
        <v>68</v>
      </c>
      <c r="C142" s="4">
        <v>10.19525540027373</v>
      </c>
      <c r="D142" s="4">
        <v>101.9525540027373</v>
      </c>
      <c r="E142" s="4">
        <v>5.0010463215183556</v>
      </c>
      <c r="F142" s="4">
        <v>50.010463215183556</v>
      </c>
      <c r="G142">
        <v>45.5</v>
      </c>
      <c r="H142">
        <v>43.3</v>
      </c>
      <c r="I142">
        <v>34.9</v>
      </c>
      <c r="J142">
        <v>56.2</v>
      </c>
      <c r="K142">
        <v>31.1</v>
      </c>
      <c r="L142">
        <v>45</v>
      </c>
      <c r="M142">
        <v>24313</v>
      </c>
      <c r="N142">
        <v>9.1999999999999993</v>
      </c>
      <c r="O142">
        <v>17</v>
      </c>
      <c r="Q142">
        <v>53</v>
      </c>
      <c r="R142">
        <v>47</v>
      </c>
      <c r="S142">
        <v>2014</v>
      </c>
      <c r="T142">
        <v>-87.667485400000004</v>
      </c>
      <c r="U142">
        <v>41.870449700000002</v>
      </c>
    </row>
    <row r="143" spans="1:21" x14ac:dyDescent="0.2">
      <c r="A143">
        <v>145600</v>
      </c>
      <c r="B143" t="s">
        <v>68</v>
      </c>
      <c r="C143" s="4">
        <v>10.19525540027373</v>
      </c>
      <c r="D143" s="4">
        <v>101.9525540027373</v>
      </c>
      <c r="E143" s="4">
        <v>5.0010463215183556</v>
      </c>
      <c r="F143" s="4">
        <v>50.010463215183556</v>
      </c>
      <c r="G143">
        <v>57.8</v>
      </c>
      <c r="H143">
        <v>51.8</v>
      </c>
      <c r="I143">
        <v>46.8</v>
      </c>
      <c r="J143">
        <v>34.700000000000003</v>
      </c>
      <c r="K143">
        <v>0</v>
      </c>
      <c r="L143">
        <v>46.4</v>
      </c>
      <c r="M143">
        <v>24313</v>
      </c>
      <c r="N143">
        <v>9.1999999999999993</v>
      </c>
      <c r="O143">
        <v>17</v>
      </c>
      <c r="Q143">
        <v>53</v>
      </c>
      <c r="R143">
        <v>47</v>
      </c>
      <c r="S143">
        <v>2011</v>
      </c>
      <c r="T143">
        <v>-87.667485400000004</v>
      </c>
      <c r="U143">
        <v>41.870449700000002</v>
      </c>
    </row>
    <row r="144" spans="1:21" x14ac:dyDescent="0.2">
      <c r="A144">
        <v>145600</v>
      </c>
      <c r="B144" t="s">
        <v>68</v>
      </c>
      <c r="C144" s="4">
        <v>10.19525540027373</v>
      </c>
      <c r="D144" s="4">
        <v>101.9525540027373</v>
      </c>
      <c r="E144" s="4">
        <v>5.0010463215183556</v>
      </c>
      <c r="F144" s="4">
        <v>50.010463215183556</v>
      </c>
      <c r="G144">
        <v>43</v>
      </c>
      <c r="H144">
        <v>53.4</v>
      </c>
      <c r="I144">
        <v>34.1</v>
      </c>
      <c r="J144">
        <v>55.1</v>
      </c>
      <c r="K144">
        <v>40.700000000000003</v>
      </c>
      <c r="L144">
        <v>44.682500000000005</v>
      </c>
      <c r="M144">
        <v>24313</v>
      </c>
      <c r="N144">
        <v>9.1999999999999993</v>
      </c>
      <c r="O144">
        <v>17</v>
      </c>
      <c r="Q144">
        <v>53</v>
      </c>
      <c r="R144">
        <v>47</v>
      </c>
      <c r="S144">
        <v>2015</v>
      </c>
      <c r="T144">
        <v>-87.667485400000004</v>
      </c>
      <c r="U144">
        <v>41.870449700000002</v>
      </c>
    </row>
    <row r="145" spans="1:21" x14ac:dyDescent="0.2">
      <c r="A145">
        <v>145600</v>
      </c>
      <c r="B145" t="s">
        <v>68</v>
      </c>
      <c r="C145" s="4">
        <v>10.19525540027373</v>
      </c>
      <c r="D145" s="4">
        <v>101.9525540027373</v>
      </c>
      <c r="E145" s="4">
        <v>5.0010463215183556</v>
      </c>
      <c r="F145" s="4">
        <v>50.010463215183556</v>
      </c>
      <c r="G145">
        <v>40.9</v>
      </c>
      <c r="H145">
        <v>58.1</v>
      </c>
      <c r="I145">
        <v>29.2</v>
      </c>
      <c r="J145">
        <v>63.2</v>
      </c>
      <c r="K145">
        <v>38</v>
      </c>
      <c r="L145">
        <v>45.297499999999999</v>
      </c>
      <c r="M145">
        <v>24313</v>
      </c>
      <c r="N145">
        <v>9.1999999999999993</v>
      </c>
      <c r="O145">
        <v>17</v>
      </c>
      <c r="Q145">
        <v>53</v>
      </c>
      <c r="R145">
        <v>47</v>
      </c>
      <c r="S145">
        <v>2016</v>
      </c>
      <c r="T145">
        <v>-87.667485400000004</v>
      </c>
      <c r="U145">
        <v>41.870449700000002</v>
      </c>
    </row>
    <row r="146" spans="1:21" x14ac:dyDescent="0.2">
      <c r="A146">
        <v>145637</v>
      </c>
      <c r="B146" t="s">
        <v>191</v>
      </c>
      <c r="C146" s="4">
        <v>9.7801239189613387</v>
      </c>
      <c r="D146" s="4">
        <v>97.801239189613383</v>
      </c>
      <c r="E146" s="4">
        <v>4.4957861071603133</v>
      </c>
      <c r="F146" s="4">
        <v>44.957861071603133</v>
      </c>
      <c r="G146">
        <v>66</v>
      </c>
      <c r="H146">
        <v>41.1</v>
      </c>
      <c r="I146">
        <v>78.900000000000006</v>
      </c>
      <c r="J146">
        <v>79.400000000000006</v>
      </c>
      <c r="K146">
        <v>0</v>
      </c>
      <c r="L146">
        <v>71.400000000000006</v>
      </c>
      <c r="M146">
        <v>42727</v>
      </c>
      <c r="N146">
        <v>18.7</v>
      </c>
      <c r="O146">
        <v>20</v>
      </c>
      <c r="Q146">
        <v>47</v>
      </c>
      <c r="R146">
        <v>53</v>
      </c>
      <c r="S146">
        <v>2014</v>
      </c>
      <c r="T146">
        <v>-88.227161499999994</v>
      </c>
      <c r="U146">
        <v>40.101952300000001</v>
      </c>
    </row>
    <row r="147" spans="1:21" x14ac:dyDescent="0.2">
      <c r="A147">
        <v>145637</v>
      </c>
      <c r="B147" t="s">
        <v>191</v>
      </c>
      <c r="C147" s="4">
        <v>9.7801239189613387</v>
      </c>
      <c r="D147" s="4">
        <v>97.801239189613383</v>
      </c>
      <c r="E147" s="4">
        <v>4.4957861071603133</v>
      </c>
      <c r="F147" s="4">
        <v>44.957861071603133</v>
      </c>
      <c r="G147">
        <v>67.7</v>
      </c>
      <c r="H147">
        <v>43.9</v>
      </c>
      <c r="I147">
        <v>79</v>
      </c>
      <c r="J147">
        <v>77.8</v>
      </c>
      <c r="K147">
        <v>51.7</v>
      </c>
      <c r="L147">
        <v>71.900000000000006</v>
      </c>
      <c r="M147">
        <v>42727</v>
      </c>
      <c r="N147">
        <v>18.7</v>
      </c>
      <c r="O147">
        <v>20</v>
      </c>
      <c r="Q147">
        <v>47</v>
      </c>
      <c r="R147">
        <v>53</v>
      </c>
      <c r="S147">
        <v>2015</v>
      </c>
      <c r="T147">
        <v>-88.227161499999994</v>
      </c>
      <c r="U147">
        <v>40.101952300000001</v>
      </c>
    </row>
    <row r="148" spans="1:21" x14ac:dyDescent="0.2">
      <c r="A148">
        <v>145637</v>
      </c>
      <c r="B148" t="s">
        <v>191</v>
      </c>
      <c r="C148" s="4">
        <v>9.7801239189613387</v>
      </c>
      <c r="D148" s="4">
        <v>97.801239189613383</v>
      </c>
      <c r="E148" s="4">
        <v>4.4957861071603133</v>
      </c>
      <c r="F148" s="4">
        <v>44.957861071603133</v>
      </c>
      <c r="G148">
        <v>67.900000000000006</v>
      </c>
      <c r="H148">
        <v>50.7</v>
      </c>
      <c r="I148">
        <v>81.3</v>
      </c>
      <c r="J148">
        <v>81.5</v>
      </c>
      <c r="K148">
        <v>0</v>
      </c>
      <c r="L148">
        <v>74.2</v>
      </c>
      <c r="M148">
        <v>42727</v>
      </c>
      <c r="N148">
        <v>18.7</v>
      </c>
      <c r="O148">
        <v>20</v>
      </c>
      <c r="Q148">
        <v>47</v>
      </c>
      <c r="R148">
        <v>53</v>
      </c>
      <c r="S148">
        <v>2012</v>
      </c>
      <c r="T148">
        <v>-88.227161499999994</v>
      </c>
      <c r="U148">
        <v>40.101952300000001</v>
      </c>
    </row>
    <row r="149" spans="1:21" x14ac:dyDescent="0.2">
      <c r="A149">
        <v>145637</v>
      </c>
      <c r="B149" t="s">
        <v>191</v>
      </c>
      <c r="C149" s="4">
        <v>9.7801239189613387</v>
      </c>
      <c r="D149" s="4">
        <v>97.801239189613383</v>
      </c>
      <c r="E149" s="4">
        <v>4.4957861071603133</v>
      </c>
      <c r="F149" s="4">
        <v>44.957861071603133</v>
      </c>
      <c r="G149">
        <v>68.099999999999994</v>
      </c>
      <c r="H149">
        <v>55.9</v>
      </c>
      <c r="I149">
        <v>80.900000000000006</v>
      </c>
      <c r="J149">
        <v>72.900000000000006</v>
      </c>
      <c r="K149">
        <v>0</v>
      </c>
      <c r="L149">
        <v>73</v>
      </c>
      <c r="M149">
        <v>42727</v>
      </c>
      <c r="N149">
        <v>18.7</v>
      </c>
      <c r="O149">
        <v>20</v>
      </c>
      <c r="P149">
        <v>80</v>
      </c>
      <c r="Q149">
        <v>47</v>
      </c>
      <c r="R149">
        <v>53</v>
      </c>
      <c r="S149">
        <v>2011</v>
      </c>
      <c r="T149">
        <v>-88.227161499999994</v>
      </c>
      <c r="U149">
        <v>40.101952300000001</v>
      </c>
    </row>
    <row r="150" spans="1:21" x14ac:dyDescent="0.2">
      <c r="A150">
        <v>145637</v>
      </c>
      <c r="B150" t="s">
        <v>191</v>
      </c>
      <c r="C150" s="4">
        <v>9.7801239189613387</v>
      </c>
      <c r="D150" s="4">
        <v>97.801239189613383</v>
      </c>
      <c r="E150" s="4">
        <v>4.4957861071603133</v>
      </c>
      <c r="F150" s="4">
        <v>44.957861071603133</v>
      </c>
      <c r="G150">
        <v>74.2</v>
      </c>
      <c r="H150">
        <v>36</v>
      </c>
      <c r="I150">
        <v>84.9</v>
      </c>
      <c r="J150">
        <v>80.8</v>
      </c>
      <c r="K150">
        <v>0</v>
      </c>
      <c r="L150">
        <v>75.8</v>
      </c>
      <c r="M150">
        <v>42727</v>
      </c>
      <c r="N150">
        <v>18.7</v>
      </c>
      <c r="O150">
        <v>20</v>
      </c>
      <c r="Q150">
        <v>47</v>
      </c>
      <c r="R150">
        <v>53</v>
      </c>
      <c r="S150">
        <v>2013</v>
      </c>
      <c r="T150">
        <v>-88.227161499999994</v>
      </c>
      <c r="U150">
        <v>40.101952300000001</v>
      </c>
    </row>
    <row r="151" spans="1:21" x14ac:dyDescent="0.2">
      <c r="A151">
        <v>145637</v>
      </c>
      <c r="B151" t="s">
        <v>191</v>
      </c>
      <c r="C151" s="4">
        <v>9.7801239189613387</v>
      </c>
      <c r="D151" s="4">
        <v>97.801239189613383</v>
      </c>
      <c r="E151" s="4">
        <v>4.4957861071603133</v>
      </c>
      <c r="F151" s="4">
        <v>44.957861071603133</v>
      </c>
      <c r="G151">
        <v>64.5</v>
      </c>
      <c r="H151">
        <v>45.8</v>
      </c>
      <c r="I151">
        <v>81.2</v>
      </c>
      <c r="J151">
        <v>86.8</v>
      </c>
      <c r="K151">
        <v>52.8</v>
      </c>
      <c r="L151">
        <v>74.5</v>
      </c>
      <c r="M151">
        <v>42727</v>
      </c>
      <c r="N151">
        <v>18.7</v>
      </c>
      <c r="O151">
        <v>20</v>
      </c>
      <c r="Q151">
        <v>47</v>
      </c>
      <c r="R151">
        <v>53</v>
      </c>
      <c r="S151">
        <v>2016</v>
      </c>
      <c r="T151">
        <v>-88.227161499999994</v>
      </c>
      <c r="U151">
        <v>40.101952300000001</v>
      </c>
    </row>
    <row r="152" spans="1:21" x14ac:dyDescent="0.2">
      <c r="A152">
        <v>147767</v>
      </c>
      <c r="B152" t="s">
        <v>43</v>
      </c>
      <c r="C152" s="4">
        <v>2.9317101974253355</v>
      </c>
      <c r="D152" s="4">
        <v>29.317101974253355</v>
      </c>
      <c r="E152" s="4">
        <v>2.9317101974253355</v>
      </c>
      <c r="F152" s="4">
        <v>29.317101974253355</v>
      </c>
      <c r="G152">
        <v>77.599999999999994</v>
      </c>
      <c r="H152">
        <v>33.799999999999997</v>
      </c>
      <c r="I152">
        <v>87.3</v>
      </c>
      <c r="J152">
        <v>98.2</v>
      </c>
      <c r="K152">
        <v>64.400000000000006</v>
      </c>
      <c r="L152">
        <v>83.1</v>
      </c>
      <c r="M152">
        <v>18334</v>
      </c>
      <c r="N152">
        <v>13.8</v>
      </c>
      <c r="O152">
        <v>15</v>
      </c>
      <c r="Q152">
        <v>48</v>
      </c>
      <c r="R152">
        <v>52</v>
      </c>
      <c r="S152">
        <v>2013</v>
      </c>
      <c r="T152">
        <v>-87.675267000000005</v>
      </c>
      <c r="U152">
        <v>42.056459400000001</v>
      </c>
    </row>
    <row r="153" spans="1:21" x14ac:dyDescent="0.2">
      <c r="A153">
        <v>147767</v>
      </c>
      <c r="B153" t="s">
        <v>43</v>
      </c>
      <c r="C153" s="4">
        <v>2.9317101974253355</v>
      </c>
      <c r="D153" s="4">
        <v>29.317101974253355</v>
      </c>
      <c r="E153" s="4">
        <v>2.9317101974253355</v>
      </c>
      <c r="F153" s="4">
        <v>29.317101974253355</v>
      </c>
      <c r="G153">
        <v>72.7</v>
      </c>
      <c r="H153">
        <v>36.700000000000003</v>
      </c>
      <c r="I153">
        <v>78.900000000000006</v>
      </c>
      <c r="J153">
        <v>96.9</v>
      </c>
      <c r="K153">
        <v>77</v>
      </c>
      <c r="L153">
        <v>79.2</v>
      </c>
      <c r="M153">
        <v>18334</v>
      </c>
      <c r="N153">
        <v>13.8</v>
      </c>
      <c r="O153">
        <v>15</v>
      </c>
      <c r="Q153">
        <v>48</v>
      </c>
      <c r="R153">
        <v>52</v>
      </c>
      <c r="S153">
        <v>2015</v>
      </c>
      <c r="T153">
        <v>-87.675267000000005</v>
      </c>
      <c r="U153">
        <v>42.056459400000001</v>
      </c>
    </row>
    <row r="154" spans="1:21" x14ac:dyDescent="0.2">
      <c r="A154">
        <v>147767</v>
      </c>
      <c r="B154" t="s">
        <v>43</v>
      </c>
      <c r="C154" s="4">
        <v>2.9317101974253355</v>
      </c>
      <c r="D154" s="4">
        <v>29.317101974253355</v>
      </c>
      <c r="E154" s="4">
        <v>2.9317101974253355</v>
      </c>
      <c r="F154" s="4">
        <v>29.317101974253355</v>
      </c>
      <c r="G154">
        <v>70.2</v>
      </c>
      <c r="H154">
        <v>34.4</v>
      </c>
      <c r="I154">
        <v>76</v>
      </c>
      <c r="J154">
        <v>97.1</v>
      </c>
      <c r="K154">
        <v>61.9</v>
      </c>
      <c r="L154">
        <v>77.099999999999994</v>
      </c>
      <c r="M154">
        <v>18334</v>
      </c>
      <c r="N154">
        <v>13.8</v>
      </c>
      <c r="O154">
        <v>15</v>
      </c>
      <c r="Q154">
        <v>48</v>
      </c>
      <c r="R154">
        <v>52</v>
      </c>
      <c r="S154">
        <v>2014</v>
      </c>
      <c r="T154">
        <v>-87.675267000000005</v>
      </c>
      <c r="U154">
        <v>42.056459400000001</v>
      </c>
    </row>
    <row r="155" spans="1:21" x14ac:dyDescent="0.2">
      <c r="A155">
        <v>147767</v>
      </c>
      <c r="B155" t="s">
        <v>43</v>
      </c>
      <c r="C155" s="4">
        <v>2.9317101974253355</v>
      </c>
      <c r="D155" s="4">
        <v>29.317101974253355</v>
      </c>
      <c r="E155" s="4">
        <v>2.9317101974253355</v>
      </c>
      <c r="F155" s="4">
        <v>29.317101974253355</v>
      </c>
      <c r="G155">
        <v>64.5</v>
      </c>
      <c r="H155">
        <v>60.5</v>
      </c>
      <c r="I155">
        <v>68.8</v>
      </c>
      <c r="J155">
        <v>95.3</v>
      </c>
      <c r="K155">
        <v>0</v>
      </c>
      <c r="L155">
        <v>75.900000000000006</v>
      </c>
      <c r="M155">
        <v>18334</v>
      </c>
      <c r="N155">
        <v>13.8</v>
      </c>
      <c r="O155">
        <v>15</v>
      </c>
      <c r="P155">
        <v>85</v>
      </c>
      <c r="Q155">
        <v>48</v>
      </c>
      <c r="R155">
        <v>52</v>
      </c>
      <c r="S155">
        <v>2011</v>
      </c>
      <c r="T155">
        <v>-87.675267000000005</v>
      </c>
      <c r="U155">
        <v>42.056459400000001</v>
      </c>
    </row>
    <row r="156" spans="1:21" x14ac:dyDescent="0.2">
      <c r="A156">
        <v>147767</v>
      </c>
      <c r="B156" t="s">
        <v>43</v>
      </c>
      <c r="C156" s="4">
        <v>2.9317101974253355</v>
      </c>
      <c r="D156" s="4">
        <v>29.317101974253355</v>
      </c>
      <c r="E156" s="4">
        <v>2.9317101974253355</v>
      </c>
      <c r="F156" s="4">
        <v>29.317101974253355</v>
      </c>
      <c r="G156">
        <v>69.8</v>
      </c>
      <c r="H156">
        <v>53.9</v>
      </c>
      <c r="I156">
        <v>78.400000000000006</v>
      </c>
      <c r="J156">
        <v>96.5</v>
      </c>
      <c r="K156">
        <v>81.2</v>
      </c>
      <c r="L156">
        <v>79.5</v>
      </c>
      <c r="M156">
        <v>18334</v>
      </c>
      <c r="N156">
        <v>13.8</v>
      </c>
      <c r="O156">
        <v>15</v>
      </c>
      <c r="Q156">
        <v>48</v>
      </c>
      <c r="R156">
        <v>52</v>
      </c>
      <c r="S156">
        <v>2016</v>
      </c>
      <c r="T156">
        <v>-87.675267000000005</v>
      </c>
      <c r="U156">
        <v>42.056459400000001</v>
      </c>
    </row>
    <row r="157" spans="1:21" x14ac:dyDescent="0.2">
      <c r="A157">
        <v>147767</v>
      </c>
      <c r="B157" t="s">
        <v>43</v>
      </c>
      <c r="C157" s="4">
        <v>2.9317101974253355</v>
      </c>
      <c r="D157" s="4">
        <v>29.317101974253355</v>
      </c>
      <c r="E157" s="4">
        <v>2.9317101974253355</v>
      </c>
      <c r="F157" s="4">
        <v>29.317101974253355</v>
      </c>
      <c r="G157">
        <v>66.3</v>
      </c>
      <c r="H157">
        <v>35.299999999999997</v>
      </c>
      <c r="I157">
        <v>75.5</v>
      </c>
      <c r="J157">
        <v>98.6</v>
      </c>
      <c r="K157">
        <v>56.6</v>
      </c>
      <c r="L157">
        <v>76.2</v>
      </c>
      <c r="M157">
        <v>18334</v>
      </c>
      <c r="N157">
        <v>13.8</v>
      </c>
      <c r="O157">
        <v>15</v>
      </c>
      <c r="Q157">
        <v>48</v>
      </c>
      <c r="R157">
        <v>52</v>
      </c>
      <c r="S157">
        <v>2012</v>
      </c>
      <c r="T157">
        <v>-87.675267000000005</v>
      </c>
      <c r="U157">
        <v>42.056459400000001</v>
      </c>
    </row>
    <row r="158" spans="1:21" x14ac:dyDescent="0.2">
      <c r="A158">
        <v>151351</v>
      </c>
      <c r="B158" t="s">
        <v>206</v>
      </c>
      <c r="C158" s="4">
        <v>13.777759878075452</v>
      </c>
      <c r="D158" s="4">
        <v>137.77759878075452</v>
      </c>
      <c r="E158" s="4">
        <v>3.6536681671126439</v>
      </c>
      <c r="F158" s="4">
        <v>36.536681671126438</v>
      </c>
      <c r="G158">
        <v>46.8</v>
      </c>
      <c r="H158">
        <v>37.700000000000003</v>
      </c>
      <c r="I158">
        <v>34.5</v>
      </c>
      <c r="J158">
        <v>73.7</v>
      </c>
      <c r="K158">
        <v>0</v>
      </c>
      <c r="L158">
        <v>50.2</v>
      </c>
      <c r="M158">
        <v>62468</v>
      </c>
      <c r="N158">
        <v>13.6</v>
      </c>
      <c r="O158">
        <v>13</v>
      </c>
      <c r="Q158">
        <v>53</v>
      </c>
      <c r="R158">
        <v>47</v>
      </c>
      <c r="S158">
        <v>2012</v>
      </c>
      <c r="T158">
        <v>-86.513058299999997</v>
      </c>
      <c r="U158">
        <v>39.1761275</v>
      </c>
    </row>
    <row r="159" spans="1:21" x14ac:dyDescent="0.2">
      <c r="A159">
        <v>151351</v>
      </c>
      <c r="B159" t="s">
        <v>206</v>
      </c>
      <c r="C159" s="4">
        <v>13.777759878075452</v>
      </c>
      <c r="D159" s="4">
        <v>137.77759878075452</v>
      </c>
      <c r="E159" s="4">
        <v>3.6536681671126439</v>
      </c>
      <c r="F159" s="4">
        <v>36.536681671126438</v>
      </c>
      <c r="G159">
        <v>45.8</v>
      </c>
      <c r="H159">
        <v>38.299999999999997</v>
      </c>
      <c r="I159">
        <v>37</v>
      </c>
      <c r="J159">
        <v>71.5</v>
      </c>
      <c r="K159">
        <v>0</v>
      </c>
      <c r="L159">
        <v>50.1</v>
      </c>
      <c r="M159">
        <v>62468</v>
      </c>
      <c r="N159">
        <v>13.6</v>
      </c>
      <c r="O159">
        <v>13</v>
      </c>
      <c r="Q159">
        <v>53</v>
      </c>
      <c r="R159">
        <v>47</v>
      </c>
      <c r="S159">
        <v>2014</v>
      </c>
      <c r="T159">
        <v>-86.513058299999997</v>
      </c>
      <c r="U159">
        <v>39.1761275</v>
      </c>
    </row>
    <row r="160" spans="1:21" x14ac:dyDescent="0.2">
      <c r="A160">
        <v>151351</v>
      </c>
      <c r="B160" t="s">
        <v>206</v>
      </c>
      <c r="C160" s="4">
        <v>13.777759878075452</v>
      </c>
      <c r="D160" s="4">
        <v>137.77759878075452</v>
      </c>
      <c r="E160" s="4">
        <v>3.6536681671126439</v>
      </c>
      <c r="F160" s="4">
        <v>36.536681671126438</v>
      </c>
      <c r="G160">
        <v>48.3</v>
      </c>
      <c r="H160">
        <v>36</v>
      </c>
      <c r="I160">
        <v>44.2</v>
      </c>
      <c r="J160">
        <v>72.5</v>
      </c>
      <c r="K160">
        <v>0</v>
      </c>
      <c r="L160">
        <v>53.2</v>
      </c>
      <c r="M160">
        <v>62468</v>
      </c>
      <c r="N160">
        <v>13.6</v>
      </c>
      <c r="O160">
        <v>13</v>
      </c>
      <c r="Q160">
        <v>53</v>
      </c>
      <c r="R160">
        <v>47</v>
      </c>
      <c r="S160">
        <v>2013</v>
      </c>
      <c r="T160">
        <v>-86.513058299999997</v>
      </c>
      <c r="U160">
        <v>39.1761275</v>
      </c>
    </row>
    <row r="161" spans="1:21" x14ac:dyDescent="0.2">
      <c r="A161">
        <v>151351</v>
      </c>
      <c r="B161" t="s">
        <v>206</v>
      </c>
      <c r="C161" s="4">
        <v>13.777759878075452</v>
      </c>
      <c r="D161" s="4">
        <v>137.77759878075452</v>
      </c>
      <c r="E161" s="4">
        <v>3.6536681671126439</v>
      </c>
      <c r="F161" s="4">
        <v>36.536681671126438</v>
      </c>
      <c r="G161">
        <v>46.5</v>
      </c>
      <c r="H161">
        <v>37.1</v>
      </c>
      <c r="I161">
        <v>35.1</v>
      </c>
      <c r="J161">
        <v>73.099999999999994</v>
      </c>
      <c r="K161">
        <v>0</v>
      </c>
      <c r="L161">
        <v>50.1</v>
      </c>
      <c r="M161">
        <v>62468</v>
      </c>
      <c r="N161">
        <v>13.6</v>
      </c>
      <c r="O161">
        <v>13</v>
      </c>
      <c r="Q161">
        <v>53</v>
      </c>
      <c r="R161">
        <v>47</v>
      </c>
      <c r="S161">
        <v>2015</v>
      </c>
      <c r="T161">
        <v>-86.513058299999997</v>
      </c>
      <c r="U161">
        <v>39.1761275</v>
      </c>
    </row>
    <row r="162" spans="1:21" x14ac:dyDescent="0.2">
      <c r="A162">
        <v>151351</v>
      </c>
      <c r="B162" t="s">
        <v>206</v>
      </c>
      <c r="C162" s="4">
        <v>13.777759878075452</v>
      </c>
      <c r="D162" s="4">
        <v>137.77759878075452</v>
      </c>
      <c r="E162" s="4">
        <v>3.6536681671126439</v>
      </c>
      <c r="F162" s="4">
        <v>36.536681671126438</v>
      </c>
      <c r="G162">
        <v>48.5</v>
      </c>
      <c r="H162">
        <v>37.700000000000003</v>
      </c>
      <c r="I162">
        <v>42.5</v>
      </c>
      <c r="J162">
        <v>63.2</v>
      </c>
      <c r="K162">
        <v>0</v>
      </c>
      <c r="L162">
        <v>51</v>
      </c>
      <c r="M162">
        <v>62468</v>
      </c>
      <c r="N162">
        <v>13.6</v>
      </c>
      <c r="O162">
        <v>13</v>
      </c>
      <c r="Q162">
        <v>53</v>
      </c>
      <c r="R162">
        <v>47</v>
      </c>
      <c r="S162">
        <v>2011</v>
      </c>
      <c r="T162">
        <v>-86.513058299999997</v>
      </c>
      <c r="U162">
        <v>39.1761275</v>
      </c>
    </row>
    <row r="163" spans="1:21" x14ac:dyDescent="0.2">
      <c r="A163">
        <v>151351</v>
      </c>
      <c r="B163" t="s">
        <v>206</v>
      </c>
      <c r="C163" s="4">
        <v>13.777759878075452</v>
      </c>
      <c r="D163" s="4">
        <v>137.77759878075452</v>
      </c>
      <c r="E163" s="4">
        <v>3.6536681671126439</v>
      </c>
      <c r="F163" s="4">
        <v>36.536681671126438</v>
      </c>
      <c r="G163">
        <v>43</v>
      </c>
      <c r="H163">
        <v>41.2</v>
      </c>
      <c r="I163">
        <v>27.3</v>
      </c>
      <c r="J163">
        <v>74.8</v>
      </c>
      <c r="K163">
        <v>0</v>
      </c>
      <c r="L163">
        <v>46.62</v>
      </c>
      <c r="M163">
        <v>62468</v>
      </c>
      <c r="N163">
        <v>13.6</v>
      </c>
      <c r="O163">
        <v>13</v>
      </c>
      <c r="Q163">
        <v>53</v>
      </c>
      <c r="R163">
        <v>47</v>
      </c>
      <c r="S163">
        <v>2016</v>
      </c>
      <c r="T163">
        <v>-86.513058299999997</v>
      </c>
      <c r="U163">
        <v>39.1761275</v>
      </c>
    </row>
    <row r="164" spans="1:21" x14ac:dyDescent="0.2">
      <c r="A164">
        <v>152080</v>
      </c>
      <c r="B164" t="s">
        <v>21</v>
      </c>
      <c r="C164" s="4">
        <v>3.4301669784137685</v>
      </c>
      <c r="D164" s="4">
        <v>34.301669784137687</v>
      </c>
      <c r="E164" s="4">
        <v>3.4301669784137685</v>
      </c>
      <c r="F164" s="4">
        <v>34.301669784137687</v>
      </c>
      <c r="G164">
        <v>56.4</v>
      </c>
      <c r="H164">
        <v>35.6</v>
      </c>
      <c r="I164">
        <v>45.1</v>
      </c>
      <c r="J164">
        <v>89.1</v>
      </c>
      <c r="K164">
        <v>0</v>
      </c>
      <c r="L164">
        <v>62.8</v>
      </c>
      <c r="M164">
        <v>11829</v>
      </c>
      <c r="N164">
        <v>13.8</v>
      </c>
      <c r="O164">
        <v>10</v>
      </c>
      <c r="Q164">
        <v>44</v>
      </c>
      <c r="R164">
        <v>56</v>
      </c>
      <c r="S164">
        <v>2011</v>
      </c>
      <c r="T164">
        <v>-86.235338799999994</v>
      </c>
      <c r="U164">
        <v>41.705571599999999</v>
      </c>
    </row>
    <row r="165" spans="1:21" x14ac:dyDescent="0.2">
      <c r="A165">
        <v>152080</v>
      </c>
      <c r="B165" t="s">
        <v>21</v>
      </c>
      <c r="C165" s="4">
        <v>3.4301669784137685</v>
      </c>
      <c r="D165" s="4">
        <v>34.301669784137687</v>
      </c>
      <c r="E165" s="4">
        <v>3.4301669784137685</v>
      </c>
      <c r="F165" s="4">
        <v>34.301669784137687</v>
      </c>
      <c r="G165">
        <v>43.3</v>
      </c>
      <c r="H165">
        <v>51.4</v>
      </c>
      <c r="I165">
        <v>38.5</v>
      </c>
      <c r="J165">
        <v>90</v>
      </c>
      <c r="K165">
        <v>0</v>
      </c>
      <c r="L165">
        <v>56.5</v>
      </c>
      <c r="M165">
        <v>11829</v>
      </c>
      <c r="N165">
        <v>13.8</v>
      </c>
      <c r="O165">
        <v>10</v>
      </c>
      <c r="Q165">
        <v>44</v>
      </c>
      <c r="R165">
        <v>56</v>
      </c>
      <c r="S165">
        <v>2015</v>
      </c>
      <c r="T165">
        <v>-86.235338799999994</v>
      </c>
      <c r="U165">
        <v>41.705571599999999</v>
      </c>
    </row>
    <row r="166" spans="1:21" x14ac:dyDescent="0.2">
      <c r="A166">
        <v>152080</v>
      </c>
      <c r="B166" t="s">
        <v>21</v>
      </c>
      <c r="C166" s="4">
        <v>3.4301669784137685</v>
      </c>
      <c r="D166" s="4">
        <v>34.301669784137687</v>
      </c>
      <c r="E166" s="4">
        <v>3.4301669784137685</v>
      </c>
      <c r="F166" s="4">
        <v>34.301669784137687</v>
      </c>
      <c r="G166">
        <v>42.6</v>
      </c>
      <c r="H166">
        <v>33.1</v>
      </c>
      <c r="I166">
        <v>36.200000000000003</v>
      </c>
      <c r="J166">
        <v>94.1</v>
      </c>
      <c r="K166">
        <v>27.3</v>
      </c>
      <c r="L166">
        <v>55</v>
      </c>
      <c r="M166">
        <v>11829</v>
      </c>
      <c r="N166">
        <v>13.8</v>
      </c>
      <c r="O166">
        <v>10</v>
      </c>
      <c r="Q166">
        <v>44</v>
      </c>
      <c r="R166">
        <v>56</v>
      </c>
      <c r="S166">
        <v>2012</v>
      </c>
      <c r="T166">
        <v>-86.235338799999994</v>
      </c>
      <c r="U166">
        <v>41.705571599999999</v>
      </c>
    </row>
    <row r="167" spans="1:21" x14ac:dyDescent="0.2">
      <c r="A167">
        <v>152080</v>
      </c>
      <c r="B167" t="s">
        <v>21</v>
      </c>
      <c r="C167" s="4">
        <v>3.4301669784137685</v>
      </c>
      <c r="D167" s="4">
        <v>34.301669784137687</v>
      </c>
      <c r="E167" s="4">
        <v>3.4301669784137685</v>
      </c>
      <c r="F167" s="4">
        <v>34.301669784137687</v>
      </c>
      <c r="G167">
        <v>41.2</v>
      </c>
      <c r="H167">
        <v>47.5</v>
      </c>
      <c r="I167">
        <v>34.700000000000003</v>
      </c>
      <c r="J167">
        <v>91.8</v>
      </c>
      <c r="K167">
        <v>31.2</v>
      </c>
      <c r="L167">
        <v>54.7</v>
      </c>
      <c r="M167">
        <v>11829</v>
      </c>
      <c r="N167">
        <v>13.8</v>
      </c>
      <c r="O167">
        <v>10</v>
      </c>
      <c r="Q167">
        <v>44</v>
      </c>
      <c r="R167">
        <v>56</v>
      </c>
      <c r="S167">
        <v>2014</v>
      </c>
      <c r="T167">
        <v>-86.235338799999994</v>
      </c>
      <c r="U167">
        <v>41.705571599999999</v>
      </c>
    </row>
    <row r="168" spans="1:21" x14ac:dyDescent="0.2">
      <c r="A168">
        <v>152080</v>
      </c>
      <c r="B168" t="s">
        <v>21</v>
      </c>
      <c r="C168" s="4">
        <v>3.4301669784137685</v>
      </c>
      <c r="D168" s="4">
        <v>34.301669784137687</v>
      </c>
      <c r="E168" s="4">
        <v>3.4301669784137685</v>
      </c>
      <c r="F168" s="4">
        <v>34.301669784137687</v>
      </c>
      <c r="G168">
        <v>48.3</v>
      </c>
      <c r="H168">
        <v>41.6</v>
      </c>
      <c r="I168">
        <v>39.6</v>
      </c>
      <c r="J168">
        <v>93.5</v>
      </c>
      <c r="K168">
        <v>29.8</v>
      </c>
      <c r="L168">
        <v>58.3</v>
      </c>
      <c r="M168">
        <v>11829</v>
      </c>
      <c r="N168">
        <v>13.8</v>
      </c>
      <c r="O168">
        <v>10</v>
      </c>
      <c r="Q168">
        <v>44</v>
      </c>
      <c r="R168">
        <v>56</v>
      </c>
      <c r="S168">
        <v>2013</v>
      </c>
      <c r="T168">
        <v>-86.235338799999994</v>
      </c>
      <c r="U168">
        <v>41.705571599999999</v>
      </c>
    </row>
    <row r="169" spans="1:21" x14ac:dyDescent="0.2">
      <c r="A169">
        <v>152080</v>
      </c>
      <c r="B169" t="s">
        <v>21</v>
      </c>
      <c r="C169" s="4">
        <v>3.4301669784137685</v>
      </c>
      <c r="D169" s="4">
        <v>34.301669784137687</v>
      </c>
      <c r="E169" s="4">
        <v>3.4301669784137685</v>
      </c>
      <c r="F169" s="4">
        <v>34.301669784137687</v>
      </c>
      <c r="G169">
        <v>47.6</v>
      </c>
      <c r="H169">
        <v>47.6</v>
      </c>
      <c r="I169">
        <v>48.1</v>
      </c>
      <c r="J169">
        <v>81.7</v>
      </c>
      <c r="K169">
        <v>33.700000000000003</v>
      </c>
      <c r="L169">
        <v>57.6</v>
      </c>
      <c r="M169">
        <v>11829</v>
      </c>
      <c r="N169">
        <v>13.8</v>
      </c>
      <c r="O169">
        <v>10</v>
      </c>
      <c r="Q169">
        <v>44</v>
      </c>
      <c r="R169">
        <v>56</v>
      </c>
      <c r="S169">
        <v>2016</v>
      </c>
      <c r="T169">
        <v>-86.235338799999994</v>
      </c>
      <c r="U169">
        <v>41.705571599999999</v>
      </c>
    </row>
    <row r="170" spans="1:21" x14ac:dyDescent="0.2">
      <c r="A170">
        <v>153603</v>
      </c>
      <c r="B170" t="s">
        <v>78</v>
      </c>
      <c r="C170" s="4">
        <v>19.132702845073581</v>
      </c>
      <c r="D170" s="4">
        <v>191.32702845073581</v>
      </c>
      <c r="E170" s="4">
        <v>6.6475856366611712</v>
      </c>
      <c r="F170" s="4">
        <v>66.475856366611708</v>
      </c>
      <c r="G170">
        <v>49.3</v>
      </c>
      <c r="H170">
        <v>23.2</v>
      </c>
      <c r="I170">
        <v>49.6</v>
      </c>
      <c r="J170">
        <v>58.2</v>
      </c>
      <c r="K170">
        <v>49.6</v>
      </c>
      <c r="L170">
        <v>51</v>
      </c>
      <c r="M170">
        <v>29991</v>
      </c>
      <c r="N170">
        <v>17.399999999999999</v>
      </c>
      <c r="O170">
        <v>11</v>
      </c>
      <c r="Q170">
        <v>44</v>
      </c>
      <c r="R170">
        <v>56</v>
      </c>
      <c r="S170">
        <v>2011</v>
      </c>
      <c r="T170">
        <v>-93.646465399999997</v>
      </c>
      <c r="U170">
        <v>42.0266187</v>
      </c>
    </row>
    <row r="171" spans="1:21" x14ac:dyDescent="0.2">
      <c r="A171">
        <v>153603</v>
      </c>
      <c r="B171" t="s">
        <v>78</v>
      </c>
      <c r="C171" s="4">
        <v>19.132702845073581</v>
      </c>
      <c r="D171" s="4">
        <v>191.32702845073581</v>
      </c>
      <c r="E171" s="4">
        <v>6.6475856366611712</v>
      </c>
      <c r="F171" s="4">
        <v>66.475856366611708</v>
      </c>
      <c r="G171">
        <v>35.6</v>
      </c>
      <c r="H171">
        <v>38.799999999999997</v>
      </c>
      <c r="I171">
        <v>32.4</v>
      </c>
      <c r="J171">
        <v>71.5</v>
      </c>
      <c r="K171">
        <v>28.2</v>
      </c>
      <c r="L171">
        <v>45.5</v>
      </c>
      <c r="M171">
        <v>29991</v>
      </c>
      <c r="N171">
        <v>17.399999999999999</v>
      </c>
      <c r="O171">
        <v>11</v>
      </c>
      <c r="Q171">
        <v>44</v>
      </c>
      <c r="R171">
        <v>56</v>
      </c>
      <c r="S171">
        <v>2014</v>
      </c>
      <c r="T171">
        <v>-93.646465399999997</v>
      </c>
      <c r="U171">
        <v>42.0266187</v>
      </c>
    </row>
    <row r="172" spans="1:21" x14ac:dyDescent="0.2">
      <c r="A172">
        <v>153603</v>
      </c>
      <c r="B172" t="s">
        <v>78</v>
      </c>
      <c r="C172" s="4">
        <v>19.132702845073581</v>
      </c>
      <c r="D172" s="4">
        <v>191.32702845073581</v>
      </c>
      <c r="E172" s="4">
        <v>6.6475856366611712</v>
      </c>
      <c r="F172" s="4">
        <v>66.475856366611708</v>
      </c>
      <c r="G172">
        <v>32.799999999999997</v>
      </c>
      <c r="H172">
        <v>28.3</v>
      </c>
      <c r="I172">
        <v>30.1</v>
      </c>
      <c r="J172">
        <v>70.400000000000006</v>
      </c>
      <c r="K172">
        <v>49.2</v>
      </c>
      <c r="L172">
        <v>43.4</v>
      </c>
      <c r="M172">
        <v>29991</v>
      </c>
      <c r="N172">
        <v>17.399999999999999</v>
      </c>
      <c r="O172">
        <v>11</v>
      </c>
      <c r="Q172">
        <v>44</v>
      </c>
      <c r="R172">
        <v>56</v>
      </c>
      <c r="S172">
        <v>2012</v>
      </c>
      <c r="T172">
        <v>-93.646465399999997</v>
      </c>
      <c r="U172">
        <v>42.0266187</v>
      </c>
    </row>
    <row r="173" spans="1:21" x14ac:dyDescent="0.2">
      <c r="A173">
        <v>153603</v>
      </c>
      <c r="B173" t="s">
        <v>78</v>
      </c>
      <c r="C173" s="4">
        <v>19.132702845073581</v>
      </c>
      <c r="D173" s="4">
        <v>191.32702845073581</v>
      </c>
      <c r="E173" s="4">
        <v>6.6475856366611712</v>
      </c>
      <c r="F173" s="4">
        <v>66.475856366611708</v>
      </c>
      <c r="G173">
        <v>35.700000000000003</v>
      </c>
      <c r="H173">
        <v>30.5</v>
      </c>
      <c r="I173">
        <v>34.299999999999997</v>
      </c>
      <c r="J173">
        <v>74.900000000000006</v>
      </c>
      <c r="K173">
        <v>44</v>
      </c>
      <c r="L173">
        <v>46.9</v>
      </c>
      <c r="M173">
        <v>29991</v>
      </c>
      <c r="N173">
        <v>17.399999999999999</v>
      </c>
      <c r="O173">
        <v>11</v>
      </c>
      <c r="Q173">
        <v>44</v>
      </c>
      <c r="R173">
        <v>56</v>
      </c>
      <c r="S173">
        <v>2013</v>
      </c>
      <c r="T173">
        <v>-93.646465399999997</v>
      </c>
      <c r="U173">
        <v>42.0266187</v>
      </c>
    </row>
    <row r="174" spans="1:21" x14ac:dyDescent="0.2">
      <c r="A174">
        <v>153603</v>
      </c>
      <c r="B174" t="s">
        <v>78</v>
      </c>
      <c r="C174" s="4">
        <v>19.132702845073581</v>
      </c>
      <c r="D174" s="4">
        <v>191.32702845073581</v>
      </c>
      <c r="E174" s="4">
        <v>6.6475856366611712</v>
      </c>
      <c r="F174" s="4">
        <v>66.475856366611708</v>
      </c>
      <c r="G174">
        <v>36.4</v>
      </c>
      <c r="H174">
        <v>40.6</v>
      </c>
      <c r="I174">
        <v>30.9</v>
      </c>
      <c r="J174">
        <v>72</v>
      </c>
      <c r="K174">
        <v>54.4</v>
      </c>
      <c r="L174">
        <v>46.2</v>
      </c>
      <c r="M174">
        <v>29991</v>
      </c>
      <c r="N174">
        <v>17.399999999999999</v>
      </c>
      <c r="O174">
        <v>11</v>
      </c>
      <c r="Q174">
        <v>44</v>
      </c>
      <c r="R174">
        <v>56</v>
      </c>
      <c r="S174">
        <v>2015</v>
      </c>
      <c r="T174">
        <v>-93.646465399999997</v>
      </c>
      <c r="U174">
        <v>42.0266187</v>
      </c>
    </row>
    <row r="175" spans="1:21" x14ac:dyDescent="0.2">
      <c r="A175">
        <v>153603</v>
      </c>
      <c r="B175" t="s">
        <v>78</v>
      </c>
      <c r="C175" s="4">
        <v>19.132702845073581</v>
      </c>
      <c r="D175" s="4">
        <v>191.32702845073581</v>
      </c>
      <c r="E175" s="4">
        <v>6.6475856366611712</v>
      </c>
      <c r="F175" s="4">
        <v>66.475856366611708</v>
      </c>
      <c r="G175">
        <v>31.2</v>
      </c>
      <c r="H175">
        <v>35.4</v>
      </c>
      <c r="I175">
        <v>29.4</v>
      </c>
      <c r="J175">
        <v>61.5</v>
      </c>
      <c r="K175">
        <v>54</v>
      </c>
      <c r="L175">
        <v>40.634999999999998</v>
      </c>
      <c r="M175">
        <v>29991</v>
      </c>
      <c r="N175">
        <v>17.399999999999999</v>
      </c>
      <c r="O175">
        <v>11</v>
      </c>
      <c r="Q175">
        <v>44</v>
      </c>
      <c r="R175">
        <v>56</v>
      </c>
      <c r="S175">
        <v>2016</v>
      </c>
      <c r="T175">
        <v>-93.646465399999997</v>
      </c>
      <c r="U175">
        <v>42.0266187</v>
      </c>
    </row>
    <row r="176" spans="1:21" x14ac:dyDescent="0.2">
      <c r="A176">
        <v>153658</v>
      </c>
      <c r="B176" t="s">
        <v>75</v>
      </c>
      <c r="C176" s="4">
        <v>18.158423505945056</v>
      </c>
      <c r="D176" s="4">
        <v>181.58423505945055</v>
      </c>
      <c r="E176" s="4">
        <v>4.7235426384075812</v>
      </c>
      <c r="F176" s="4">
        <v>47.235426384075808</v>
      </c>
      <c r="G176">
        <v>48.6</v>
      </c>
      <c r="H176">
        <v>31.7</v>
      </c>
      <c r="I176">
        <v>59.8</v>
      </c>
      <c r="J176">
        <v>54.8</v>
      </c>
      <c r="K176">
        <v>0</v>
      </c>
      <c r="L176">
        <v>53.3</v>
      </c>
      <c r="M176">
        <v>27526</v>
      </c>
      <c r="N176">
        <v>11.6</v>
      </c>
      <c r="O176">
        <v>11</v>
      </c>
      <c r="Q176">
        <v>52</v>
      </c>
      <c r="R176">
        <v>48</v>
      </c>
      <c r="S176">
        <v>2011</v>
      </c>
      <c r="T176">
        <v>-91.554899800000001</v>
      </c>
      <c r="U176">
        <v>41.6626963</v>
      </c>
    </row>
    <row r="177" spans="1:21" x14ac:dyDescent="0.2">
      <c r="A177">
        <v>153658</v>
      </c>
      <c r="B177" t="s">
        <v>75</v>
      </c>
      <c r="C177" s="4">
        <v>18.158423505945056</v>
      </c>
      <c r="D177" s="4">
        <v>181.58423505945055</v>
      </c>
      <c r="E177" s="4">
        <v>4.7235426384075812</v>
      </c>
      <c r="F177" s="4">
        <v>47.235426384075808</v>
      </c>
      <c r="G177">
        <v>47.7</v>
      </c>
      <c r="H177">
        <v>21.9</v>
      </c>
      <c r="I177">
        <v>42.1</v>
      </c>
      <c r="J177">
        <v>61.3</v>
      </c>
      <c r="K177">
        <v>0</v>
      </c>
      <c r="L177">
        <v>47.6</v>
      </c>
      <c r="M177">
        <v>27526</v>
      </c>
      <c r="N177">
        <v>11.6</v>
      </c>
      <c r="O177">
        <v>11</v>
      </c>
      <c r="Q177">
        <v>52</v>
      </c>
      <c r="R177">
        <v>48</v>
      </c>
      <c r="S177">
        <v>2012</v>
      </c>
      <c r="T177">
        <v>-91.554899800000001</v>
      </c>
      <c r="U177">
        <v>41.6626963</v>
      </c>
    </row>
    <row r="178" spans="1:21" x14ac:dyDescent="0.2">
      <c r="A178">
        <v>153658</v>
      </c>
      <c r="B178" t="s">
        <v>75</v>
      </c>
      <c r="C178" s="4">
        <v>18.158423505945056</v>
      </c>
      <c r="D178" s="4">
        <v>181.58423505945055</v>
      </c>
      <c r="E178" s="4">
        <v>4.7235426384075812</v>
      </c>
      <c r="F178" s="4">
        <v>47.235426384075808</v>
      </c>
      <c r="G178">
        <v>44.2</v>
      </c>
      <c r="H178">
        <v>29.3</v>
      </c>
      <c r="I178">
        <v>31.6</v>
      </c>
      <c r="J178">
        <v>70.400000000000006</v>
      </c>
      <c r="K178">
        <v>0</v>
      </c>
      <c r="L178">
        <v>46.7</v>
      </c>
      <c r="M178">
        <v>27526</v>
      </c>
      <c r="N178">
        <v>11.6</v>
      </c>
      <c r="O178">
        <v>11</v>
      </c>
      <c r="Q178">
        <v>52</v>
      </c>
      <c r="R178">
        <v>48</v>
      </c>
      <c r="S178">
        <v>2014</v>
      </c>
      <c r="T178">
        <v>-91.554899800000001</v>
      </c>
      <c r="U178">
        <v>41.6626963</v>
      </c>
    </row>
    <row r="179" spans="1:21" x14ac:dyDescent="0.2">
      <c r="A179">
        <v>153658</v>
      </c>
      <c r="B179" t="s">
        <v>75</v>
      </c>
      <c r="C179" s="4">
        <v>18.158423505945056</v>
      </c>
      <c r="D179" s="4">
        <v>181.58423505945055</v>
      </c>
      <c r="E179" s="4">
        <v>4.7235426384075812</v>
      </c>
      <c r="F179" s="4">
        <v>47.235426384075808</v>
      </c>
      <c r="G179">
        <v>49</v>
      </c>
      <c r="H179">
        <v>26.4</v>
      </c>
      <c r="I179">
        <v>40.9</v>
      </c>
      <c r="J179">
        <v>65.7</v>
      </c>
      <c r="K179">
        <v>0</v>
      </c>
      <c r="L179">
        <v>49.3</v>
      </c>
      <c r="M179">
        <v>27526</v>
      </c>
      <c r="N179">
        <v>11.6</v>
      </c>
      <c r="O179">
        <v>11</v>
      </c>
      <c r="Q179">
        <v>52</v>
      </c>
      <c r="R179">
        <v>48</v>
      </c>
      <c r="S179">
        <v>2013</v>
      </c>
      <c r="T179">
        <v>-91.554899800000001</v>
      </c>
      <c r="U179">
        <v>41.6626963</v>
      </c>
    </row>
    <row r="180" spans="1:21" x14ac:dyDescent="0.2">
      <c r="A180">
        <v>153658</v>
      </c>
      <c r="B180" t="s">
        <v>75</v>
      </c>
      <c r="C180" s="4">
        <v>18.158423505945056</v>
      </c>
      <c r="D180" s="4">
        <v>181.58423505945055</v>
      </c>
      <c r="E180" s="4">
        <v>4.7235426384075812</v>
      </c>
      <c r="F180" s="4">
        <v>47.235426384075808</v>
      </c>
      <c r="G180">
        <v>41.9</v>
      </c>
      <c r="H180">
        <v>31.7</v>
      </c>
      <c r="I180">
        <v>33.5</v>
      </c>
      <c r="J180">
        <v>71</v>
      </c>
      <c r="K180">
        <v>49.3</v>
      </c>
      <c r="L180">
        <v>47.5</v>
      </c>
      <c r="M180">
        <v>27526</v>
      </c>
      <c r="N180">
        <v>11.6</v>
      </c>
      <c r="O180">
        <v>11</v>
      </c>
      <c r="Q180">
        <v>52</v>
      </c>
      <c r="R180">
        <v>48</v>
      </c>
      <c r="S180">
        <v>2015</v>
      </c>
      <c r="T180">
        <v>-91.554899800000001</v>
      </c>
      <c r="U180">
        <v>41.6626963</v>
      </c>
    </row>
    <row r="181" spans="1:21" x14ac:dyDescent="0.2">
      <c r="A181">
        <v>153658</v>
      </c>
      <c r="B181" t="s">
        <v>75</v>
      </c>
      <c r="C181" s="4">
        <v>18.158423505945056</v>
      </c>
      <c r="D181" s="4">
        <v>181.58423505945055</v>
      </c>
      <c r="E181" s="4">
        <v>4.7235426384075812</v>
      </c>
      <c r="F181" s="4">
        <v>47.235426384075808</v>
      </c>
      <c r="G181">
        <v>41</v>
      </c>
      <c r="H181">
        <v>32.299999999999997</v>
      </c>
      <c r="I181">
        <v>26.7</v>
      </c>
      <c r="J181">
        <v>73.5</v>
      </c>
      <c r="K181">
        <v>54.1</v>
      </c>
      <c r="L181">
        <v>46.134999999999998</v>
      </c>
      <c r="M181">
        <v>27526</v>
      </c>
      <c r="N181">
        <v>11.6</v>
      </c>
      <c r="O181">
        <v>11</v>
      </c>
      <c r="Q181">
        <v>52</v>
      </c>
      <c r="R181">
        <v>48</v>
      </c>
      <c r="S181">
        <v>2016</v>
      </c>
      <c r="T181">
        <v>-91.554899800000001</v>
      </c>
      <c r="U181">
        <v>41.6626963</v>
      </c>
    </row>
    <row r="182" spans="1:21" x14ac:dyDescent="0.2">
      <c r="A182">
        <v>162928</v>
      </c>
      <c r="B182" t="s">
        <v>45</v>
      </c>
      <c r="C182" s="4">
        <v>3.0026703425174217</v>
      </c>
      <c r="D182" s="4">
        <v>30.026703425174219</v>
      </c>
      <c r="E182" s="4">
        <v>3.0026703425174217</v>
      </c>
      <c r="F182" s="4">
        <v>30.026703425174219</v>
      </c>
      <c r="G182">
        <v>77.599999999999994</v>
      </c>
      <c r="H182">
        <v>70</v>
      </c>
      <c r="I182">
        <v>90.4</v>
      </c>
      <c r="J182">
        <v>98.2</v>
      </c>
      <c r="K182">
        <v>100</v>
      </c>
      <c r="L182">
        <v>87.6</v>
      </c>
      <c r="M182">
        <v>15128</v>
      </c>
      <c r="N182">
        <v>3.6</v>
      </c>
      <c r="O182">
        <v>23</v>
      </c>
      <c r="Q182">
        <v>50</v>
      </c>
      <c r="R182">
        <v>50</v>
      </c>
      <c r="S182">
        <v>2016</v>
      </c>
      <c r="T182">
        <v>-76.620517699999994</v>
      </c>
      <c r="U182">
        <v>39.329901300000003</v>
      </c>
    </row>
    <row r="183" spans="1:21" x14ac:dyDescent="0.2">
      <c r="A183">
        <v>162928</v>
      </c>
      <c r="B183" t="s">
        <v>45</v>
      </c>
      <c r="C183" s="4">
        <v>3.0026703425174217</v>
      </c>
      <c r="D183" s="4">
        <v>30.026703425174219</v>
      </c>
      <c r="E183" s="4">
        <v>3.0026703425174217</v>
      </c>
      <c r="F183" s="4">
        <v>30.026703425174219</v>
      </c>
      <c r="G183">
        <v>80.900000000000006</v>
      </c>
      <c r="H183">
        <v>58.5</v>
      </c>
      <c r="I183">
        <v>89.2</v>
      </c>
      <c r="J183">
        <v>92.3</v>
      </c>
      <c r="K183">
        <v>100</v>
      </c>
      <c r="L183">
        <v>86.4</v>
      </c>
      <c r="M183">
        <v>15128</v>
      </c>
      <c r="N183">
        <v>3.6</v>
      </c>
      <c r="O183">
        <v>23</v>
      </c>
      <c r="P183">
        <v>77</v>
      </c>
      <c r="Q183">
        <v>50</v>
      </c>
      <c r="R183">
        <v>50</v>
      </c>
      <c r="S183">
        <v>2011</v>
      </c>
      <c r="T183">
        <v>-76.620517699999994</v>
      </c>
      <c r="U183">
        <v>39.329901300000003</v>
      </c>
    </row>
    <row r="184" spans="1:21" x14ac:dyDescent="0.2">
      <c r="A184">
        <v>162928</v>
      </c>
      <c r="B184" t="s">
        <v>45</v>
      </c>
      <c r="C184" s="4">
        <v>3.0026703425174217</v>
      </c>
      <c r="D184" s="4">
        <v>30.026703425174219</v>
      </c>
      <c r="E184" s="4">
        <v>3.0026703425174217</v>
      </c>
      <c r="F184" s="4">
        <v>30.026703425174219</v>
      </c>
      <c r="G184">
        <v>78.900000000000006</v>
      </c>
      <c r="H184">
        <v>59.9</v>
      </c>
      <c r="I184">
        <v>86.5</v>
      </c>
      <c r="J184">
        <v>97.3</v>
      </c>
      <c r="K184">
        <v>100</v>
      </c>
      <c r="L184">
        <v>85.8</v>
      </c>
      <c r="M184">
        <v>15128</v>
      </c>
      <c r="N184">
        <v>3.6</v>
      </c>
      <c r="O184">
        <v>23</v>
      </c>
      <c r="Q184">
        <v>50</v>
      </c>
      <c r="R184">
        <v>50</v>
      </c>
      <c r="S184">
        <v>2012</v>
      </c>
      <c r="T184">
        <v>-76.620517699999994</v>
      </c>
      <c r="U184">
        <v>39.329901300000003</v>
      </c>
    </row>
    <row r="185" spans="1:21" x14ac:dyDescent="0.2">
      <c r="A185">
        <v>162928</v>
      </c>
      <c r="B185" t="s">
        <v>45</v>
      </c>
      <c r="C185" s="4">
        <v>3.0026703425174217</v>
      </c>
      <c r="D185" s="4">
        <v>30.026703425174219</v>
      </c>
      <c r="E185" s="4">
        <v>3.0026703425174217</v>
      </c>
      <c r="F185" s="4">
        <v>30.026703425174219</v>
      </c>
      <c r="G185">
        <v>75.7</v>
      </c>
      <c r="H185">
        <v>59.3</v>
      </c>
      <c r="I185">
        <v>85.1</v>
      </c>
      <c r="J185">
        <v>95</v>
      </c>
      <c r="K185">
        <v>100</v>
      </c>
      <c r="L185">
        <v>83.7</v>
      </c>
      <c r="M185">
        <v>15128</v>
      </c>
      <c r="N185">
        <v>3.6</v>
      </c>
      <c r="O185">
        <v>23</v>
      </c>
      <c r="Q185">
        <v>50</v>
      </c>
      <c r="R185">
        <v>50</v>
      </c>
      <c r="S185">
        <v>2014</v>
      </c>
      <c r="T185">
        <v>-76.620517699999994</v>
      </c>
      <c r="U185">
        <v>39.329901300000003</v>
      </c>
    </row>
    <row r="186" spans="1:21" x14ac:dyDescent="0.2">
      <c r="A186">
        <v>162928</v>
      </c>
      <c r="B186" t="s">
        <v>45</v>
      </c>
      <c r="C186" s="4">
        <v>3.0026703425174217</v>
      </c>
      <c r="D186" s="4">
        <v>30.026703425174219</v>
      </c>
      <c r="E186" s="4">
        <v>3.0026703425174217</v>
      </c>
      <c r="F186" s="4">
        <v>30.026703425174219</v>
      </c>
      <c r="G186">
        <v>75.599999999999994</v>
      </c>
      <c r="H186">
        <v>59.7</v>
      </c>
      <c r="I186">
        <v>84.2</v>
      </c>
      <c r="J186">
        <v>93.6</v>
      </c>
      <c r="K186">
        <v>100</v>
      </c>
      <c r="L186">
        <v>83</v>
      </c>
      <c r="M186">
        <v>15128</v>
      </c>
      <c r="N186">
        <v>3.6</v>
      </c>
      <c r="O186">
        <v>23</v>
      </c>
      <c r="Q186">
        <v>50</v>
      </c>
      <c r="R186">
        <v>50</v>
      </c>
      <c r="S186">
        <v>2015</v>
      </c>
      <c r="T186">
        <v>-76.620517699999994</v>
      </c>
      <c r="U186">
        <v>39.329901300000003</v>
      </c>
    </row>
    <row r="187" spans="1:21" x14ac:dyDescent="0.2">
      <c r="A187">
        <v>162928</v>
      </c>
      <c r="B187" t="s">
        <v>45</v>
      </c>
      <c r="C187" s="4">
        <v>3.0026703425174217</v>
      </c>
      <c r="D187" s="4">
        <v>30.026703425174219</v>
      </c>
      <c r="E187" s="4">
        <v>3.0026703425174217</v>
      </c>
      <c r="F187" s="4">
        <v>30.026703425174219</v>
      </c>
      <c r="G187">
        <v>81.8</v>
      </c>
      <c r="H187">
        <v>57.3</v>
      </c>
      <c r="I187">
        <v>85.5</v>
      </c>
      <c r="J187">
        <v>95.3</v>
      </c>
      <c r="K187">
        <v>100</v>
      </c>
      <c r="L187">
        <v>85.6</v>
      </c>
      <c r="M187">
        <v>15128</v>
      </c>
      <c r="N187">
        <v>3.6</v>
      </c>
      <c r="O187">
        <v>23</v>
      </c>
      <c r="Q187">
        <v>50</v>
      </c>
      <c r="R187">
        <v>50</v>
      </c>
      <c r="S187">
        <v>2013</v>
      </c>
      <c r="T187">
        <v>-76.620517699999994</v>
      </c>
      <c r="U187">
        <v>39.329901300000003</v>
      </c>
    </row>
    <row r="188" spans="1:21" x14ac:dyDescent="0.2">
      <c r="A188">
        <v>163286</v>
      </c>
      <c r="B188" t="s">
        <v>204</v>
      </c>
      <c r="C188" s="4">
        <v>17.42923678795146</v>
      </c>
      <c r="D188" s="4">
        <v>174.29236787951459</v>
      </c>
      <c r="E188" s="4">
        <v>4.9508538315499022</v>
      </c>
      <c r="F188" s="4">
        <v>49.508538315499024</v>
      </c>
      <c r="G188">
        <v>41.1</v>
      </c>
      <c r="H188">
        <v>35.299999999999997</v>
      </c>
      <c r="I188">
        <v>43.6</v>
      </c>
      <c r="J188">
        <v>85.8</v>
      </c>
      <c r="K188">
        <v>28.5</v>
      </c>
      <c r="L188">
        <v>54.5</v>
      </c>
      <c r="M188">
        <v>31331</v>
      </c>
      <c r="N188">
        <v>8.4</v>
      </c>
      <c r="O188">
        <v>9</v>
      </c>
      <c r="Q188">
        <v>48</v>
      </c>
      <c r="R188">
        <v>52</v>
      </c>
      <c r="S188">
        <v>2012</v>
      </c>
      <c r="T188">
        <v>-76.942554299999998</v>
      </c>
      <c r="U188">
        <v>38.986918299999999</v>
      </c>
    </row>
    <row r="189" spans="1:21" x14ac:dyDescent="0.2">
      <c r="A189">
        <v>163286</v>
      </c>
      <c r="B189" t="s">
        <v>204</v>
      </c>
      <c r="C189" s="4">
        <v>17.42923678795146</v>
      </c>
      <c r="D189" s="4">
        <v>174.29236787951459</v>
      </c>
      <c r="E189" s="4">
        <v>4.9508538315499022</v>
      </c>
      <c r="F189" s="4">
        <v>49.508538315499024</v>
      </c>
      <c r="G189">
        <v>44.9</v>
      </c>
      <c r="H189">
        <v>40.4</v>
      </c>
      <c r="I189">
        <v>51.4</v>
      </c>
      <c r="J189">
        <v>83.9</v>
      </c>
      <c r="K189">
        <v>32.1</v>
      </c>
      <c r="L189">
        <v>57.9</v>
      </c>
      <c r="M189">
        <v>31331</v>
      </c>
      <c r="N189">
        <v>8.4</v>
      </c>
      <c r="O189">
        <v>9</v>
      </c>
      <c r="Q189">
        <v>48</v>
      </c>
      <c r="R189">
        <v>52</v>
      </c>
      <c r="S189">
        <v>2013</v>
      </c>
      <c r="T189">
        <v>-76.942554299999998</v>
      </c>
      <c r="U189">
        <v>38.986918299999999</v>
      </c>
    </row>
    <row r="190" spans="1:21" x14ac:dyDescent="0.2">
      <c r="A190">
        <v>163286</v>
      </c>
      <c r="B190" t="s">
        <v>204</v>
      </c>
      <c r="C190" s="4">
        <v>17.42923678795146</v>
      </c>
      <c r="D190" s="4">
        <v>174.29236787951459</v>
      </c>
      <c r="E190" s="4">
        <v>4.9508538315499022</v>
      </c>
      <c r="F190" s="4">
        <v>49.508538315499024</v>
      </c>
      <c r="G190">
        <v>45.4</v>
      </c>
      <c r="H190">
        <v>35.4</v>
      </c>
      <c r="I190">
        <v>48.6</v>
      </c>
      <c r="J190">
        <v>79.2</v>
      </c>
      <c r="K190">
        <v>0</v>
      </c>
      <c r="L190">
        <v>57.2</v>
      </c>
      <c r="M190">
        <v>31331</v>
      </c>
      <c r="N190">
        <v>8.4</v>
      </c>
      <c r="O190">
        <v>9</v>
      </c>
      <c r="Q190">
        <v>48</v>
      </c>
      <c r="R190">
        <v>52</v>
      </c>
      <c r="S190">
        <v>2011</v>
      </c>
      <c r="T190">
        <v>-76.942554299999998</v>
      </c>
      <c r="U190">
        <v>38.986918299999999</v>
      </c>
    </row>
    <row r="191" spans="1:21" x14ac:dyDescent="0.2">
      <c r="A191">
        <v>163286</v>
      </c>
      <c r="B191" t="s">
        <v>204</v>
      </c>
      <c r="C191" s="4">
        <v>17.42923678795146</v>
      </c>
      <c r="D191" s="4">
        <v>174.29236787951459</v>
      </c>
      <c r="E191" s="4">
        <v>4.9508538315499022</v>
      </c>
      <c r="F191" s="4">
        <v>49.508538315499024</v>
      </c>
      <c r="G191">
        <v>39</v>
      </c>
      <c r="H191">
        <v>42.4</v>
      </c>
      <c r="I191">
        <v>37.200000000000003</v>
      </c>
      <c r="J191">
        <v>84.4</v>
      </c>
      <c r="K191">
        <v>32.1</v>
      </c>
      <c r="L191">
        <v>52.2</v>
      </c>
      <c r="M191">
        <v>31331</v>
      </c>
      <c r="N191">
        <v>8.4</v>
      </c>
      <c r="O191">
        <v>9</v>
      </c>
      <c r="Q191">
        <v>48</v>
      </c>
      <c r="R191">
        <v>52</v>
      </c>
      <c r="S191">
        <v>2014</v>
      </c>
      <c r="T191">
        <v>-76.942554299999998</v>
      </c>
      <c r="U191">
        <v>38.986918299999999</v>
      </c>
    </row>
    <row r="192" spans="1:21" x14ac:dyDescent="0.2">
      <c r="A192">
        <v>163286</v>
      </c>
      <c r="B192" t="s">
        <v>204</v>
      </c>
      <c r="C192" s="4">
        <v>17.42923678795146</v>
      </c>
      <c r="D192" s="4">
        <v>174.29236787951459</v>
      </c>
      <c r="E192" s="4">
        <v>4.9508538315499022</v>
      </c>
      <c r="F192" s="4">
        <v>49.508538315499024</v>
      </c>
      <c r="G192">
        <v>45</v>
      </c>
      <c r="H192">
        <v>43.5</v>
      </c>
      <c r="I192">
        <v>42.1</v>
      </c>
      <c r="J192">
        <v>88.2</v>
      </c>
      <c r="K192">
        <v>32.299999999999997</v>
      </c>
      <c r="L192">
        <v>56.7</v>
      </c>
      <c r="M192">
        <v>31331</v>
      </c>
      <c r="N192">
        <v>8.4</v>
      </c>
      <c r="O192">
        <v>9</v>
      </c>
      <c r="Q192">
        <v>48</v>
      </c>
      <c r="R192">
        <v>52</v>
      </c>
      <c r="S192">
        <v>2016</v>
      </c>
      <c r="T192">
        <v>-76.942554299999998</v>
      </c>
      <c r="U192">
        <v>38.986918299999999</v>
      </c>
    </row>
    <row r="193" spans="1:21" x14ac:dyDescent="0.2">
      <c r="A193">
        <v>163286</v>
      </c>
      <c r="B193" t="s">
        <v>204</v>
      </c>
      <c r="C193" s="4">
        <v>17.42923678795146</v>
      </c>
      <c r="D193" s="4">
        <v>174.29236787951459</v>
      </c>
      <c r="E193" s="4">
        <v>4.9508538315499022</v>
      </c>
      <c r="F193" s="4">
        <v>49.508538315499024</v>
      </c>
      <c r="G193">
        <v>36.5</v>
      </c>
      <c r="H193">
        <v>44.8</v>
      </c>
      <c r="I193">
        <v>39.1</v>
      </c>
      <c r="J193">
        <v>83.6</v>
      </c>
      <c r="K193">
        <v>33.200000000000003</v>
      </c>
      <c r="L193">
        <v>51.9</v>
      </c>
      <c r="M193">
        <v>31331</v>
      </c>
      <c r="N193">
        <v>8.4</v>
      </c>
      <c r="O193">
        <v>9</v>
      </c>
      <c r="Q193">
        <v>48</v>
      </c>
      <c r="R193">
        <v>52</v>
      </c>
      <c r="S193">
        <v>2015</v>
      </c>
      <c r="T193">
        <v>-76.942554299999998</v>
      </c>
      <c r="U193">
        <v>38.986918299999999</v>
      </c>
    </row>
    <row r="194" spans="1:21" x14ac:dyDescent="0.2">
      <c r="A194">
        <v>164924</v>
      </c>
      <c r="B194" t="s">
        <v>37</v>
      </c>
      <c r="C194" s="4">
        <v>2.9589324498990059</v>
      </c>
      <c r="D194" s="4">
        <v>29.589324498990059</v>
      </c>
      <c r="E194" s="4">
        <v>2.9589324498990059</v>
      </c>
      <c r="F194" s="4">
        <v>29.589324498990059</v>
      </c>
      <c r="G194">
        <v>32.4</v>
      </c>
      <c r="H194">
        <v>54.6</v>
      </c>
      <c r="I194">
        <v>29.1</v>
      </c>
      <c r="J194">
        <v>95.9</v>
      </c>
      <c r="K194">
        <v>46.5</v>
      </c>
      <c r="L194">
        <v>52.5</v>
      </c>
      <c r="M194">
        <v>13216</v>
      </c>
      <c r="N194">
        <v>17.399999999999999</v>
      </c>
      <c r="O194">
        <v>19</v>
      </c>
      <c r="Q194">
        <v>54</v>
      </c>
      <c r="R194">
        <v>46</v>
      </c>
      <c r="S194">
        <v>2015</v>
      </c>
      <c r="T194">
        <v>-71.168494499999994</v>
      </c>
      <c r="U194">
        <v>42.335548799999998</v>
      </c>
    </row>
    <row r="195" spans="1:21" x14ac:dyDescent="0.2">
      <c r="A195">
        <v>164924</v>
      </c>
      <c r="B195" t="s">
        <v>37</v>
      </c>
      <c r="C195" s="4">
        <v>2.9589324498990059</v>
      </c>
      <c r="D195" s="4">
        <v>29.589324498990059</v>
      </c>
      <c r="E195" s="4">
        <v>2.9589324498990059</v>
      </c>
      <c r="F195" s="4">
        <v>29.589324498990059</v>
      </c>
      <c r="G195">
        <v>26.3</v>
      </c>
      <c r="H195">
        <v>54.4</v>
      </c>
      <c r="I195">
        <v>26.4</v>
      </c>
      <c r="J195">
        <v>96.2</v>
      </c>
      <c r="K195">
        <v>49.4</v>
      </c>
      <c r="L195">
        <v>50</v>
      </c>
      <c r="M195">
        <v>13216</v>
      </c>
      <c r="N195">
        <v>17.399999999999999</v>
      </c>
      <c r="O195">
        <v>19</v>
      </c>
      <c r="Q195">
        <v>54</v>
      </c>
      <c r="R195">
        <v>46</v>
      </c>
      <c r="S195">
        <v>2014</v>
      </c>
      <c r="T195">
        <v>-71.168494499999994</v>
      </c>
      <c r="U195">
        <v>42.335548799999998</v>
      </c>
    </row>
    <row r="196" spans="1:21" x14ac:dyDescent="0.2">
      <c r="A196">
        <v>164924</v>
      </c>
      <c r="B196" t="s">
        <v>37</v>
      </c>
      <c r="C196" s="4">
        <v>2.9589324498990059</v>
      </c>
      <c r="D196" s="4">
        <v>29.589324498990059</v>
      </c>
      <c r="E196" s="4">
        <v>2.9589324498990059</v>
      </c>
      <c r="F196" s="4">
        <v>29.589324498990059</v>
      </c>
      <c r="G196">
        <v>34.5</v>
      </c>
      <c r="H196">
        <v>52.4</v>
      </c>
      <c r="I196">
        <v>33.200000000000003</v>
      </c>
      <c r="J196">
        <v>88.7</v>
      </c>
      <c r="K196">
        <v>0</v>
      </c>
      <c r="L196">
        <v>51.6</v>
      </c>
      <c r="M196">
        <v>13216</v>
      </c>
      <c r="N196">
        <v>17.399999999999999</v>
      </c>
      <c r="O196">
        <v>19</v>
      </c>
      <c r="Q196">
        <v>54</v>
      </c>
      <c r="R196">
        <v>46</v>
      </c>
      <c r="S196">
        <v>2013</v>
      </c>
      <c r="T196">
        <v>-71.168494499999994</v>
      </c>
      <c r="U196">
        <v>42.335548799999998</v>
      </c>
    </row>
    <row r="197" spans="1:21" x14ac:dyDescent="0.2">
      <c r="A197">
        <v>164924</v>
      </c>
      <c r="B197" t="s">
        <v>37</v>
      </c>
      <c r="C197" s="4">
        <v>2.9589324498990059</v>
      </c>
      <c r="D197" s="4">
        <v>29.589324498990059</v>
      </c>
      <c r="E197" s="4">
        <v>2.9589324498990059</v>
      </c>
      <c r="F197" s="4">
        <v>29.589324498990059</v>
      </c>
      <c r="G197">
        <v>40.1</v>
      </c>
      <c r="H197">
        <v>31.6</v>
      </c>
      <c r="I197">
        <v>33.6</v>
      </c>
      <c r="J197">
        <v>78</v>
      </c>
      <c r="K197">
        <v>0</v>
      </c>
      <c r="L197">
        <v>50.3</v>
      </c>
      <c r="M197">
        <v>13216</v>
      </c>
      <c r="N197">
        <v>17.399999999999999</v>
      </c>
      <c r="O197">
        <v>19</v>
      </c>
      <c r="Q197">
        <v>54</v>
      </c>
      <c r="R197">
        <v>46</v>
      </c>
      <c r="S197">
        <v>2011</v>
      </c>
      <c r="T197">
        <v>-71.168494499999994</v>
      </c>
      <c r="U197">
        <v>42.335548799999998</v>
      </c>
    </row>
    <row r="198" spans="1:21" x14ac:dyDescent="0.2">
      <c r="A198">
        <v>164924</v>
      </c>
      <c r="B198" t="s">
        <v>37</v>
      </c>
      <c r="C198" s="4">
        <v>2.9589324498990059</v>
      </c>
      <c r="D198" s="4">
        <v>29.589324498990059</v>
      </c>
      <c r="E198" s="4">
        <v>2.9589324498990059</v>
      </c>
      <c r="F198" s="4">
        <v>29.589324498990059</v>
      </c>
      <c r="G198">
        <v>34.1</v>
      </c>
      <c r="H198">
        <v>60</v>
      </c>
      <c r="I198">
        <v>29.3</v>
      </c>
      <c r="J198">
        <v>83.3</v>
      </c>
      <c r="K198">
        <v>46.8</v>
      </c>
      <c r="L198">
        <v>49.6</v>
      </c>
      <c r="M198">
        <v>13216</v>
      </c>
      <c r="N198">
        <v>17.399999999999999</v>
      </c>
      <c r="O198">
        <v>19</v>
      </c>
      <c r="Q198">
        <v>54</v>
      </c>
      <c r="R198">
        <v>46</v>
      </c>
      <c r="S198">
        <v>2016</v>
      </c>
      <c r="T198">
        <v>-71.168494499999994</v>
      </c>
      <c r="U198">
        <v>42.335548799999998</v>
      </c>
    </row>
    <row r="199" spans="1:21" x14ac:dyDescent="0.2">
      <c r="A199">
        <v>164924</v>
      </c>
      <c r="B199" t="s">
        <v>37</v>
      </c>
      <c r="C199" s="4">
        <v>2.9589324498990059</v>
      </c>
      <c r="D199" s="4">
        <v>29.589324498990059</v>
      </c>
      <c r="E199" s="4">
        <v>2.9589324498990059</v>
      </c>
      <c r="F199" s="4">
        <v>29.589324498990059</v>
      </c>
      <c r="G199">
        <v>26.5</v>
      </c>
      <c r="H199">
        <v>41.4</v>
      </c>
      <c r="I199">
        <v>18.899999999999999</v>
      </c>
      <c r="J199">
        <v>83.5</v>
      </c>
      <c r="K199">
        <v>24.2</v>
      </c>
      <c r="L199">
        <v>42.4</v>
      </c>
      <c r="M199">
        <v>13216</v>
      </c>
      <c r="N199">
        <v>17.399999999999999</v>
      </c>
      <c r="O199">
        <v>19</v>
      </c>
      <c r="Q199">
        <v>54</v>
      </c>
      <c r="R199">
        <v>46</v>
      </c>
      <c r="S199">
        <v>2012</v>
      </c>
      <c r="T199">
        <v>-71.168494499999994</v>
      </c>
      <c r="U199">
        <v>42.335548799999998</v>
      </c>
    </row>
    <row r="200" spans="1:21" x14ac:dyDescent="0.2">
      <c r="A200">
        <v>164988</v>
      </c>
      <c r="B200" t="s">
        <v>40</v>
      </c>
      <c r="C200" s="4">
        <v>2.9210149241347771</v>
      </c>
      <c r="D200" s="4">
        <v>29.210149241347771</v>
      </c>
      <c r="E200" s="4">
        <v>2.9210149241347771</v>
      </c>
      <c r="F200" s="4">
        <v>29.210149241347771</v>
      </c>
      <c r="G200">
        <v>56.5</v>
      </c>
      <c r="H200">
        <v>44.2</v>
      </c>
      <c r="I200">
        <v>46.1</v>
      </c>
      <c r="J200">
        <v>95.3</v>
      </c>
      <c r="K200">
        <v>31.1</v>
      </c>
      <c r="L200">
        <v>63.5</v>
      </c>
      <c r="M200">
        <v>24789</v>
      </c>
      <c r="N200">
        <v>8.6</v>
      </c>
      <c r="O200">
        <v>17</v>
      </c>
      <c r="Q200">
        <v>58</v>
      </c>
      <c r="R200">
        <v>42</v>
      </c>
      <c r="S200">
        <v>2014</v>
      </c>
      <c r="T200">
        <v>-71.1053991</v>
      </c>
      <c r="U200">
        <v>42.3504997</v>
      </c>
    </row>
    <row r="201" spans="1:21" x14ac:dyDescent="0.2">
      <c r="A201">
        <v>164988</v>
      </c>
      <c r="B201" t="s">
        <v>40</v>
      </c>
      <c r="C201" s="4">
        <v>2.9210149241347771</v>
      </c>
      <c r="D201" s="4">
        <v>29.210149241347771</v>
      </c>
      <c r="E201" s="4">
        <v>2.9210149241347771</v>
      </c>
      <c r="F201" s="4">
        <v>29.210149241347771</v>
      </c>
      <c r="G201">
        <v>60.7</v>
      </c>
      <c r="H201">
        <v>37.200000000000003</v>
      </c>
      <c r="I201">
        <v>46.2</v>
      </c>
      <c r="J201">
        <v>95.6</v>
      </c>
      <c r="K201">
        <v>27.6</v>
      </c>
      <c r="L201">
        <v>64.2</v>
      </c>
      <c r="M201">
        <v>24789</v>
      </c>
      <c r="N201">
        <v>8.6</v>
      </c>
      <c r="O201">
        <v>17</v>
      </c>
      <c r="Q201">
        <v>58</v>
      </c>
      <c r="R201">
        <v>42</v>
      </c>
      <c r="S201">
        <v>2012</v>
      </c>
      <c r="T201">
        <v>-71.1053991</v>
      </c>
      <c r="U201">
        <v>42.3504997</v>
      </c>
    </row>
    <row r="202" spans="1:21" x14ac:dyDescent="0.2">
      <c r="A202">
        <v>164988</v>
      </c>
      <c r="B202" t="s">
        <v>40</v>
      </c>
      <c r="C202" s="4">
        <v>2.9210149241347771</v>
      </c>
      <c r="D202" s="4">
        <v>29.210149241347771</v>
      </c>
      <c r="E202" s="4">
        <v>2.9210149241347771</v>
      </c>
      <c r="F202" s="4">
        <v>29.210149241347771</v>
      </c>
      <c r="G202">
        <v>65.400000000000006</v>
      </c>
      <c r="H202">
        <v>39.200000000000003</v>
      </c>
      <c r="I202">
        <v>50.9</v>
      </c>
      <c r="J202">
        <v>94.2</v>
      </c>
      <c r="K202">
        <v>30.6</v>
      </c>
      <c r="L202">
        <v>66.8</v>
      </c>
      <c r="M202">
        <v>24789</v>
      </c>
      <c r="N202">
        <v>8.6</v>
      </c>
      <c r="O202">
        <v>17</v>
      </c>
      <c r="Q202">
        <v>58</v>
      </c>
      <c r="R202">
        <v>42</v>
      </c>
      <c r="S202">
        <v>2013</v>
      </c>
      <c r="T202">
        <v>-71.1053991</v>
      </c>
      <c r="U202">
        <v>42.3504997</v>
      </c>
    </row>
    <row r="203" spans="1:21" x14ac:dyDescent="0.2">
      <c r="A203">
        <v>164988</v>
      </c>
      <c r="B203" t="s">
        <v>40</v>
      </c>
      <c r="C203" s="4">
        <v>2.9210149241347771</v>
      </c>
      <c r="D203" s="4">
        <v>29.210149241347771</v>
      </c>
      <c r="E203" s="4">
        <v>2.9210149241347771</v>
      </c>
      <c r="F203" s="4">
        <v>29.210149241347771</v>
      </c>
      <c r="G203">
        <v>56.4</v>
      </c>
      <c r="H203">
        <v>47.8</v>
      </c>
      <c r="I203">
        <v>46.7</v>
      </c>
      <c r="J203">
        <v>94.4</v>
      </c>
      <c r="K203">
        <v>30.3</v>
      </c>
      <c r="L203">
        <v>63.6</v>
      </c>
      <c r="M203">
        <v>24789</v>
      </c>
      <c r="N203">
        <v>8.6</v>
      </c>
      <c r="O203">
        <v>17</v>
      </c>
      <c r="Q203">
        <v>58</v>
      </c>
      <c r="R203">
        <v>42</v>
      </c>
      <c r="S203">
        <v>2015</v>
      </c>
      <c r="T203">
        <v>-71.1053991</v>
      </c>
      <c r="U203">
        <v>42.3504997</v>
      </c>
    </row>
    <row r="204" spans="1:21" x14ac:dyDescent="0.2">
      <c r="A204">
        <v>164988</v>
      </c>
      <c r="B204" t="s">
        <v>40</v>
      </c>
      <c r="C204" s="4">
        <v>2.9210149241347771</v>
      </c>
      <c r="D204" s="4">
        <v>29.210149241347771</v>
      </c>
      <c r="E204" s="4">
        <v>2.9210149241347771</v>
      </c>
      <c r="F204" s="4">
        <v>29.210149241347771</v>
      </c>
      <c r="G204">
        <v>53.6</v>
      </c>
      <c r="H204">
        <v>38.1</v>
      </c>
      <c r="I204">
        <v>51.9</v>
      </c>
      <c r="J204">
        <v>91.4</v>
      </c>
      <c r="K204">
        <v>29.6</v>
      </c>
      <c r="L204">
        <v>64</v>
      </c>
      <c r="M204">
        <v>24789</v>
      </c>
      <c r="N204">
        <v>8.6</v>
      </c>
      <c r="O204">
        <v>17</v>
      </c>
      <c r="Q204">
        <v>58</v>
      </c>
      <c r="R204">
        <v>42</v>
      </c>
      <c r="S204">
        <v>2011</v>
      </c>
      <c r="T204">
        <v>-71.1053991</v>
      </c>
      <c r="U204">
        <v>42.3504997</v>
      </c>
    </row>
    <row r="205" spans="1:21" x14ac:dyDescent="0.2">
      <c r="A205">
        <v>164988</v>
      </c>
      <c r="B205" t="s">
        <v>40</v>
      </c>
      <c r="C205" s="4">
        <v>2.9210149241347771</v>
      </c>
      <c r="D205" s="4">
        <v>29.210149241347771</v>
      </c>
      <c r="E205" s="4">
        <v>2.9210149241347771</v>
      </c>
      <c r="F205" s="4">
        <v>29.210149241347771</v>
      </c>
      <c r="G205">
        <v>57.8</v>
      </c>
      <c r="H205">
        <v>51</v>
      </c>
      <c r="I205">
        <v>49.5</v>
      </c>
      <c r="J205">
        <v>97.7</v>
      </c>
      <c r="K205">
        <v>30.3</v>
      </c>
      <c r="L205">
        <v>66.099999999999994</v>
      </c>
      <c r="M205">
        <v>24789</v>
      </c>
      <c r="N205">
        <v>8.6</v>
      </c>
      <c r="O205">
        <v>17</v>
      </c>
      <c r="Q205">
        <v>58</v>
      </c>
      <c r="R205">
        <v>42</v>
      </c>
      <c r="S205">
        <v>2016</v>
      </c>
      <c r="T205">
        <v>-71.1053991</v>
      </c>
      <c r="U205">
        <v>42.3504997</v>
      </c>
    </row>
    <row r="206" spans="1:21" x14ac:dyDescent="0.2">
      <c r="A206">
        <v>165015</v>
      </c>
      <c r="B206" t="s">
        <v>39</v>
      </c>
      <c r="C206" s="4">
        <v>2.852641713547337</v>
      </c>
      <c r="D206" s="4">
        <v>28.52641713547337</v>
      </c>
      <c r="E206" s="4">
        <v>2.852641713547337</v>
      </c>
      <c r="F206" s="4">
        <v>28.52641713547337</v>
      </c>
      <c r="G206">
        <v>25.8</v>
      </c>
      <c r="H206">
        <v>54.7</v>
      </c>
      <c r="I206">
        <v>29.1</v>
      </c>
      <c r="J206">
        <v>95.3</v>
      </c>
      <c r="K206">
        <v>43.9</v>
      </c>
      <c r="L206">
        <v>50.3</v>
      </c>
      <c r="M206">
        <v>5495</v>
      </c>
      <c r="N206">
        <v>12.6</v>
      </c>
      <c r="O206">
        <v>22</v>
      </c>
      <c r="Q206">
        <v>55</v>
      </c>
      <c r="R206">
        <v>45</v>
      </c>
      <c r="S206">
        <v>2015</v>
      </c>
      <c r="T206">
        <v>-71.258662999999999</v>
      </c>
      <c r="U206">
        <v>42.364989000000001</v>
      </c>
    </row>
    <row r="207" spans="1:21" x14ac:dyDescent="0.2">
      <c r="A207">
        <v>165015</v>
      </c>
      <c r="B207" t="s">
        <v>39</v>
      </c>
      <c r="C207" s="4">
        <v>2.852641713547337</v>
      </c>
      <c r="D207" s="4">
        <v>28.52641713547337</v>
      </c>
      <c r="E207" s="4">
        <v>2.852641713547337</v>
      </c>
      <c r="F207" s="4">
        <v>28.52641713547337</v>
      </c>
      <c r="G207">
        <v>25.3</v>
      </c>
      <c r="H207">
        <v>40.299999999999997</v>
      </c>
      <c r="I207">
        <v>27.3</v>
      </c>
      <c r="J207">
        <v>90.2</v>
      </c>
      <c r="K207">
        <v>33.700000000000003</v>
      </c>
      <c r="L207">
        <v>46.7</v>
      </c>
      <c r="M207">
        <v>5495</v>
      </c>
      <c r="N207">
        <v>12.6</v>
      </c>
      <c r="O207">
        <v>22</v>
      </c>
      <c r="Q207">
        <v>55</v>
      </c>
      <c r="R207">
        <v>45</v>
      </c>
      <c r="S207">
        <v>2012</v>
      </c>
      <c r="T207">
        <v>-71.258662999999999</v>
      </c>
      <c r="U207">
        <v>42.364989000000001</v>
      </c>
    </row>
    <row r="208" spans="1:21" x14ac:dyDescent="0.2">
      <c r="A208">
        <v>165015</v>
      </c>
      <c r="B208" t="s">
        <v>39</v>
      </c>
      <c r="C208" s="4">
        <v>2.852641713547337</v>
      </c>
      <c r="D208" s="4">
        <v>28.52641713547337</v>
      </c>
      <c r="E208" s="4">
        <v>2.852641713547337</v>
      </c>
      <c r="F208" s="4">
        <v>28.52641713547337</v>
      </c>
      <c r="G208">
        <v>28.8</v>
      </c>
      <c r="H208">
        <v>50.6</v>
      </c>
      <c r="I208">
        <v>24.3</v>
      </c>
      <c r="J208">
        <v>86.5</v>
      </c>
      <c r="K208">
        <v>36.799999999999997</v>
      </c>
      <c r="L208">
        <v>46.6</v>
      </c>
      <c r="M208">
        <v>5495</v>
      </c>
      <c r="N208">
        <v>12.6</v>
      </c>
      <c r="O208">
        <v>22</v>
      </c>
      <c r="Q208">
        <v>55</v>
      </c>
      <c r="R208">
        <v>45</v>
      </c>
      <c r="S208">
        <v>2014</v>
      </c>
      <c r="T208">
        <v>-71.258662999999999</v>
      </c>
      <c r="U208">
        <v>42.364989000000001</v>
      </c>
    </row>
    <row r="209" spans="1:21" x14ac:dyDescent="0.2">
      <c r="A209">
        <v>165015</v>
      </c>
      <c r="B209" t="s">
        <v>39</v>
      </c>
      <c r="C209" s="4">
        <v>2.852641713547337</v>
      </c>
      <c r="D209" s="4">
        <v>28.52641713547337</v>
      </c>
      <c r="E209" s="4">
        <v>2.852641713547337</v>
      </c>
      <c r="F209" s="4">
        <v>28.52641713547337</v>
      </c>
      <c r="G209">
        <v>28.3</v>
      </c>
      <c r="H209">
        <v>47</v>
      </c>
      <c r="I209">
        <v>25.7</v>
      </c>
      <c r="J209">
        <v>97.3</v>
      </c>
      <c r="K209">
        <v>38.6</v>
      </c>
      <c r="L209">
        <v>49.9</v>
      </c>
      <c r="M209">
        <v>5495</v>
      </c>
      <c r="N209">
        <v>12.6</v>
      </c>
      <c r="O209">
        <v>22</v>
      </c>
      <c r="Q209">
        <v>55</v>
      </c>
      <c r="R209">
        <v>45</v>
      </c>
      <c r="S209">
        <v>2016</v>
      </c>
      <c r="T209">
        <v>-71.258662999999999</v>
      </c>
      <c r="U209">
        <v>42.364989000000001</v>
      </c>
    </row>
    <row r="210" spans="1:21" x14ac:dyDescent="0.2">
      <c r="A210">
        <v>165015</v>
      </c>
      <c r="B210" t="s">
        <v>39</v>
      </c>
      <c r="C210" s="4">
        <v>2.852641713547337</v>
      </c>
      <c r="D210" s="4">
        <v>28.52641713547337</v>
      </c>
      <c r="E210" s="4">
        <v>2.852641713547337</v>
      </c>
      <c r="F210" s="4">
        <v>28.52641713547337</v>
      </c>
      <c r="G210">
        <v>27.3</v>
      </c>
      <c r="H210">
        <v>45.3</v>
      </c>
      <c r="I210">
        <v>27.9</v>
      </c>
      <c r="J210">
        <v>83.1</v>
      </c>
      <c r="K210">
        <v>37.4</v>
      </c>
      <c r="L210">
        <v>45.822499999999991</v>
      </c>
      <c r="M210">
        <v>5495</v>
      </c>
      <c r="N210">
        <v>12.6</v>
      </c>
      <c r="O210">
        <v>22</v>
      </c>
      <c r="Q210">
        <v>55</v>
      </c>
      <c r="R210">
        <v>45</v>
      </c>
      <c r="S210">
        <v>2013</v>
      </c>
      <c r="T210">
        <v>-71.258662999999999</v>
      </c>
      <c r="U210">
        <v>42.364989000000001</v>
      </c>
    </row>
    <row r="211" spans="1:21" x14ac:dyDescent="0.2">
      <c r="A211">
        <v>166027</v>
      </c>
      <c r="B211" t="s">
        <v>8</v>
      </c>
      <c r="C211" s="4">
        <v>4.1435946206671135</v>
      </c>
      <c r="D211" s="4">
        <v>41.435946206671133</v>
      </c>
      <c r="E211" s="4">
        <v>4.1435946206671135</v>
      </c>
      <c r="F211" s="4">
        <v>41.435946206671133</v>
      </c>
      <c r="G211">
        <v>99.7</v>
      </c>
      <c r="H211">
        <v>72.400000000000006</v>
      </c>
      <c r="I211">
        <v>98.7</v>
      </c>
      <c r="J211">
        <v>98.8</v>
      </c>
      <c r="K211">
        <v>34.5</v>
      </c>
      <c r="L211">
        <v>96.1</v>
      </c>
      <c r="M211">
        <v>20152</v>
      </c>
      <c r="N211">
        <v>8.9</v>
      </c>
      <c r="O211">
        <v>25</v>
      </c>
      <c r="P211">
        <v>75</v>
      </c>
      <c r="R211" t="s">
        <v>182</v>
      </c>
      <c r="S211">
        <v>2011</v>
      </c>
      <c r="T211">
        <v>-71.116660100000004</v>
      </c>
      <c r="U211">
        <v>42.377002900000001</v>
      </c>
    </row>
    <row r="212" spans="1:21" x14ac:dyDescent="0.2">
      <c r="A212">
        <v>166027</v>
      </c>
      <c r="B212" t="s">
        <v>8</v>
      </c>
      <c r="C212" s="4">
        <v>4.1435946206671135</v>
      </c>
      <c r="D212" s="4">
        <v>41.435946206671133</v>
      </c>
      <c r="E212" s="4">
        <v>4.1435946206671135</v>
      </c>
      <c r="F212" s="4">
        <v>41.435946206671133</v>
      </c>
      <c r="G212">
        <v>95.8</v>
      </c>
      <c r="H212">
        <v>67.5</v>
      </c>
      <c r="I212">
        <v>97.4</v>
      </c>
      <c r="J212">
        <v>99.8</v>
      </c>
      <c r="K212">
        <v>35.9</v>
      </c>
      <c r="L212">
        <v>93.9</v>
      </c>
      <c r="M212">
        <v>20152</v>
      </c>
      <c r="N212">
        <v>8.9</v>
      </c>
      <c r="O212">
        <v>25</v>
      </c>
      <c r="R212" t="s">
        <v>182</v>
      </c>
      <c r="S212">
        <v>2012</v>
      </c>
      <c r="T212">
        <v>-71.116660100000004</v>
      </c>
      <c r="U212">
        <v>42.377002900000001</v>
      </c>
    </row>
    <row r="213" spans="1:21" x14ac:dyDescent="0.2">
      <c r="A213">
        <v>166027</v>
      </c>
      <c r="B213" t="s">
        <v>8</v>
      </c>
      <c r="C213" s="4">
        <v>4.1435946206671135</v>
      </c>
      <c r="D213" s="4">
        <v>41.435946206671133</v>
      </c>
      <c r="E213" s="4">
        <v>4.1435946206671135</v>
      </c>
      <c r="F213" s="4">
        <v>41.435946206671133</v>
      </c>
      <c r="G213">
        <v>95.3</v>
      </c>
      <c r="H213">
        <v>66.2</v>
      </c>
      <c r="I213">
        <v>98.5</v>
      </c>
      <c r="J213">
        <v>99.1</v>
      </c>
      <c r="K213">
        <v>40.6</v>
      </c>
      <c r="L213">
        <v>93.9</v>
      </c>
      <c r="M213">
        <v>20152</v>
      </c>
      <c r="N213">
        <v>8.9</v>
      </c>
      <c r="O213">
        <v>25</v>
      </c>
      <c r="R213" t="s">
        <v>182</v>
      </c>
      <c r="S213">
        <v>2014</v>
      </c>
      <c r="T213">
        <v>-71.116660100000004</v>
      </c>
      <c r="U213">
        <v>42.377002900000001</v>
      </c>
    </row>
    <row r="214" spans="1:21" x14ac:dyDescent="0.2">
      <c r="A214">
        <v>166027</v>
      </c>
      <c r="B214" t="s">
        <v>8</v>
      </c>
      <c r="C214" s="4">
        <v>4.1435946206671135</v>
      </c>
      <c r="D214" s="4">
        <v>41.435946206671133</v>
      </c>
      <c r="E214" s="4">
        <v>4.1435946206671135</v>
      </c>
      <c r="F214" s="4">
        <v>41.435946206671133</v>
      </c>
      <c r="G214">
        <v>92.9</v>
      </c>
      <c r="H214">
        <v>67.599999999999994</v>
      </c>
      <c r="I214">
        <v>98.6</v>
      </c>
      <c r="J214">
        <v>98.9</v>
      </c>
      <c r="K214">
        <v>44</v>
      </c>
      <c r="L214">
        <v>93.3</v>
      </c>
      <c r="M214">
        <v>20152</v>
      </c>
      <c r="N214">
        <v>8.9</v>
      </c>
      <c r="O214">
        <v>25</v>
      </c>
      <c r="R214" t="s">
        <v>182</v>
      </c>
      <c r="S214">
        <v>2015</v>
      </c>
      <c r="T214">
        <v>-71.116660100000004</v>
      </c>
      <c r="U214">
        <v>42.377002900000001</v>
      </c>
    </row>
    <row r="215" spans="1:21" x14ac:dyDescent="0.2">
      <c r="A215">
        <v>166027</v>
      </c>
      <c r="B215" t="s">
        <v>8</v>
      </c>
      <c r="C215" s="4">
        <v>4.1435946206671135</v>
      </c>
      <c r="D215" s="4">
        <v>41.435946206671133</v>
      </c>
      <c r="E215" s="4">
        <v>4.1435946206671135</v>
      </c>
      <c r="F215" s="4">
        <v>41.435946206671133</v>
      </c>
      <c r="G215">
        <v>94.9</v>
      </c>
      <c r="H215">
        <v>63.7</v>
      </c>
      <c r="I215">
        <v>98.6</v>
      </c>
      <c r="J215">
        <v>99.2</v>
      </c>
      <c r="K215">
        <v>39.9</v>
      </c>
      <c r="L215">
        <v>93.6</v>
      </c>
      <c r="M215">
        <v>20152</v>
      </c>
      <c r="N215">
        <v>8.9</v>
      </c>
      <c r="O215">
        <v>25</v>
      </c>
      <c r="R215" t="s">
        <v>182</v>
      </c>
      <c r="S215">
        <v>2013</v>
      </c>
      <c r="T215">
        <v>-71.116660100000004</v>
      </c>
      <c r="U215">
        <v>42.377002900000001</v>
      </c>
    </row>
    <row r="216" spans="1:21" x14ac:dyDescent="0.2">
      <c r="A216">
        <v>166027</v>
      </c>
      <c r="B216" t="s">
        <v>8</v>
      </c>
      <c r="C216" s="4">
        <v>4.1435946206671135</v>
      </c>
      <c r="D216" s="4">
        <v>41.435946206671133</v>
      </c>
      <c r="E216" s="4">
        <v>4.1435946206671135</v>
      </c>
      <c r="F216" s="4">
        <v>41.435946206671133</v>
      </c>
      <c r="G216">
        <v>83.6</v>
      </c>
      <c r="H216">
        <v>77.2</v>
      </c>
      <c r="I216">
        <v>99</v>
      </c>
      <c r="J216">
        <v>99.8</v>
      </c>
      <c r="K216">
        <v>45.2</v>
      </c>
      <c r="L216">
        <v>91.6</v>
      </c>
      <c r="M216">
        <v>20152</v>
      </c>
      <c r="N216">
        <v>8.9</v>
      </c>
      <c r="O216">
        <v>25</v>
      </c>
      <c r="R216" t="s">
        <v>182</v>
      </c>
      <c r="S216">
        <v>2016</v>
      </c>
      <c r="T216">
        <v>-71.116660100000004</v>
      </c>
      <c r="U216">
        <v>42.377002900000001</v>
      </c>
    </row>
    <row r="217" spans="1:21" x14ac:dyDescent="0.2">
      <c r="A217">
        <v>166629</v>
      </c>
      <c r="B217" t="s">
        <v>198</v>
      </c>
      <c r="C217" s="4">
        <v>10.858538876299569</v>
      </c>
      <c r="D217" s="4">
        <v>108.58538876299569</v>
      </c>
      <c r="E217" s="4">
        <v>4.6371640320287373</v>
      </c>
      <c r="F217" s="4">
        <v>46.371640320287369</v>
      </c>
      <c r="G217">
        <v>61.3</v>
      </c>
      <c r="H217">
        <v>22.6</v>
      </c>
      <c r="I217">
        <v>72.599999999999994</v>
      </c>
      <c r="J217">
        <v>67.900000000000006</v>
      </c>
      <c r="K217">
        <v>53.9</v>
      </c>
      <c r="L217">
        <v>64.7</v>
      </c>
      <c r="M217">
        <v>56959</v>
      </c>
      <c r="N217">
        <v>13</v>
      </c>
      <c r="O217">
        <v>11</v>
      </c>
      <c r="Q217">
        <v>49</v>
      </c>
      <c r="R217">
        <v>51</v>
      </c>
      <c r="S217">
        <v>2011</v>
      </c>
      <c r="T217">
        <v>-72.526712099999997</v>
      </c>
      <c r="U217">
        <v>42.391156899999999</v>
      </c>
    </row>
    <row r="218" spans="1:21" x14ac:dyDescent="0.2">
      <c r="A218">
        <v>166629</v>
      </c>
      <c r="B218" t="s">
        <v>198</v>
      </c>
      <c r="C218" s="4">
        <v>10.858538876299569</v>
      </c>
      <c r="D218" s="4">
        <v>108.58538876299569</v>
      </c>
      <c r="E218" s="4">
        <v>4.6371640320287373</v>
      </c>
      <c r="F218" s="4">
        <v>46.371640320287369</v>
      </c>
      <c r="G218">
        <v>54</v>
      </c>
      <c r="H218">
        <v>27.3</v>
      </c>
      <c r="I218">
        <v>58.3</v>
      </c>
      <c r="J218">
        <v>80.099999999999994</v>
      </c>
      <c r="K218">
        <v>53.2</v>
      </c>
      <c r="L218">
        <v>61.1</v>
      </c>
      <c r="M218">
        <v>56959</v>
      </c>
      <c r="N218">
        <v>13</v>
      </c>
      <c r="O218">
        <v>11</v>
      </c>
      <c r="Q218">
        <v>49</v>
      </c>
      <c r="R218">
        <v>51</v>
      </c>
      <c r="S218">
        <v>2012</v>
      </c>
      <c r="T218">
        <v>-72.526712099999997</v>
      </c>
      <c r="U218">
        <v>42.391156899999999</v>
      </c>
    </row>
    <row r="219" spans="1:21" x14ac:dyDescent="0.2">
      <c r="A219">
        <v>166629</v>
      </c>
      <c r="B219" t="s">
        <v>198</v>
      </c>
      <c r="C219" s="4">
        <v>10.858538876299569</v>
      </c>
      <c r="D219" s="4">
        <v>108.58538876299569</v>
      </c>
      <c r="E219" s="4">
        <v>4.6371640320287373</v>
      </c>
      <c r="F219" s="4">
        <v>46.371640320287369</v>
      </c>
      <c r="G219">
        <v>57.1</v>
      </c>
      <c r="H219">
        <v>31.7</v>
      </c>
      <c r="I219">
        <v>62.6</v>
      </c>
      <c r="J219">
        <v>77.8</v>
      </c>
      <c r="K219">
        <v>52.8</v>
      </c>
      <c r="L219">
        <v>62.9</v>
      </c>
      <c r="M219">
        <v>56959</v>
      </c>
      <c r="N219">
        <v>13</v>
      </c>
      <c r="O219">
        <v>11</v>
      </c>
      <c r="Q219">
        <v>49</v>
      </c>
      <c r="R219">
        <v>51</v>
      </c>
      <c r="S219">
        <v>2013</v>
      </c>
      <c r="T219">
        <v>-72.526712099999997</v>
      </c>
      <c r="U219">
        <v>42.391156899999999</v>
      </c>
    </row>
    <row r="220" spans="1:21" x14ac:dyDescent="0.2">
      <c r="A220">
        <v>166629</v>
      </c>
      <c r="B220" t="s">
        <v>198</v>
      </c>
      <c r="C220" s="4">
        <v>10.858538876299569</v>
      </c>
      <c r="D220" s="4">
        <v>108.58538876299569</v>
      </c>
      <c r="E220" s="4">
        <v>4.6371640320287373</v>
      </c>
      <c r="F220" s="4">
        <v>46.371640320287369</v>
      </c>
      <c r="G220">
        <v>44.8</v>
      </c>
      <c r="H220">
        <v>40.299999999999997</v>
      </c>
      <c r="I220">
        <v>49.1</v>
      </c>
      <c r="J220">
        <v>78.7</v>
      </c>
      <c r="K220">
        <v>52.8</v>
      </c>
      <c r="L220">
        <v>56.1</v>
      </c>
      <c r="M220">
        <v>56959</v>
      </c>
      <c r="N220">
        <v>13</v>
      </c>
      <c r="O220">
        <v>11</v>
      </c>
      <c r="Q220">
        <v>49</v>
      </c>
      <c r="R220">
        <v>51</v>
      </c>
      <c r="S220">
        <v>2015</v>
      </c>
      <c r="T220">
        <v>-72.526712099999997</v>
      </c>
      <c r="U220">
        <v>42.391156899999999</v>
      </c>
    </row>
    <row r="221" spans="1:21" x14ac:dyDescent="0.2">
      <c r="A221">
        <v>166629</v>
      </c>
      <c r="B221" t="s">
        <v>198</v>
      </c>
      <c r="C221" s="4">
        <v>10.858538876299569</v>
      </c>
      <c r="D221" s="4">
        <v>108.58538876299569</v>
      </c>
      <c r="E221" s="4">
        <v>4.6371640320287373</v>
      </c>
      <c r="F221" s="4">
        <v>46.371640320287369</v>
      </c>
      <c r="G221">
        <v>40.700000000000003</v>
      </c>
      <c r="H221">
        <v>33.1</v>
      </c>
      <c r="I221">
        <v>38.9</v>
      </c>
      <c r="J221">
        <v>74.599999999999994</v>
      </c>
      <c r="K221">
        <v>52</v>
      </c>
      <c r="L221">
        <v>50.1</v>
      </c>
      <c r="M221">
        <v>56959</v>
      </c>
      <c r="N221">
        <v>13</v>
      </c>
      <c r="O221">
        <v>11</v>
      </c>
      <c r="Q221">
        <v>49</v>
      </c>
      <c r="R221">
        <v>51</v>
      </c>
      <c r="S221">
        <v>2014</v>
      </c>
      <c r="T221">
        <v>-72.526712099999997</v>
      </c>
      <c r="U221">
        <v>42.391156899999999</v>
      </c>
    </row>
    <row r="222" spans="1:21" x14ac:dyDescent="0.2">
      <c r="A222">
        <v>166629</v>
      </c>
      <c r="B222" t="s">
        <v>198</v>
      </c>
      <c r="C222" s="4">
        <v>10.858538876299569</v>
      </c>
      <c r="D222" s="4">
        <v>108.58538876299569</v>
      </c>
      <c r="E222" s="4">
        <v>4.6371640320287373</v>
      </c>
      <c r="F222" s="4">
        <v>46.371640320287369</v>
      </c>
      <c r="G222">
        <v>40.200000000000003</v>
      </c>
      <c r="H222">
        <v>48.9</v>
      </c>
      <c r="I222">
        <v>36.299999999999997</v>
      </c>
      <c r="J222">
        <v>88.1</v>
      </c>
      <c r="K222">
        <v>52.2</v>
      </c>
      <c r="L222">
        <v>54.3</v>
      </c>
      <c r="M222">
        <v>56959</v>
      </c>
      <c r="N222">
        <v>13</v>
      </c>
      <c r="O222">
        <v>11</v>
      </c>
      <c r="Q222">
        <v>49</v>
      </c>
      <c r="R222">
        <v>51</v>
      </c>
      <c r="S222">
        <v>2016</v>
      </c>
      <c r="T222">
        <v>-72.526712099999997</v>
      </c>
      <c r="U222">
        <v>42.391156899999999</v>
      </c>
    </row>
    <row r="223" spans="1:21" x14ac:dyDescent="0.2">
      <c r="A223">
        <v>166683</v>
      </c>
      <c r="B223" t="s">
        <v>6</v>
      </c>
      <c r="C223" s="4">
        <v>4.4232662830067957</v>
      </c>
      <c r="D223" s="4">
        <v>44.232662830067959</v>
      </c>
      <c r="E223" s="4">
        <v>4.4232662830067957</v>
      </c>
      <c r="F223" s="4">
        <v>44.232662830067959</v>
      </c>
      <c r="G223">
        <v>97.8</v>
      </c>
      <c r="H223">
        <v>82.3</v>
      </c>
      <c r="I223">
        <v>91.4</v>
      </c>
      <c r="J223">
        <v>99.9</v>
      </c>
      <c r="K223">
        <v>87.5</v>
      </c>
      <c r="L223">
        <v>95.6</v>
      </c>
      <c r="M223">
        <v>11074</v>
      </c>
      <c r="N223">
        <v>9</v>
      </c>
      <c r="O223">
        <v>33</v>
      </c>
      <c r="P223">
        <v>67</v>
      </c>
      <c r="Q223">
        <v>37</v>
      </c>
      <c r="R223">
        <v>63</v>
      </c>
      <c r="S223">
        <v>2011</v>
      </c>
      <c r="T223">
        <v>-71.094160000000002</v>
      </c>
      <c r="U223">
        <v>42.360090999999997</v>
      </c>
    </row>
    <row r="224" spans="1:21" x14ac:dyDescent="0.2">
      <c r="A224">
        <v>166683</v>
      </c>
      <c r="B224" t="s">
        <v>6</v>
      </c>
      <c r="C224" s="4">
        <v>4.4232662830067957</v>
      </c>
      <c r="D224" s="4">
        <v>44.232662830067959</v>
      </c>
      <c r="E224" s="4">
        <v>4.4232662830067957</v>
      </c>
      <c r="F224" s="4">
        <v>44.232662830067959</v>
      </c>
      <c r="G224">
        <v>92.9</v>
      </c>
      <c r="H224">
        <v>81.599999999999994</v>
      </c>
      <c r="I224">
        <v>89.2</v>
      </c>
      <c r="J224">
        <v>99.9</v>
      </c>
      <c r="K224">
        <v>92.9</v>
      </c>
      <c r="L224">
        <v>93.1</v>
      </c>
      <c r="M224">
        <v>11074</v>
      </c>
      <c r="N224">
        <v>9</v>
      </c>
      <c r="O224">
        <v>33</v>
      </c>
      <c r="Q224">
        <v>37</v>
      </c>
      <c r="R224">
        <v>63</v>
      </c>
      <c r="S224">
        <v>2013</v>
      </c>
      <c r="T224">
        <v>-71.094160000000002</v>
      </c>
      <c r="U224">
        <v>42.360090999999997</v>
      </c>
    </row>
    <row r="225" spans="1:21" x14ac:dyDescent="0.2">
      <c r="A225">
        <v>166683</v>
      </c>
      <c r="B225" t="s">
        <v>6</v>
      </c>
      <c r="C225" s="4">
        <v>4.4232662830067957</v>
      </c>
      <c r="D225" s="4">
        <v>44.232662830067959</v>
      </c>
      <c r="E225" s="4">
        <v>4.4232662830067957</v>
      </c>
      <c r="F225" s="4">
        <v>44.232662830067959</v>
      </c>
      <c r="G225">
        <v>92.9</v>
      </c>
      <c r="H225">
        <v>82</v>
      </c>
      <c r="I225">
        <v>89</v>
      </c>
      <c r="J225">
        <v>100</v>
      </c>
      <c r="K225">
        <v>94.3</v>
      </c>
      <c r="L225">
        <v>93</v>
      </c>
      <c r="M225">
        <v>11074</v>
      </c>
      <c r="N225">
        <v>9</v>
      </c>
      <c r="O225">
        <v>33</v>
      </c>
      <c r="Q225">
        <v>37</v>
      </c>
      <c r="R225">
        <v>63</v>
      </c>
      <c r="S225">
        <v>2014</v>
      </c>
      <c r="T225">
        <v>-71.094160000000002</v>
      </c>
      <c r="U225">
        <v>42.360090999999997</v>
      </c>
    </row>
    <row r="226" spans="1:21" x14ac:dyDescent="0.2">
      <c r="A226">
        <v>166683</v>
      </c>
      <c r="B226" t="s">
        <v>6</v>
      </c>
      <c r="C226" s="4">
        <v>4.4232662830067957</v>
      </c>
      <c r="D226" s="4">
        <v>44.232662830067959</v>
      </c>
      <c r="E226" s="4">
        <v>4.4232662830067957</v>
      </c>
      <c r="F226" s="4">
        <v>44.232662830067959</v>
      </c>
      <c r="G226">
        <v>89.4</v>
      </c>
      <c r="H226">
        <v>84</v>
      </c>
      <c r="I226">
        <v>88.6</v>
      </c>
      <c r="J226">
        <v>99.7</v>
      </c>
      <c r="K226">
        <v>95.4</v>
      </c>
      <c r="L226">
        <v>92</v>
      </c>
      <c r="M226">
        <v>11074</v>
      </c>
      <c r="N226">
        <v>9</v>
      </c>
      <c r="O226">
        <v>33</v>
      </c>
      <c r="Q226">
        <v>37</v>
      </c>
      <c r="R226">
        <v>63</v>
      </c>
      <c r="S226">
        <v>2016</v>
      </c>
      <c r="T226">
        <v>-71.094160000000002</v>
      </c>
      <c r="U226">
        <v>42.360090999999997</v>
      </c>
    </row>
    <row r="227" spans="1:21" x14ac:dyDescent="0.2">
      <c r="A227">
        <v>166683</v>
      </c>
      <c r="B227" t="s">
        <v>6</v>
      </c>
      <c r="C227" s="4">
        <v>4.4232662830067957</v>
      </c>
      <c r="D227" s="4">
        <v>44.232662830067959</v>
      </c>
      <c r="E227" s="4">
        <v>4.4232662830067957</v>
      </c>
      <c r="F227" s="4">
        <v>44.232662830067959</v>
      </c>
      <c r="G227">
        <v>89.1</v>
      </c>
      <c r="H227">
        <v>84.3</v>
      </c>
      <c r="I227">
        <v>88.2</v>
      </c>
      <c r="J227">
        <v>100</v>
      </c>
      <c r="K227">
        <v>95.7</v>
      </c>
      <c r="L227">
        <v>91.9</v>
      </c>
      <c r="M227">
        <v>11074</v>
      </c>
      <c r="N227">
        <v>9</v>
      </c>
      <c r="O227">
        <v>33</v>
      </c>
      <c r="Q227">
        <v>37</v>
      </c>
      <c r="R227">
        <v>63</v>
      </c>
      <c r="S227">
        <v>2015</v>
      </c>
      <c r="T227">
        <v>-71.094160000000002</v>
      </c>
      <c r="U227">
        <v>42.360090999999997</v>
      </c>
    </row>
    <row r="228" spans="1:21" x14ac:dyDescent="0.2">
      <c r="A228">
        <v>166683</v>
      </c>
      <c r="B228" t="s">
        <v>6</v>
      </c>
      <c r="C228" s="4">
        <v>4.4232662830067957</v>
      </c>
      <c r="D228" s="4">
        <v>44.232662830067959</v>
      </c>
      <c r="E228" s="4">
        <v>4.4232662830067957</v>
      </c>
      <c r="F228" s="4">
        <v>44.232662830067959</v>
      </c>
      <c r="G228">
        <v>92.7</v>
      </c>
      <c r="H228">
        <v>79.2</v>
      </c>
      <c r="I228">
        <v>87.4</v>
      </c>
      <c r="J228">
        <v>100</v>
      </c>
      <c r="K228">
        <v>94.4</v>
      </c>
      <c r="L228">
        <v>92.3</v>
      </c>
      <c r="M228">
        <v>11074</v>
      </c>
      <c r="N228">
        <v>9</v>
      </c>
      <c r="O228">
        <v>33</v>
      </c>
      <c r="Q228">
        <v>37</v>
      </c>
      <c r="R228">
        <v>63</v>
      </c>
      <c r="S228">
        <v>2012</v>
      </c>
      <c r="T228">
        <v>-71.094160000000002</v>
      </c>
      <c r="U228">
        <v>42.360090999999997</v>
      </c>
    </row>
    <row r="229" spans="1:21" x14ac:dyDescent="0.2">
      <c r="A229">
        <v>167358</v>
      </c>
      <c r="B229" t="s">
        <v>63</v>
      </c>
      <c r="C229" s="4">
        <v>2.9957075566822566</v>
      </c>
      <c r="D229" s="4">
        <v>29.957075566822567</v>
      </c>
      <c r="E229" s="4">
        <v>2.9957075566822566</v>
      </c>
      <c r="F229" s="4">
        <v>29.957075566822567</v>
      </c>
      <c r="G229">
        <v>34.5</v>
      </c>
      <c r="H229">
        <v>48.5</v>
      </c>
      <c r="I229">
        <v>19.8</v>
      </c>
      <c r="J229">
        <v>82</v>
      </c>
      <c r="K229">
        <v>34.5</v>
      </c>
      <c r="L229">
        <v>45.4</v>
      </c>
      <c r="M229">
        <v>18539</v>
      </c>
      <c r="N229">
        <v>15.1</v>
      </c>
      <c r="O229">
        <v>26</v>
      </c>
      <c r="Q229">
        <v>50</v>
      </c>
      <c r="R229">
        <v>50</v>
      </c>
      <c r="S229">
        <v>2014</v>
      </c>
      <c r="T229">
        <v>-71.089171699999994</v>
      </c>
      <c r="U229">
        <v>42.339806699999997</v>
      </c>
    </row>
    <row r="230" spans="1:21" x14ac:dyDescent="0.2">
      <c r="A230">
        <v>167358</v>
      </c>
      <c r="B230" t="s">
        <v>63</v>
      </c>
      <c r="C230" s="4">
        <v>2.9957075566822566</v>
      </c>
      <c r="D230" s="4">
        <v>29.957075566822567</v>
      </c>
      <c r="E230" s="4">
        <v>2.9957075566822566</v>
      </c>
      <c r="F230" s="4">
        <v>29.957075566822567</v>
      </c>
      <c r="G230">
        <v>36.4</v>
      </c>
      <c r="H230">
        <v>54.7</v>
      </c>
      <c r="I230">
        <v>21.9</v>
      </c>
      <c r="J230">
        <v>81.3</v>
      </c>
      <c r="K230">
        <v>34</v>
      </c>
      <c r="L230">
        <v>46.8</v>
      </c>
      <c r="M230">
        <v>18539</v>
      </c>
      <c r="N230">
        <v>15.1</v>
      </c>
      <c r="O230">
        <v>26</v>
      </c>
      <c r="Q230">
        <v>50</v>
      </c>
      <c r="R230">
        <v>50</v>
      </c>
      <c r="S230">
        <v>2015</v>
      </c>
      <c r="T230">
        <v>-71.089171699999994</v>
      </c>
      <c r="U230">
        <v>42.339806699999997</v>
      </c>
    </row>
    <row r="231" spans="1:21" x14ac:dyDescent="0.2">
      <c r="A231">
        <v>167358</v>
      </c>
      <c r="B231" t="s">
        <v>63</v>
      </c>
      <c r="C231" s="4">
        <v>2.9957075566822566</v>
      </c>
      <c r="D231" s="4">
        <v>29.957075566822567</v>
      </c>
      <c r="E231" s="4">
        <v>2.9957075566822566</v>
      </c>
      <c r="F231" s="4">
        <v>29.957075566822567</v>
      </c>
      <c r="G231">
        <v>30.4</v>
      </c>
      <c r="H231">
        <v>38</v>
      </c>
      <c r="I231">
        <v>18.899999999999999</v>
      </c>
      <c r="J231">
        <v>70</v>
      </c>
      <c r="K231">
        <v>31.1</v>
      </c>
      <c r="L231">
        <v>39.417500000000004</v>
      </c>
      <c r="M231">
        <v>18539</v>
      </c>
      <c r="N231">
        <v>15.1</v>
      </c>
      <c r="O231">
        <v>26</v>
      </c>
      <c r="Q231">
        <v>50</v>
      </c>
      <c r="R231">
        <v>50</v>
      </c>
      <c r="S231">
        <v>2012</v>
      </c>
      <c r="T231">
        <v>-71.089171699999994</v>
      </c>
      <c r="U231">
        <v>42.339806699999997</v>
      </c>
    </row>
    <row r="232" spans="1:21" x14ac:dyDescent="0.2">
      <c r="A232">
        <v>167358</v>
      </c>
      <c r="B232" t="s">
        <v>63</v>
      </c>
      <c r="C232" s="4">
        <v>2.9957075566822566</v>
      </c>
      <c r="D232" s="4">
        <v>29.957075566822567</v>
      </c>
      <c r="E232" s="4">
        <v>2.9957075566822566</v>
      </c>
      <c r="F232" s="4">
        <v>29.957075566822567</v>
      </c>
      <c r="G232">
        <v>35.5</v>
      </c>
      <c r="H232">
        <v>58.7</v>
      </c>
      <c r="I232">
        <v>20.6</v>
      </c>
      <c r="J232">
        <v>84</v>
      </c>
      <c r="K232">
        <v>32.9</v>
      </c>
      <c r="L232">
        <v>47.255000000000003</v>
      </c>
      <c r="M232">
        <v>18539</v>
      </c>
      <c r="N232">
        <v>15.1</v>
      </c>
      <c r="O232">
        <v>26</v>
      </c>
      <c r="Q232">
        <v>50</v>
      </c>
      <c r="R232">
        <v>50</v>
      </c>
      <c r="S232">
        <v>2016</v>
      </c>
      <c r="T232">
        <v>-71.089171699999994</v>
      </c>
      <c r="U232">
        <v>42.339806699999997</v>
      </c>
    </row>
    <row r="233" spans="1:21" x14ac:dyDescent="0.2">
      <c r="A233">
        <v>167358</v>
      </c>
      <c r="B233" t="s">
        <v>63</v>
      </c>
      <c r="C233" s="4">
        <v>2.9957075566822566</v>
      </c>
      <c r="D233" s="4">
        <v>29.957075566822567</v>
      </c>
      <c r="E233" s="4">
        <v>2.9957075566822566</v>
      </c>
      <c r="F233" s="4">
        <v>29.957075566822567</v>
      </c>
      <c r="G233">
        <v>40.1</v>
      </c>
      <c r="H233">
        <v>41</v>
      </c>
      <c r="I233">
        <v>21.2</v>
      </c>
      <c r="J233">
        <v>76.400000000000006</v>
      </c>
      <c r="K233">
        <v>33.799999999999997</v>
      </c>
      <c r="L233">
        <v>45.23</v>
      </c>
      <c r="M233">
        <v>18539</v>
      </c>
      <c r="N233">
        <v>15.1</v>
      </c>
      <c r="O233">
        <v>26</v>
      </c>
      <c r="Q233">
        <v>50</v>
      </c>
      <c r="R233">
        <v>50</v>
      </c>
      <c r="S233">
        <v>2013</v>
      </c>
      <c r="T233">
        <v>-71.089171699999994</v>
      </c>
      <c r="U233">
        <v>42.339806699999997</v>
      </c>
    </row>
    <row r="234" spans="1:21" x14ac:dyDescent="0.2">
      <c r="A234">
        <v>168148</v>
      </c>
      <c r="B234" t="s">
        <v>27</v>
      </c>
      <c r="C234" s="4">
        <v>3.008153755214646</v>
      </c>
      <c r="D234" s="4">
        <v>30.081537552146461</v>
      </c>
      <c r="E234" s="4">
        <v>3.008153755214646</v>
      </c>
      <c r="F234" s="4">
        <v>30.081537552146461</v>
      </c>
      <c r="G234">
        <v>64.099999999999994</v>
      </c>
      <c r="H234">
        <v>28.3</v>
      </c>
      <c r="I234">
        <v>52.3</v>
      </c>
      <c r="J234">
        <v>83.9</v>
      </c>
      <c r="K234">
        <v>0</v>
      </c>
      <c r="L234">
        <v>65.2</v>
      </c>
      <c r="M234">
        <v>10410</v>
      </c>
      <c r="N234">
        <v>10</v>
      </c>
      <c r="O234">
        <v>14</v>
      </c>
      <c r="Q234">
        <v>54</v>
      </c>
      <c r="R234">
        <v>46</v>
      </c>
      <c r="S234">
        <v>2011</v>
      </c>
      <c r="T234">
        <v>-71.119023200000001</v>
      </c>
      <c r="U234">
        <v>42.4074843</v>
      </c>
    </row>
    <row r="235" spans="1:21" x14ac:dyDescent="0.2">
      <c r="A235">
        <v>168148</v>
      </c>
      <c r="B235" t="s">
        <v>27</v>
      </c>
      <c r="C235" s="4">
        <v>3.008153755214646</v>
      </c>
      <c r="D235" s="4">
        <v>30.081537552146461</v>
      </c>
      <c r="E235" s="4">
        <v>3.008153755214646</v>
      </c>
      <c r="F235" s="4">
        <v>30.081537552146461</v>
      </c>
      <c r="G235">
        <v>45.8</v>
      </c>
      <c r="H235">
        <v>41.3</v>
      </c>
      <c r="I235">
        <v>37.4</v>
      </c>
      <c r="J235">
        <v>94.5</v>
      </c>
      <c r="K235">
        <v>35.4</v>
      </c>
      <c r="L235">
        <v>57.3</v>
      </c>
      <c r="M235">
        <v>10410</v>
      </c>
      <c r="N235">
        <v>10</v>
      </c>
      <c r="O235">
        <v>14</v>
      </c>
      <c r="Q235">
        <v>54</v>
      </c>
      <c r="R235">
        <v>46</v>
      </c>
      <c r="S235">
        <v>2012</v>
      </c>
      <c r="T235">
        <v>-71.119023200000001</v>
      </c>
      <c r="U235">
        <v>42.4074843</v>
      </c>
    </row>
    <row r="236" spans="1:21" x14ac:dyDescent="0.2">
      <c r="A236">
        <v>168148</v>
      </c>
      <c r="B236" t="s">
        <v>27</v>
      </c>
      <c r="C236" s="4">
        <v>3.008153755214646</v>
      </c>
      <c r="D236" s="4">
        <v>30.081537552146461</v>
      </c>
      <c r="E236" s="4">
        <v>3.008153755214646</v>
      </c>
      <c r="F236" s="4">
        <v>30.081537552146461</v>
      </c>
      <c r="G236">
        <v>46.7</v>
      </c>
      <c r="H236">
        <v>43.4</v>
      </c>
      <c r="I236">
        <v>32.1</v>
      </c>
      <c r="J236">
        <v>93.9</v>
      </c>
      <c r="K236">
        <v>39.1</v>
      </c>
      <c r="L236">
        <v>56.1</v>
      </c>
      <c r="M236">
        <v>10410</v>
      </c>
      <c r="N236">
        <v>10</v>
      </c>
      <c r="O236">
        <v>14</v>
      </c>
      <c r="Q236">
        <v>54</v>
      </c>
      <c r="R236">
        <v>46</v>
      </c>
      <c r="S236">
        <v>2014</v>
      </c>
      <c r="T236">
        <v>-71.119023200000001</v>
      </c>
      <c r="U236">
        <v>42.4074843</v>
      </c>
    </row>
    <row r="237" spans="1:21" x14ac:dyDescent="0.2">
      <c r="A237">
        <v>168148</v>
      </c>
      <c r="B237" t="s">
        <v>27</v>
      </c>
      <c r="C237" s="4">
        <v>3.008153755214646</v>
      </c>
      <c r="D237" s="4">
        <v>30.081537552146461</v>
      </c>
      <c r="E237" s="4">
        <v>3.008153755214646</v>
      </c>
      <c r="F237" s="4">
        <v>30.081537552146461</v>
      </c>
      <c r="G237">
        <v>52.6</v>
      </c>
      <c r="H237">
        <v>39.6</v>
      </c>
      <c r="I237">
        <v>36.4</v>
      </c>
      <c r="J237">
        <v>94.8</v>
      </c>
      <c r="K237">
        <v>39.4</v>
      </c>
      <c r="L237">
        <v>59.1</v>
      </c>
      <c r="M237">
        <v>10410</v>
      </c>
      <c r="N237">
        <v>10</v>
      </c>
      <c r="O237">
        <v>14</v>
      </c>
      <c r="Q237">
        <v>54</v>
      </c>
      <c r="R237">
        <v>46</v>
      </c>
      <c r="S237">
        <v>2013</v>
      </c>
      <c r="T237">
        <v>-71.119023200000001</v>
      </c>
      <c r="U237">
        <v>42.4074843</v>
      </c>
    </row>
    <row r="238" spans="1:21" x14ac:dyDescent="0.2">
      <c r="A238">
        <v>168148</v>
      </c>
      <c r="B238" t="s">
        <v>27</v>
      </c>
      <c r="C238" s="4">
        <v>3.008153755214646</v>
      </c>
      <c r="D238" s="4">
        <v>30.081537552146461</v>
      </c>
      <c r="E238" s="4">
        <v>3.008153755214646</v>
      </c>
      <c r="F238" s="4">
        <v>30.081537552146461</v>
      </c>
      <c r="G238">
        <v>43.6</v>
      </c>
      <c r="H238">
        <v>51.1</v>
      </c>
      <c r="I238">
        <v>33.9</v>
      </c>
      <c r="J238">
        <v>92.9</v>
      </c>
      <c r="K238">
        <v>58.7</v>
      </c>
      <c r="L238">
        <v>56.4</v>
      </c>
      <c r="M238">
        <v>10410</v>
      </c>
      <c r="N238">
        <v>10</v>
      </c>
      <c r="O238">
        <v>14</v>
      </c>
      <c r="Q238">
        <v>54</v>
      </c>
      <c r="R238">
        <v>46</v>
      </c>
      <c r="S238">
        <v>2015</v>
      </c>
      <c r="T238">
        <v>-71.119023200000001</v>
      </c>
      <c r="U238">
        <v>42.4074843</v>
      </c>
    </row>
    <row r="239" spans="1:21" x14ac:dyDescent="0.2">
      <c r="A239">
        <v>168148</v>
      </c>
      <c r="B239" t="s">
        <v>27</v>
      </c>
      <c r="C239" s="4">
        <v>3.008153755214646</v>
      </c>
      <c r="D239" s="4">
        <v>30.081537552146461</v>
      </c>
      <c r="E239" s="4">
        <v>3.008153755214646</v>
      </c>
      <c r="F239" s="4">
        <v>30.081537552146461</v>
      </c>
      <c r="G239">
        <v>45.2</v>
      </c>
      <c r="H239">
        <v>49.4</v>
      </c>
      <c r="I239">
        <v>33.299999999999997</v>
      </c>
      <c r="J239">
        <v>90.1</v>
      </c>
      <c r="K239">
        <v>60.7</v>
      </c>
      <c r="L239">
        <v>55.8</v>
      </c>
      <c r="M239">
        <v>10410</v>
      </c>
      <c r="N239">
        <v>10</v>
      </c>
      <c r="O239">
        <v>14</v>
      </c>
      <c r="Q239">
        <v>54</v>
      </c>
      <c r="R239">
        <v>46</v>
      </c>
      <c r="S239">
        <v>2016</v>
      </c>
      <c r="T239">
        <v>-71.119023200000001</v>
      </c>
      <c r="U239">
        <v>42.4074843</v>
      </c>
    </row>
    <row r="240" spans="1:21" x14ac:dyDescent="0.2">
      <c r="A240">
        <v>170976</v>
      </c>
      <c r="B240" t="s">
        <v>186</v>
      </c>
      <c r="C240" s="4">
        <v>11.083015667806</v>
      </c>
      <c r="D240" s="4">
        <v>110.83015667806001</v>
      </c>
      <c r="E240" s="4">
        <v>3.0446647361192678</v>
      </c>
      <c r="F240" s="4">
        <v>30.446647361192678</v>
      </c>
      <c r="G240">
        <v>83.9</v>
      </c>
      <c r="H240">
        <v>53.3</v>
      </c>
      <c r="I240">
        <v>89.1</v>
      </c>
      <c r="J240">
        <v>84.1</v>
      </c>
      <c r="K240">
        <v>59.6</v>
      </c>
      <c r="L240">
        <v>83.4</v>
      </c>
      <c r="M240">
        <v>41786</v>
      </c>
      <c r="N240">
        <v>9</v>
      </c>
      <c r="O240">
        <v>16</v>
      </c>
      <c r="P240">
        <v>84</v>
      </c>
      <c r="Q240">
        <v>48</v>
      </c>
      <c r="R240">
        <v>52</v>
      </c>
      <c r="S240">
        <v>2011</v>
      </c>
      <c r="T240">
        <v>-83.738224099999996</v>
      </c>
      <c r="U240">
        <v>42.278043599999997</v>
      </c>
    </row>
    <row r="241" spans="1:21" x14ac:dyDescent="0.2">
      <c r="A241">
        <v>170976</v>
      </c>
      <c r="B241" t="s">
        <v>186</v>
      </c>
      <c r="C241" s="4">
        <v>11.083015667806</v>
      </c>
      <c r="D241" s="4">
        <v>110.83015667806001</v>
      </c>
      <c r="E241" s="4">
        <v>3.0446647361192678</v>
      </c>
      <c r="F241" s="4">
        <v>30.446647361192678</v>
      </c>
      <c r="G241">
        <v>77</v>
      </c>
      <c r="H241">
        <v>49.8</v>
      </c>
      <c r="I241">
        <v>86.5</v>
      </c>
      <c r="J241">
        <v>88.9</v>
      </c>
      <c r="K241">
        <v>55.7</v>
      </c>
      <c r="L241">
        <v>80.900000000000006</v>
      </c>
      <c r="M241">
        <v>41786</v>
      </c>
      <c r="N241">
        <v>9</v>
      </c>
      <c r="O241">
        <v>16</v>
      </c>
      <c r="Q241">
        <v>48</v>
      </c>
      <c r="R241">
        <v>52</v>
      </c>
      <c r="S241">
        <v>2015</v>
      </c>
      <c r="T241">
        <v>-83.738224099999996</v>
      </c>
      <c r="U241">
        <v>42.278043599999997</v>
      </c>
    </row>
    <row r="242" spans="1:21" x14ac:dyDescent="0.2">
      <c r="A242">
        <v>170976</v>
      </c>
      <c r="B242" t="s">
        <v>186</v>
      </c>
      <c r="C242" s="4">
        <v>11.083015667806</v>
      </c>
      <c r="D242" s="4">
        <v>110.83015667806001</v>
      </c>
      <c r="E242" s="4">
        <v>3.0446647361192678</v>
      </c>
      <c r="F242" s="4">
        <v>30.446647361192678</v>
      </c>
      <c r="G242">
        <v>75.400000000000006</v>
      </c>
      <c r="H242">
        <v>47.2</v>
      </c>
      <c r="I242">
        <v>90</v>
      </c>
      <c r="J242">
        <v>94.3</v>
      </c>
      <c r="K242">
        <v>53.3</v>
      </c>
      <c r="L242">
        <v>82.8</v>
      </c>
      <c r="M242">
        <v>41786</v>
      </c>
      <c r="N242">
        <v>9</v>
      </c>
      <c r="O242">
        <v>16</v>
      </c>
      <c r="Q242">
        <v>48</v>
      </c>
      <c r="R242">
        <v>52</v>
      </c>
      <c r="S242">
        <v>2012</v>
      </c>
      <c r="T242">
        <v>-83.738224099999996</v>
      </c>
      <c r="U242">
        <v>42.278043599999997</v>
      </c>
    </row>
    <row r="243" spans="1:21" x14ac:dyDescent="0.2">
      <c r="A243">
        <v>170976</v>
      </c>
      <c r="B243" t="s">
        <v>186</v>
      </c>
      <c r="C243" s="4">
        <v>11.083015667806</v>
      </c>
      <c r="D243" s="4">
        <v>110.83015667806001</v>
      </c>
      <c r="E243" s="4">
        <v>3.0446647361192678</v>
      </c>
      <c r="F243" s="4">
        <v>30.446647361192678</v>
      </c>
      <c r="G243">
        <v>70</v>
      </c>
      <c r="H243">
        <v>49.5</v>
      </c>
      <c r="I243">
        <v>86.2</v>
      </c>
      <c r="J243">
        <v>90.8</v>
      </c>
      <c r="K243">
        <v>53.5</v>
      </c>
      <c r="L243">
        <v>79.2</v>
      </c>
      <c r="M243">
        <v>41786</v>
      </c>
      <c r="N243">
        <v>9</v>
      </c>
      <c r="O243">
        <v>16</v>
      </c>
      <c r="Q243">
        <v>48</v>
      </c>
      <c r="R243">
        <v>52</v>
      </c>
      <c r="S243">
        <v>2014</v>
      </c>
      <c r="T243">
        <v>-83.738224099999996</v>
      </c>
      <c r="U243">
        <v>42.278043599999997</v>
      </c>
    </row>
    <row r="244" spans="1:21" x14ac:dyDescent="0.2">
      <c r="A244">
        <v>170976</v>
      </c>
      <c r="B244" t="s">
        <v>186</v>
      </c>
      <c r="C244" s="4">
        <v>11.083015667806</v>
      </c>
      <c r="D244" s="4">
        <v>110.83015667806001</v>
      </c>
      <c r="E244" s="4">
        <v>3.0446647361192678</v>
      </c>
      <c r="F244" s="4">
        <v>30.446647361192678</v>
      </c>
      <c r="G244">
        <v>76.099999999999994</v>
      </c>
      <c r="H244">
        <v>47.6</v>
      </c>
      <c r="I244">
        <v>91.4</v>
      </c>
      <c r="J244">
        <v>91.6</v>
      </c>
      <c r="K244">
        <v>53.9</v>
      </c>
      <c r="L244">
        <v>82.6</v>
      </c>
      <c r="M244">
        <v>41786</v>
      </c>
      <c r="N244">
        <v>9</v>
      </c>
      <c r="O244">
        <v>16</v>
      </c>
      <c r="Q244">
        <v>48</v>
      </c>
      <c r="R244">
        <v>52</v>
      </c>
      <c r="S244">
        <v>2013</v>
      </c>
      <c r="T244">
        <v>-83.738224099999996</v>
      </c>
      <c r="U244">
        <v>42.278043599999997</v>
      </c>
    </row>
    <row r="245" spans="1:21" x14ac:dyDescent="0.2">
      <c r="A245">
        <v>170976</v>
      </c>
      <c r="B245" t="s">
        <v>186</v>
      </c>
      <c r="C245" s="4">
        <v>11.083015667806</v>
      </c>
      <c r="D245" s="4">
        <v>110.83015667806001</v>
      </c>
      <c r="E245" s="4">
        <v>3.0446647361192678</v>
      </c>
      <c r="F245" s="4">
        <v>30.446647361192678</v>
      </c>
      <c r="G245">
        <v>76.8</v>
      </c>
      <c r="H245">
        <v>53.7</v>
      </c>
      <c r="I245">
        <v>85.2</v>
      </c>
      <c r="J245">
        <v>94.4</v>
      </c>
      <c r="K245">
        <v>56.3</v>
      </c>
      <c r="L245">
        <v>82.4</v>
      </c>
      <c r="M245">
        <v>41786</v>
      </c>
      <c r="N245">
        <v>9</v>
      </c>
      <c r="O245">
        <v>16</v>
      </c>
      <c r="Q245">
        <v>48</v>
      </c>
      <c r="R245">
        <v>52</v>
      </c>
      <c r="S245">
        <v>2016</v>
      </c>
      <c r="T245">
        <v>-83.738224099999996</v>
      </c>
      <c r="U245">
        <v>42.278043599999997</v>
      </c>
    </row>
    <row r="246" spans="1:21" x14ac:dyDescent="0.2">
      <c r="A246">
        <v>171100</v>
      </c>
      <c r="B246" t="s">
        <v>72</v>
      </c>
      <c r="C246" s="4">
        <v>10.363972789298266</v>
      </c>
      <c r="D246" s="4">
        <v>103.63972789298266</v>
      </c>
      <c r="E246" s="4">
        <v>3.4938529462701946</v>
      </c>
      <c r="F246" s="4">
        <v>34.938529462701943</v>
      </c>
      <c r="G246">
        <v>51.1</v>
      </c>
      <c r="H246">
        <v>55</v>
      </c>
      <c r="I246">
        <v>49.4</v>
      </c>
      <c r="J246">
        <v>74</v>
      </c>
      <c r="K246">
        <v>31.7</v>
      </c>
      <c r="L246">
        <v>57.3</v>
      </c>
      <c r="M246">
        <v>44750</v>
      </c>
      <c r="N246">
        <v>15.7</v>
      </c>
      <c r="O246">
        <v>15</v>
      </c>
      <c r="Q246">
        <v>51</v>
      </c>
      <c r="R246">
        <v>49</v>
      </c>
      <c r="S246">
        <v>2015</v>
      </c>
      <c r="T246">
        <v>-84.482171899999997</v>
      </c>
      <c r="U246">
        <v>42.701847999999998</v>
      </c>
    </row>
    <row r="247" spans="1:21" x14ac:dyDescent="0.2">
      <c r="A247">
        <v>171100</v>
      </c>
      <c r="B247" t="s">
        <v>72</v>
      </c>
      <c r="C247" s="4">
        <v>10.363972789298266</v>
      </c>
      <c r="D247" s="4">
        <v>103.63972789298266</v>
      </c>
      <c r="E247" s="4">
        <v>3.4938529462701946</v>
      </c>
      <c r="F247" s="4">
        <v>34.938529462701943</v>
      </c>
      <c r="G247">
        <v>50</v>
      </c>
      <c r="H247">
        <v>52.6</v>
      </c>
      <c r="I247">
        <v>49.1</v>
      </c>
      <c r="J247">
        <v>71.5</v>
      </c>
      <c r="K247">
        <v>32</v>
      </c>
      <c r="L247">
        <v>55.9</v>
      </c>
      <c r="M247">
        <v>44750</v>
      </c>
      <c r="N247">
        <v>15.7</v>
      </c>
      <c r="O247">
        <v>15</v>
      </c>
      <c r="Q247">
        <v>51</v>
      </c>
      <c r="R247">
        <v>49</v>
      </c>
      <c r="S247">
        <v>2014</v>
      </c>
      <c r="T247">
        <v>-84.482171899999997</v>
      </c>
      <c r="U247">
        <v>42.701847999999998</v>
      </c>
    </row>
    <row r="248" spans="1:21" x14ac:dyDescent="0.2">
      <c r="A248">
        <v>171100</v>
      </c>
      <c r="B248" t="s">
        <v>72</v>
      </c>
      <c r="C248" s="4">
        <v>10.363972789298266</v>
      </c>
      <c r="D248" s="4">
        <v>103.63972789298266</v>
      </c>
      <c r="E248" s="4">
        <v>3.4938529462701946</v>
      </c>
      <c r="F248" s="4">
        <v>34.938529462701943</v>
      </c>
      <c r="G248">
        <v>51.8</v>
      </c>
      <c r="H248">
        <v>36.799999999999997</v>
      </c>
      <c r="I248">
        <v>56.8</v>
      </c>
      <c r="J248">
        <v>73.8</v>
      </c>
      <c r="K248">
        <v>32.6</v>
      </c>
      <c r="L248">
        <v>58.3</v>
      </c>
      <c r="M248">
        <v>44750</v>
      </c>
      <c r="N248">
        <v>15.7</v>
      </c>
      <c r="O248">
        <v>15</v>
      </c>
      <c r="Q248">
        <v>51</v>
      </c>
      <c r="R248">
        <v>49</v>
      </c>
      <c r="S248">
        <v>2013</v>
      </c>
      <c r="T248">
        <v>-84.482171899999997</v>
      </c>
      <c r="U248">
        <v>42.701847999999998</v>
      </c>
    </row>
    <row r="249" spans="1:21" x14ac:dyDescent="0.2">
      <c r="A249">
        <v>171100</v>
      </c>
      <c r="B249" t="s">
        <v>72</v>
      </c>
      <c r="C249" s="4">
        <v>10.363972789298266</v>
      </c>
      <c r="D249" s="4">
        <v>103.63972789298266</v>
      </c>
      <c r="E249" s="4">
        <v>3.4938529462701946</v>
      </c>
      <c r="F249" s="4">
        <v>34.938529462701943</v>
      </c>
      <c r="G249">
        <v>47.4</v>
      </c>
      <c r="H249">
        <v>34</v>
      </c>
      <c r="I249">
        <v>49.6</v>
      </c>
      <c r="J249">
        <v>73.599999999999994</v>
      </c>
      <c r="K249">
        <v>28</v>
      </c>
      <c r="L249">
        <v>54.4</v>
      </c>
      <c r="M249">
        <v>44750</v>
      </c>
      <c r="N249">
        <v>15.7</v>
      </c>
      <c r="O249">
        <v>15</v>
      </c>
      <c r="Q249">
        <v>51</v>
      </c>
      <c r="R249">
        <v>49</v>
      </c>
      <c r="S249">
        <v>2012</v>
      </c>
      <c r="T249">
        <v>-84.482171899999997</v>
      </c>
      <c r="U249">
        <v>42.701847999999998</v>
      </c>
    </row>
    <row r="250" spans="1:21" x14ac:dyDescent="0.2">
      <c r="A250">
        <v>171100</v>
      </c>
      <c r="B250" t="s">
        <v>72</v>
      </c>
      <c r="C250" s="4">
        <v>10.363972789298266</v>
      </c>
      <c r="D250" s="4">
        <v>103.63972789298266</v>
      </c>
      <c r="E250" s="4">
        <v>3.4938529462701946</v>
      </c>
      <c r="F250" s="4">
        <v>34.938529462701943</v>
      </c>
      <c r="G250">
        <v>47.3</v>
      </c>
      <c r="H250">
        <v>56.4</v>
      </c>
      <c r="I250">
        <v>52.6</v>
      </c>
      <c r="J250">
        <v>76.8</v>
      </c>
      <c r="K250">
        <v>32.200000000000003</v>
      </c>
      <c r="L250">
        <v>58</v>
      </c>
      <c r="M250">
        <v>44750</v>
      </c>
      <c r="N250">
        <v>15.7</v>
      </c>
      <c r="O250">
        <v>15</v>
      </c>
      <c r="Q250">
        <v>51</v>
      </c>
      <c r="R250">
        <v>49</v>
      </c>
      <c r="S250">
        <v>2016</v>
      </c>
      <c r="T250">
        <v>-84.482171899999997</v>
      </c>
      <c r="U250">
        <v>42.701847999999998</v>
      </c>
    </row>
    <row r="251" spans="1:21" x14ac:dyDescent="0.2">
      <c r="A251">
        <v>171100</v>
      </c>
      <c r="B251" t="s">
        <v>72</v>
      </c>
      <c r="C251" s="4">
        <v>10.363972789298266</v>
      </c>
      <c r="D251" s="4">
        <v>103.63972789298266</v>
      </c>
      <c r="E251" s="4">
        <v>3.4938529462701946</v>
      </c>
      <c r="F251" s="4">
        <v>34.938529462701943</v>
      </c>
      <c r="G251">
        <v>50.4</v>
      </c>
      <c r="H251">
        <v>30.4</v>
      </c>
      <c r="I251">
        <v>52.7</v>
      </c>
      <c r="J251">
        <v>63.7</v>
      </c>
      <c r="K251">
        <v>0</v>
      </c>
      <c r="L251">
        <v>54.5</v>
      </c>
      <c r="M251">
        <v>44750</v>
      </c>
      <c r="N251">
        <v>15.7</v>
      </c>
      <c r="O251">
        <v>15</v>
      </c>
      <c r="Q251">
        <v>51</v>
      </c>
      <c r="R251">
        <v>49</v>
      </c>
      <c r="S251">
        <v>2011</v>
      </c>
      <c r="T251">
        <v>-84.482171899999997</v>
      </c>
      <c r="U251">
        <v>42.701847999999998</v>
      </c>
    </row>
    <row r="252" spans="1:21" x14ac:dyDescent="0.2">
      <c r="A252">
        <v>174066</v>
      </c>
      <c r="B252" t="s">
        <v>195</v>
      </c>
      <c r="C252" s="4">
        <v>10.705719214625271</v>
      </c>
      <c r="D252" s="4">
        <v>107.0571921462527</v>
      </c>
      <c r="E252" s="4">
        <v>6.8146672382955487</v>
      </c>
      <c r="F252" s="4">
        <v>68.146672382955487</v>
      </c>
      <c r="G252">
        <v>66.099999999999994</v>
      </c>
      <c r="H252">
        <v>25.6</v>
      </c>
      <c r="I252">
        <v>72.5</v>
      </c>
      <c r="J252">
        <v>85.4</v>
      </c>
      <c r="K252">
        <v>0</v>
      </c>
      <c r="L252">
        <v>70</v>
      </c>
      <c r="M252">
        <v>46825</v>
      </c>
      <c r="N252">
        <v>18</v>
      </c>
      <c r="O252">
        <v>13</v>
      </c>
      <c r="Q252">
        <v>52</v>
      </c>
      <c r="R252">
        <v>48</v>
      </c>
      <c r="S252">
        <v>2012</v>
      </c>
      <c r="T252">
        <v>-93.227728499999998</v>
      </c>
      <c r="U252">
        <v>44.973990000000001</v>
      </c>
    </row>
    <row r="253" spans="1:21" x14ac:dyDescent="0.2">
      <c r="A253">
        <v>174066</v>
      </c>
      <c r="B253" t="s">
        <v>195</v>
      </c>
      <c r="C253" s="4">
        <v>10.705719214625271</v>
      </c>
      <c r="D253" s="4">
        <v>107.0571921462527</v>
      </c>
      <c r="E253" s="4">
        <v>6.8146672382955487</v>
      </c>
      <c r="F253" s="4">
        <v>68.146672382955487</v>
      </c>
      <c r="G253">
        <v>61.4</v>
      </c>
      <c r="H253">
        <v>31.7</v>
      </c>
      <c r="I253">
        <v>62.7</v>
      </c>
      <c r="J253">
        <v>81.2</v>
      </c>
      <c r="K253">
        <v>0</v>
      </c>
      <c r="L253">
        <v>64.900000000000006</v>
      </c>
      <c r="M253">
        <v>46825</v>
      </c>
      <c r="N253">
        <v>18</v>
      </c>
      <c r="O253">
        <v>13</v>
      </c>
      <c r="Q253">
        <v>52</v>
      </c>
      <c r="R253">
        <v>48</v>
      </c>
      <c r="S253">
        <v>2014</v>
      </c>
      <c r="T253">
        <v>-93.227728499999998</v>
      </c>
      <c r="U253">
        <v>44.973990000000001</v>
      </c>
    </row>
    <row r="254" spans="1:21" x14ac:dyDescent="0.2">
      <c r="A254">
        <v>174066</v>
      </c>
      <c r="B254" t="s">
        <v>195</v>
      </c>
      <c r="C254" s="4">
        <v>10.705719214625271</v>
      </c>
      <c r="D254" s="4">
        <v>107.0571921462527</v>
      </c>
      <c r="E254" s="4">
        <v>6.8146672382955487</v>
      </c>
      <c r="F254" s="4">
        <v>68.146672382955487</v>
      </c>
      <c r="G254">
        <v>59.9</v>
      </c>
      <c r="H254">
        <v>33.799999999999997</v>
      </c>
      <c r="I254">
        <v>64.7</v>
      </c>
      <c r="J254">
        <v>82.9</v>
      </c>
      <c r="K254">
        <v>0</v>
      </c>
      <c r="L254">
        <v>65.900000000000006</v>
      </c>
      <c r="M254">
        <v>46825</v>
      </c>
      <c r="N254">
        <v>18</v>
      </c>
      <c r="O254">
        <v>13</v>
      </c>
      <c r="Q254">
        <v>52</v>
      </c>
      <c r="R254">
        <v>48</v>
      </c>
      <c r="S254">
        <v>2015</v>
      </c>
      <c r="T254">
        <v>-93.227728499999998</v>
      </c>
      <c r="U254">
        <v>44.973990000000001</v>
      </c>
    </row>
    <row r="255" spans="1:21" x14ac:dyDescent="0.2">
      <c r="A255">
        <v>174066</v>
      </c>
      <c r="B255" t="s">
        <v>195</v>
      </c>
      <c r="C255" s="4">
        <v>10.705719214625271</v>
      </c>
      <c r="D255" s="4">
        <v>107.0571921462527</v>
      </c>
      <c r="E255" s="4">
        <v>6.8146672382955487</v>
      </c>
      <c r="F255" s="4">
        <v>68.146672382955487</v>
      </c>
      <c r="G255">
        <v>66.099999999999994</v>
      </c>
      <c r="H255">
        <v>28.7</v>
      </c>
      <c r="I255">
        <v>74</v>
      </c>
      <c r="J255">
        <v>84.7</v>
      </c>
      <c r="K255">
        <v>0</v>
      </c>
      <c r="L255">
        <v>70.5</v>
      </c>
      <c r="M255">
        <v>46825</v>
      </c>
      <c r="N255">
        <v>18</v>
      </c>
      <c r="O255">
        <v>13</v>
      </c>
      <c r="Q255">
        <v>52</v>
      </c>
      <c r="R255">
        <v>48</v>
      </c>
      <c r="S255">
        <v>2013</v>
      </c>
      <c r="T255">
        <v>-93.227728499999998</v>
      </c>
      <c r="U255">
        <v>44.973990000000001</v>
      </c>
    </row>
    <row r="256" spans="1:21" x14ac:dyDescent="0.2">
      <c r="A256">
        <v>174066</v>
      </c>
      <c r="B256" t="s">
        <v>195</v>
      </c>
      <c r="C256" s="4">
        <v>10.705719214625271</v>
      </c>
      <c r="D256" s="4">
        <v>107.0571921462527</v>
      </c>
      <c r="E256" s="4">
        <v>6.8146672382955487</v>
      </c>
      <c r="F256" s="4">
        <v>68.146672382955487</v>
      </c>
      <c r="G256">
        <v>57.6</v>
      </c>
      <c r="H256">
        <v>23</v>
      </c>
      <c r="I256">
        <v>69.099999999999994</v>
      </c>
      <c r="J256">
        <v>76.400000000000006</v>
      </c>
      <c r="K256">
        <v>0</v>
      </c>
      <c r="L256">
        <v>65.599999999999994</v>
      </c>
      <c r="M256">
        <v>46825</v>
      </c>
      <c r="N256">
        <v>18</v>
      </c>
      <c r="O256">
        <v>13</v>
      </c>
      <c r="Q256">
        <v>52</v>
      </c>
      <c r="R256">
        <v>48</v>
      </c>
      <c r="S256">
        <v>2011</v>
      </c>
      <c r="T256">
        <v>-93.227728499999998</v>
      </c>
      <c r="U256">
        <v>44.973990000000001</v>
      </c>
    </row>
    <row r="257" spans="1:21" x14ac:dyDescent="0.2">
      <c r="A257">
        <v>174066</v>
      </c>
      <c r="B257" t="s">
        <v>195</v>
      </c>
      <c r="C257" s="4">
        <v>10.705719214625271</v>
      </c>
      <c r="D257" s="4">
        <v>107.0571921462527</v>
      </c>
      <c r="E257" s="4">
        <v>6.8146672382955487</v>
      </c>
      <c r="F257" s="4">
        <v>68.146672382955487</v>
      </c>
      <c r="G257">
        <v>53.5</v>
      </c>
      <c r="H257">
        <v>35.299999999999997</v>
      </c>
      <c r="I257">
        <v>61</v>
      </c>
      <c r="J257">
        <v>88</v>
      </c>
      <c r="K257">
        <v>98.5</v>
      </c>
      <c r="L257">
        <v>65.900000000000006</v>
      </c>
      <c r="M257">
        <v>46825</v>
      </c>
      <c r="N257">
        <v>18</v>
      </c>
      <c r="O257">
        <v>13</v>
      </c>
      <c r="Q257">
        <v>52</v>
      </c>
      <c r="R257">
        <v>48</v>
      </c>
      <c r="S257">
        <v>2016</v>
      </c>
      <c r="T257">
        <v>-93.227728499999998</v>
      </c>
      <c r="U257">
        <v>44.973990000000001</v>
      </c>
    </row>
    <row r="258" spans="1:21" x14ac:dyDescent="0.2">
      <c r="A258">
        <v>179867</v>
      </c>
      <c r="B258" t="s">
        <v>42</v>
      </c>
      <c r="C258" s="4">
        <v>2.999858270505205</v>
      </c>
      <c r="D258" s="4">
        <v>29.998582705052051</v>
      </c>
      <c r="E258" s="4">
        <v>2.999858270505205</v>
      </c>
      <c r="F258" s="4">
        <v>29.998582705052051</v>
      </c>
      <c r="G258">
        <v>58.9</v>
      </c>
      <c r="H258">
        <v>56.4</v>
      </c>
      <c r="I258">
        <v>63</v>
      </c>
      <c r="J258">
        <v>88.6</v>
      </c>
      <c r="K258">
        <v>0</v>
      </c>
      <c r="L258">
        <v>69.900000000000006</v>
      </c>
      <c r="M258">
        <v>12528</v>
      </c>
      <c r="N258">
        <v>5.7</v>
      </c>
      <c r="O258">
        <v>17</v>
      </c>
      <c r="P258">
        <v>83</v>
      </c>
      <c r="R258" t="s">
        <v>182</v>
      </c>
      <c r="S258">
        <v>2011</v>
      </c>
      <c r="T258">
        <v>-90.310796199999999</v>
      </c>
      <c r="U258">
        <v>38.648789499999999</v>
      </c>
    </row>
    <row r="259" spans="1:21" x14ac:dyDescent="0.2">
      <c r="A259">
        <v>179867</v>
      </c>
      <c r="B259" t="s">
        <v>42</v>
      </c>
      <c r="C259" s="4">
        <v>2.999858270505205</v>
      </c>
      <c r="D259" s="4">
        <v>29.998582705052051</v>
      </c>
      <c r="E259" s="4">
        <v>2.999858270505205</v>
      </c>
      <c r="F259" s="4">
        <v>29.998582705052051</v>
      </c>
      <c r="G259">
        <v>64</v>
      </c>
      <c r="H259">
        <v>45.7</v>
      </c>
      <c r="I259">
        <v>58.9</v>
      </c>
      <c r="J259">
        <v>96.1</v>
      </c>
      <c r="K259">
        <v>0</v>
      </c>
      <c r="L259">
        <v>70.5</v>
      </c>
      <c r="M259">
        <v>12528</v>
      </c>
      <c r="N259">
        <v>5.7</v>
      </c>
      <c r="O259">
        <v>17</v>
      </c>
      <c r="R259" t="s">
        <v>182</v>
      </c>
      <c r="S259">
        <v>2012</v>
      </c>
      <c r="T259">
        <v>-90.310796199999999</v>
      </c>
      <c r="U259">
        <v>38.648789499999999</v>
      </c>
    </row>
    <row r="260" spans="1:21" x14ac:dyDescent="0.2">
      <c r="A260">
        <v>179867</v>
      </c>
      <c r="B260" t="s">
        <v>42</v>
      </c>
      <c r="C260" s="4">
        <v>2.999858270505205</v>
      </c>
      <c r="D260" s="4">
        <v>29.998582705052051</v>
      </c>
      <c r="E260" s="4">
        <v>2.999858270505205</v>
      </c>
      <c r="F260" s="4">
        <v>29.998582705052051</v>
      </c>
      <c r="G260">
        <v>59.5</v>
      </c>
      <c r="H260">
        <v>44.6</v>
      </c>
      <c r="I260">
        <v>52.9</v>
      </c>
      <c r="J260">
        <v>96.4</v>
      </c>
      <c r="K260">
        <v>0</v>
      </c>
      <c r="L260">
        <v>67.2</v>
      </c>
      <c r="M260">
        <v>12528</v>
      </c>
      <c r="N260">
        <v>5.7</v>
      </c>
      <c r="O260">
        <v>17</v>
      </c>
      <c r="R260" t="s">
        <v>182</v>
      </c>
      <c r="S260">
        <v>2014</v>
      </c>
      <c r="T260">
        <v>-90.310796199999999</v>
      </c>
      <c r="U260">
        <v>38.648789499999999</v>
      </c>
    </row>
    <row r="261" spans="1:21" x14ac:dyDescent="0.2">
      <c r="A261">
        <v>179867</v>
      </c>
      <c r="B261" t="s">
        <v>42</v>
      </c>
      <c r="C261" s="4">
        <v>2.999858270505205</v>
      </c>
      <c r="D261" s="4">
        <v>29.998582705052051</v>
      </c>
      <c r="E261" s="4">
        <v>2.999858270505205</v>
      </c>
      <c r="F261" s="4">
        <v>29.998582705052051</v>
      </c>
      <c r="G261">
        <v>57.6</v>
      </c>
      <c r="H261">
        <v>46.5</v>
      </c>
      <c r="I261">
        <v>55.2</v>
      </c>
      <c r="J261">
        <v>97.1</v>
      </c>
      <c r="K261">
        <v>0</v>
      </c>
      <c r="L261">
        <v>67.8</v>
      </c>
      <c r="M261">
        <v>12528</v>
      </c>
      <c r="N261">
        <v>5.7</v>
      </c>
      <c r="O261">
        <v>17</v>
      </c>
      <c r="R261" t="s">
        <v>182</v>
      </c>
      <c r="S261">
        <v>2015</v>
      </c>
      <c r="T261">
        <v>-90.310796199999999</v>
      </c>
      <c r="U261">
        <v>38.648789499999999</v>
      </c>
    </row>
    <row r="262" spans="1:21" x14ac:dyDescent="0.2">
      <c r="A262">
        <v>179867</v>
      </c>
      <c r="B262" t="s">
        <v>42</v>
      </c>
      <c r="C262" s="4">
        <v>2.999858270505205</v>
      </c>
      <c r="D262" s="4">
        <v>29.998582705052051</v>
      </c>
      <c r="E262" s="4">
        <v>2.999858270505205</v>
      </c>
      <c r="F262" s="4">
        <v>29.998582705052051</v>
      </c>
      <c r="G262">
        <v>66</v>
      </c>
      <c r="H262">
        <v>44.3</v>
      </c>
      <c r="I262">
        <v>62.8</v>
      </c>
      <c r="J262">
        <v>95.2</v>
      </c>
      <c r="K262">
        <v>0</v>
      </c>
      <c r="L262">
        <v>71.8</v>
      </c>
      <c r="M262">
        <v>12528</v>
      </c>
      <c r="N262">
        <v>5.7</v>
      </c>
      <c r="O262">
        <v>17</v>
      </c>
      <c r="R262" t="s">
        <v>182</v>
      </c>
      <c r="S262">
        <v>2013</v>
      </c>
      <c r="T262">
        <v>-90.310796199999999</v>
      </c>
      <c r="U262">
        <v>38.648789499999999</v>
      </c>
    </row>
    <row r="263" spans="1:21" x14ac:dyDescent="0.2">
      <c r="A263">
        <v>179867</v>
      </c>
      <c r="B263" t="s">
        <v>42</v>
      </c>
      <c r="C263" s="4">
        <v>2.999858270505205</v>
      </c>
      <c r="D263" s="4">
        <v>29.998582705052051</v>
      </c>
      <c r="E263" s="4">
        <v>2.999858270505205</v>
      </c>
      <c r="F263" s="4">
        <v>29.998582705052051</v>
      </c>
      <c r="G263">
        <v>54.3</v>
      </c>
      <c r="H263">
        <v>44.9</v>
      </c>
      <c r="I263">
        <v>55.6</v>
      </c>
      <c r="J263">
        <v>99.2</v>
      </c>
      <c r="K263">
        <v>33.5</v>
      </c>
      <c r="L263">
        <v>67</v>
      </c>
      <c r="M263">
        <v>12528</v>
      </c>
      <c r="N263">
        <v>5.7</v>
      </c>
      <c r="O263">
        <v>17</v>
      </c>
      <c r="R263" t="s">
        <v>182</v>
      </c>
      <c r="S263">
        <v>2016</v>
      </c>
      <c r="T263">
        <v>-90.310796199999999</v>
      </c>
      <c r="U263">
        <v>38.648789499999999</v>
      </c>
    </row>
    <row r="264" spans="1:21" x14ac:dyDescent="0.2">
      <c r="A264">
        <v>182670</v>
      </c>
      <c r="B264" t="s">
        <v>10</v>
      </c>
      <c r="C264" s="4">
        <v>3.6159105871245667</v>
      </c>
      <c r="D264" s="4">
        <v>36.159105871245664</v>
      </c>
      <c r="E264" s="4">
        <v>3.6159105871245667</v>
      </c>
      <c r="F264" s="4">
        <v>36.159105871245664</v>
      </c>
      <c r="G264">
        <v>44.8</v>
      </c>
      <c r="H264">
        <v>30.6</v>
      </c>
      <c r="I264">
        <v>38.700000000000003</v>
      </c>
      <c r="J264">
        <v>89.9</v>
      </c>
      <c r="K264">
        <v>0</v>
      </c>
      <c r="L264">
        <v>54.9</v>
      </c>
      <c r="M264">
        <v>6178</v>
      </c>
      <c r="N264">
        <v>6.6</v>
      </c>
      <c r="O264">
        <v>16</v>
      </c>
      <c r="Q264">
        <v>47</v>
      </c>
      <c r="R264">
        <v>53</v>
      </c>
      <c r="S264">
        <v>2012</v>
      </c>
      <c r="T264">
        <v>-72.288693499999994</v>
      </c>
      <c r="U264">
        <v>43.704440599999998</v>
      </c>
    </row>
    <row r="265" spans="1:21" x14ac:dyDescent="0.2">
      <c r="A265">
        <v>182670</v>
      </c>
      <c r="B265" t="s">
        <v>10</v>
      </c>
      <c r="C265" s="4">
        <v>3.6159105871245667</v>
      </c>
      <c r="D265" s="4">
        <v>36.159105871245664</v>
      </c>
      <c r="E265" s="4">
        <v>3.6159105871245667</v>
      </c>
      <c r="F265" s="4">
        <v>36.159105871245664</v>
      </c>
      <c r="G265">
        <v>44.7</v>
      </c>
      <c r="H265">
        <v>31</v>
      </c>
      <c r="I265">
        <v>49.2</v>
      </c>
      <c r="J265">
        <v>79.7</v>
      </c>
      <c r="K265">
        <v>0</v>
      </c>
      <c r="L265">
        <v>57.1</v>
      </c>
      <c r="M265">
        <v>6178</v>
      </c>
      <c r="N265">
        <v>6.6</v>
      </c>
      <c r="O265">
        <v>16</v>
      </c>
      <c r="Q265">
        <v>47</v>
      </c>
      <c r="R265">
        <v>53</v>
      </c>
      <c r="S265">
        <v>2011</v>
      </c>
      <c r="T265">
        <v>-72.288693499999994</v>
      </c>
      <c r="U265">
        <v>43.704440599999998</v>
      </c>
    </row>
    <row r="266" spans="1:21" x14ac:dyDescent="0.2">
      <c r="A266">
        <v>182670</v>
      </c>
      <c r="B266" t="s">
        <v>10</v>
      </c>
      <c r="C266" s="4">
        <v>3.6159105871245667</v>
      </c>
      <c r="D266" s="4">
        <v>36.159105871245664</v>
      </c>
      <c r="E266" s="4">
        <v>3.6159105871245667</v>
      </c>
      <c r="F266" s="4">
        <v>36.159105871245664</v>
      </c>
      <c r="G266">
        <v>50.7</v>
      </c>
      <c r="H266">
        <v>38.299999999999997</v>
      </c>
      <c r="I266">
        <v>35.799999999999997</v>
      </c>
      <c r="J266">
        <v>93.3</v>
      </c>
      <c r="K266">
        <v>40.799999999999997</v>
      </c>
      <c r="L266">
        <v>57.8</v>
      </c>
      <c r="M266">
        <v>6178</v>
      </c>
      <c r="N266">
        <v>6.6</v>
      </c>
      <c r="O266">
        <v>16</v>
      </c>
      <c r="Q266">
        <v>47</v>
      </c>
      <c r="R266">
        <v>53</v>
      </c>
      <c r="S266">
        <v>2016</v>
      </c>
      <c r="T266">
        <v>-72.288693499999994</v>
      </c>
      <c r="U266">
        <v>43.704440599999998</v>
      </c>
    </row>
    <row r="267" spans="1:21" x14ac:dyDescent="0.2">
      <c r="A267">
        <v>182670</v>
      </c>
      <c r="B267" t="s">
        <v>10</v>
      </c>
      <c r="C267" s="4">
        <v>3.6159105871245667</v>
      </c>
      <c r="D267" s="4">
        <v>36.159105871245664</v>
      </c>
      <c r="E267" s="4">
        <v>3.6159105871245667</v>
      </c>
      <c r="F267" s="4">
        <v>36.159105871245664</v>
      </c>
      <c r="G267">
        <v>47.5</v>
      </c>
      <c r="H267">
        <v>31.5</v>
      </c>
      <c r="I267">
        <v>35.9</v>
      </c>
      <c r="J267">
        <v>87</v>
      </c>
      <c r="K267">
        <v>38.6</v>
      </c>
      <c r="L267">
        <v>54.4</v>
      </c>
      <c r="M267">
        <v>6178</v>
      </c>
      <c r="N267">
        <v>6.6</v>
      </c>
      <c r="O267">
        <v>16</v>
      </c>
      <c r="Q267">
        <v>47</v>
      </c>
      <c r="R267">
        <v>53</v>
      </c>
      <c r="S267">
        <v>2013</v>
      </c>
      <c r="T267">
        <v>-72.288693499999994</v>
      </c>
      <c r="U267">
        <v>43.704440599999998</v>
      </c>
    </row>
    <row r="268" spans="1:21" x14ac:dyDescent="0.2">
      <c r="A268">
        <v>182670</v>
      </c>
      <c r="B268" t="s">
        <v>10</v>
      </c>
      <c r="C268" s="4">
        <v>3.6159105871245667</v>
      </c>
      <c r="D268" s="4">
        <v>36.159105871245664</v>
      </c>
      <c r="E268" s="4">
        <v>3.6159105871245667</v>
      </c>
      <c r="F268" s="4">
        <v>36.159105871245664</v>
      </c>
      <c r="G268">
        <v>38.5</v>
      </c>
      <c r="H268">
        <v>32.700000000000003</v>
      </c>
      <c r="I268">
        <v>34.5</v>
      </c>
      <c r="J268">
        <v>83.6</v>
      </c>
      <c r="K268">
        <v>42.3</v>
      </c>
      <c r="L268">
        <v>50.5</v>
      </c>
      <c r="M268">
        <v>6178</v>
      </c>
      <c r="N268">
        <v>6.6</v>
      </c>
      <c r="O268">
        <v>16</v>
      </c>
      <c r="Q268">
        <v>47</v>
      </c>
      <c r="R268">
        <v>53</v>
      </c>
      <c r="S268">
        <v>2014</v>
      </c>
      <c r="T268">
        <v>-72.288693499999994</v>
      </c>
      <c r="U268">
        <v>43.704440599999998</v>
      </c>
    </row>
    <row r="269" spans="1:21" x14ac:dyDescent="0.2">
      <c r="A269">
        <v>182670</v>
      </c>
      <c r="B269" t="s">
        <v>10</v>
      </c>
      <c r="C269" s="4">
        <v>3.6159105871245667</v>
      </c>
      <c r="D269" s="4">
        <v>36.159105871245664</v>
      </c>
      <c r="E269" s="4">
        <v>3.6159105871245667</v>
      </c>
      <c r="F269" s="4">
        <v>36.159105871245664</v>
      </c>
      <c r="G269">
        <v>38.299999999999997</v>
      </c>
      <c r="H269">
        <v>33.1</v>
      </c>
      <c r="I269">
        <v>35.4</v>
      </c>
      <c r="J269">
        <v>80.400000000000006</v>
      </c>
      <c r="K269">
        <v>49.1</v>
      </c>
      <c r="L269">
        <v>50</v>
      </c>
      <c r="M269">
        <v>6178</v>
      </c>
      <c r="N269">
        <v>6.6</v>
      </c>
      <c r="O269">
        <v>16</v>
      </c>
      <c r="Q269">
        <v>47</v>
      </c>
      <c r="R269">
        <v>53</v>
      </c>
      <c r="S269">
        <v>2015</v>
      </c>
      <c r="T269">
        <v>-72.288693499999994</v>
      </c>
      <c r="U269">
        <v>43.704440599999998</v>
      </c>
    </row>
    <row r="270" spans="1:21" x14ac:dyDescent="0.2">
      <c r="A270">
        <v>186131</v>
      </c>
      <c r="B270" t="s">
        <v>5</v>
      </c>
      <c r="C270" s="4">
        <v>4.5756378824849966</v>
      </c>
      <c r="D270" s="4">
        <v>45.756378824849968</v>
      </c>
      <c r="E270" s="4">
        <v>4.5756378824849966</v>
      </c>
      <c r="F270" s="4">
        <v>45.756378824849968</v>
      </c>
      <c r="G270">
        <v>90.9</v>
      </c>
      <c r="H270">
        <v>70.3</v>
      </c>
      <c r="I270">
        <v>95.4</v>
      </c>
      <c r="J270">
        <v>99.9</v>
      </c>
      <c r="K270">
        <v>0</v>
      </c>
      <c r="L270">
        <v>94.2</v>
      </c>
      <c r="M270">
        <v>7929</v>
      </c>
      <c r="N270">
        <v>8.4</v>
      </c>
      <c r="O270">
        <v>27</v>
      </c>
      <c r="P270">
        <v>73</v>
      </c>
      <c r="Q270">
        <v>45</v>
      </c>
      <c r="R270">
        <v>55</v>
      </c>
      <c r="S270">
        <v>2011</v>
      </c>
      <c r="T270">
        <v>-74.651448099999996</v>
      </c>
      <c r="U270">
        <v>40.343988799999998</v>
      </c>
    </row>
    <row r="271" spans="1:21" x14ac:dyDescent="0.2">
      <c r="A271">
        <v>186131</v>
      </c>
      <c r="B271" t="s">
        <v>5</v>
      </c>
      <c r="C271" s="4">
        <v>4.5756378824849966</v>
      </c>
      <c r="D271" s="4">
        <v>45.756378824849968</v>
      </c>
      <c r="E271" s="4">
        <v>4.5756378824849966</v>
      </c>
      <c r="F271" s="4">
        <v>45.756378824849968</v>
      </c>
      <c r="G271">
        <v>91.5</v>
      </c>
      <c r="H271">
        <v>49.6</v>
      </c>
      <c r="I271">
        <v>99.1</v>
      </c>
      <c r="J271">
        <v>100</v>
      </c>
      <c r="K271">
        <v>81</v>
      </c>
      <c r="L271">
        <v>92.9</v>
      </c>
      <c r="M271">
        <v>7929</v>
      </c>
      <c r="N271">
        <v>8.4</v>
      </c>
      <c r="O271">
        <v>27</v>
      </c>
      <c r="Q271">
        <v>45</v>
      </c>
      <c r="R271">
        <v>55</v>
      </c>
      <c r="S271">
        <v>2012</v>
      </c>
      <c r="T271">
        <v>-74.651448099999996</v>
      </c>
      <c r="U271">
        <v>40.343988799999998</v>
      </c>
    </row>
    <row r="272" spans="1:21" x14ac:dyDescent="0.2">
      <c r="A272">
        <v>186131</v>
      </c>
      <c r="B272" t="s">
        <v>5</v>
      </c>
      <c r="C272" s="4">
        <v>4.5756378824849966</v>
      </c>
      <c r="D272" s="4">
        <v>45.756378824849968</v>
      </c>
      <c r="E272" s="4">
        <v>4.5756378824849966</v>
      </c>
      <c r="F272" s="4">
        <v>45.756378824849968</v>
      </c>
      <c r="G272">
        <v>89.5</v>
      </c>
      <c r="H272">
        <v>54.5</v>
      </c>
      <c r="I272">
        <v>99.4</v>
      </c>
      <c r="J272">
        <v>99.8</v>
      </c>
      <c r="K272">
        <v>79.5</v>
      </c>
      <c r="L272">
        <v>92.7</v>
      </c>
      <c r="M272">
        <v>7929</v>
      </c>
      <c r="N272">
        <v>8.4</v>
      </c>
      <c r="O272">
        <v>27</v>
      </c>
      <c r="Q272">
        <v>45</v>
      </c>
      <c r="R272">
        <v>55</v>
      </c>
      <c r="S272">
        <v>2013</v>
      </c>
      <c r="T272">
        <v>-74.651448099999996</v>
      </c>
      <c r="U272">
        <v>40.343988799999998</v>
      </c>
    </row>
    <row r="273" spans="1:21" x14ac:dyDescent="0.2">
      <c r="A273">
        <v>186131</v>
      </c>
      <c r="B273" t="s">
        <v>5</v>
      </c>
      <c r="C273" s="4">
        <v>4.5756378824849966</v>
      </c>
      <c r="D273" s="4">
        <v>45.756378824849968</v>
      </c>
      <c r="E273" s="4">
        <v>4.5756378824849966</v>
      </c>
      <c r="F273" s="4">
        <v>45.756378824849968</v>
      </c>
      <c r="G273">
        <v>89.9</v>
      </c>
      <c r="H273">
        <v>59.6</v>
      </c>
      <c r="I273">
        <v>97.6</v>
      </c>
      <c r="J273">
        <v>99.7</v>
      </c>
      <c r="K273">
        <v>80.5</v>
      </c>
      <c r="L273">
        <v>92.7</v>
      </c>
      <c r="M273">
        <v>7929</v>
      </c>
      <c r="N273">
        <v>8.4</v>
      </c>
      <c r="O273">
        <v>27</v>
      </c>
      <c r="Q273">
        <v>45</v>
      </c>
      <c r="R273">
        <v>55</v>
      </c>
      <c r="S273">
        <v>2014</v>
      </c>
      <c r="T273">
        <v>-74.651448099999996</v>
      </c>
      <c r="U273">
        <v>40.343988799999998</v>
      </c>
    </row>
    <row r="274" spans="1:21" x14ac:dyDescent="0.2">
      <c r="A274">
        <v>186131</v>
      </c>
      <c r="B274" t="s">
        <v>5</v>
      </c>
      <c r="C274" s="4">
        <v>4.5756378824849966</v>
      </c>
      <c r="D274" s="4">
        <v>45.756378824849968</v>
      </c>
      <c r="E274" s="4">
        <v>4.5756378824849966</v>
      </c>
      <c r="F274" s="4">
        <v>45.756378824849968</v>
      </c>
      <c r="G274">
        <v>86.6</v>
      </c>
      <c r="H274">
        <v>61.2</v>
      </c>
      <c r="I274">
        <v>94.7</v>
      </c>
      <c r="J274">
        <v>99.6</v>
      </c>
      <c r="K274">
        <v>82.7</v>
      </c>
      <c r="L274">
        <v>90.9</v>
      </c>
      <c r="M274">
        <v>7929</v>
      </c>
      <c r="N274">
        <v>8.4</v>
      </c>
      <c r="O274">
        <v>27</v>
      </c>
      <c r="Q274">
        <v>45</v>
      </c>
      <c r="R274">
        <v>55</v>
      </c>
      <c r="S274">
        <v>2015</v>
      </c>
      <c r="T274">
        <v>-74.651448099999996</v>
      </c>
      <c r="U274">
        <v>40.343988799999998</v>
      </c>
    </row>
    <row r="275" spans="1:21" x14ac:dyDescent="0.2">
      <c r="A275">
        <v>186131</v>
      </c>
      <c r="B275" t="s">
        <v>5</v>
      </c>
      <c r="C275" s="4">
        <v>4.5756378824849966</v>
      </c>
      <c r="D275" s="4">
        <v>45.756378824849968</v>
      </c>
      <c r="E275" s="4">
        <v>4.5756378824849966</v>
      </c>
      <c r="F275" s="4">
        <v>45.756378824849968</v>
      </c>
      <c r="G275">
        <v>85.1</v>
      </c>
      <c r="H275">
        <v>78.5</v>
      </c>
      <c r="I275">
        <v>91.9</v>
      </c>
      <c r="J275">
        <v>99.3</v>
      </c>
      <c r="K275">
        <v>52.1</v>
      </c>
      <c r="L275">
        <v>90.1</v>
      </c>
      <c r="M275">
        <v>7929</v>
      </c>
      <c r="N275">
        <v>8.4</v>
      </c>
      <c r="O275">
        <v>27</v>
      </c>
      <c r="Q275">
        <v>45</v>
      </c>
      <c r="R275">
        <v>55</v>
      </c>
      <c r="S275">
        <v>2016</v>
      </c>
      <c r="T275">
        <v>-74.651448099999996</v>
      </c>
      <c r="U275">
        <v>40.343988799999998</v>
      </c>
    </row>
    <row r="276" spans="1:21" x14ac:dyDescent="0.2">
      <c r="A276">
        <v>186380</v>
      </c>
      <c r="B276" t="s">
        <v>203</v>
      </c>
      <c r="C276" s="4">
        <v>11.638098112469939</v>
      </c>
      <c r="D276" s="4">
        <v>116.38098112469939</v>
      </c>
      <c r="E276" s="4">
        <v>5.1650093145957037</v>
      </c>
      <c r="F276" s="4">
        <v>51.650093145957037</v>
      </c>
      <c r="G276">
        <v>51.6</v>
      </c>
      <c r="H276">
        <v>25.3</v>
      </c>
      <c r="I276">
        <v>60</v>
      </c>
      <c r="J276">
        <v>69</v>
      </c>
      <c r="K276">
        <v>0</v>
      </c>
      <c r="L276">
        <v>56.8</v>
      </c>
      <c r="M276">
        <v>37032</v>
      </c>
      <c r="N276">
        <v>17.3</v>
      </c>
      <c r="O276">
        <v>8</v>
      </c>
      <c r="Q276">
        <v>51</v>
      </c>
      <c r="R276">
        <v>49</v>
      </c>
      <c r="S276">
        <v>2012</v>
      </c>
      <c r="T276">
        <v>-74.446429199999997</v>
      </c>
      <c r="U276">
        <v>40.497842200000001</v>
      </c>
    </row>
    <row r="277" spans="1:21" x14ac:dyDescent="0.2">
      <c r="A277">
        <v>186380</v>
      </c>
      <c r="B277" t="s">
        <v>203</v>
      </c>
      <c r="C277" s="4">
        <v>11.638098112469939</v>
      </c>
      <c r="D277" s="4">
        <v>116.38098112469939</v>
      </c>
      <c r="E277" s="4">
        <v>5.1650093145957037</v>
      </c>
      <c r="F277" s="4">
        <v>51.650093145957037</v>
      </c>
      <c r="G277">
        <v>50.9</v>
      </c>
      <c r="H277">
        <v>27.9</v>
      </c>
      <c r="I277">
        <v>61.3</v>
      </c>
      <c r="J277">
        <v>69.5</v>
      </c>
      <c r="K277">
        <v>35.799999999999997</v>
      </c>
      <c r="L277">
        <v>57.5</v>
      </c>
      <c r="M277">
        <v>37032</v>
      </c>
      <c r="N277">
        <v>17.3</v>
      </c>
      <c r="O277">
        <v>8</v>
      </c>
      <c r="Q277">
        <v>51</v>
      </c>
      <c r="R277">
        <v>49</v>
      </c>
      <c r="S277">
        <v>2013</v>
      </c>
      <c r="T277">
        <v>-74.446429199999997</v>
      </c>
      <c r="U277">
        <v>40.497842200000001</v>
      </c>
    </row>
    <row r="278" spans="1:21" x14ac:dyDescent="0.2">
      <c r="A278">
        <v>186380</v>
      </c>
      <c r="B278" t="s">
        <v>203</v>
      </c>
      <c r="C278" s="4">
        <v>11.638098112469939</v>
      </c>
      <c r="D278" s="4">
        <v>116.38098112469939</v>
      </c>
      <c r="E278" s="4">
        <v>5.1650093145957037</v>
      </c>
      <c r="F278" s="4">
        <v>51.650093145957037</v>
      </c>
      <c r="G278">
        <v>43.4</v>
      </c>
      <c r="H278">
        <v>31.4</v>
      </c>
      <c r="I278">
        <v>50.1</v>
      </c>
      <c r="J278">
        <v>70.400000000000006</v>
      </c>
      <c r="K278">
        <v>35.4</v>
      </c>
      <c r="L278">
        <v>52.4</v>
      </c>
      <c r="M278">
        <v>37032</v>
      </c>
      <c r="N278">
        <v>17.3</v>
      </c>
      <c r="O278">
        <v>8</v>
      </c>
      <c r="Q278">
        <v>51</v>
      </c>
      <c r="R278">
        <v>49</v>
      </c>
      <c r="S278">
        <v>2014</v>
      </c>
      <c r="T278">
        <v>-74.446429199999997</v>
      </c>
      <c r="U278">
        <v>40.497842200000001</v>
      </c>
    </row>
    <row r="279" spans="1:21" x14ac:dyDescent="0.2">
      <c r="A279">
        <v>186380</v>
      </c>
      <c r="B279" t="s">
        <v>203</v>
      </c>
      <c r="C279" s="4">
        <v>11.638098112469939</v>
      </c>
      <c r="D279" s="4">
        <v>116.38098112469939</v>
      </c>
      <c r="E279" s="4">
        <v>5.1650093145957037</v>
      </c>
      <c r="F279" s="4">
        <v>51.650093145957037</v>
      </c>
      <c r="G279">
        <v>53.4</v>
      </c>
      <c r="H279">
        <v>26.8</v>
      </c>
      <c r="I279">
        <v>64.7</v>
      </c>
      <c r="J279">
        <v>55.7</v>
      </c>
      <c r="K279">
        <v>0</v>
      </c>
      <c r="L279">
        <v>56.3</v>
      </c>
      <c r="M279">
        <v>37032</v>
      </c>
      <c r="N279">
        <v>17.3</v>
      </c>
      <c r="O279">
        <v>8</v>
      </c>
      <c r="Q279">
        <v>51</v>
      </c>
      <c r="R279">
        <v>49</v>
      </c>
      <c r="S279">
        <v>2011</v>
      </c>
      <c r="T279">
        <v>-74.446429199999997</v>
      </c>
      <c r="U279">
        <v>40.497842200000001</v>
      </c>
    </row>
    <row r="280" spans="1:21" x14ac:dyDescent="0.2">
      <c r="A280">
        <v>186380</v>
      </c>
      <c r="B280" t="s">
        <v>203</v>
      </c>
      <c r="C280" s="4">
        <v>11.638098112469939</v>
      </c>
      <c r="D280" s="4">
        <v>116.38098112469939</v>
      </c>
      <c r="E280" s="4">
        <v>5.1650093145957037</v>
      </c>
      <c r="F280" s="4">
        <v>51.650093145957037</v>
      </c>
      <c r="G280">
        <v>43.9</v>
      </c>
      <c r="H280">
        <v>34.700000000000003</v>
      </c>
      <c r="I280">
        <v>55.7</v>
      </c>
      <c r="J280">
        <v>75.400000000000006</v>
      </c>
      <c r="K280">
        <v>35.9</v>
      </c>
      <c r="L280">
        <v>56</v>
      </c>
      <c r="M280">
        <v>37032</v>
      </c>
      <c r="N280">
        <v>17.3</v>
      </c>
      <c r="O280">
        <v>8</v>
      </c>
      <c r="Q280">
        <v>51</v>
      </c>
      <c r="R280">
        <v>49</v>
      </c>
      <c r="S280">
        <v>2016</v>
      </c>
      <c r="T280">
        <v>-74.446429199999997</v>
      </c>
      <c r="U280">
        <v>40.497842200000001</v>
      </c>
    </row>
    <row r="281" spans="1:21" x14ac:dyDescent="0.2">
      <c r="A281">
        <v>186380</v>
      </c>
      <c r="B281" t="s">
        <v>203</v>
      </c>
      <c r="C281" s="4">
        <v>11.638098112469939</v>
      </c>
      <c r="D281" s="4">
        <v>116.38098112469939</v>
      </c>
      <c r="E281" s="4">
        <v>5.1650093145957037</v>
      </c>
      <c r="F281" s="4">
        <v>51.650093145957037</v>
      </c>
      <c r="G281">
        <v>40.5</v>
      </c>
      <c r="H281">
        <v>34.299999999999997</v>
      </c>
      <c r="I281">
        <v>45.3</v>
      </c>
      <c r="J281">
        <v>71</v>
      </c>
      <c r="K281">
        <v>35.200000000000003</v>
      </c>
      <c r="L281">
        <v>50.5</v>
      </c>
      <c r="M281">
        <v>37032</v>
      </c>
      <c r="N281">
        <v>17.3</v>
      </c>
      <c r="O281">
        <v>8</v>
      </c>
      <c r="Q281">
        <v>51</v>
      </c>
      <c r="R281">
        <v>49</v>
      </c>
      <c r="S281">
        <v>2015</v>
      </c>
      <c r="T281">
        <v>-74.446429199999997</v>
      </c>
      <c r="U281">
        <v>40.497842200000001</v>
      </c>
    </row>
    <row r="282" spans="1:21" x14ac:dyDescent="0.2">
      <c r="A282">
        <v>190150</v>
      </c>
      <c r="B282" t="s">
        <v>185</v>
      </c>
      <c r="C282" s="4">
        <v>3.0171888051379532</v>
      </c>
      <c r="D282" s="4">
        <v>30.171888051379533</v>
      </c>
      <c r="E282" s="4">
        <v>3.0171888051379532</v>
      </c>
      <c r="F282" s="4">
        <v>30.171888051379533</v>
      </c>
      <c r="G282">
        <v>89.1</v>
      </c>
      <c r="H282">
        <v>67.599999999999994</v>
      </c>
      <c r="I282">
        <v>81.8</v>
      </c>
      <c r="J282">
        <v>97.8</v>
      </c>
      <c r="K282">
        <v>0</v>
      </c>
      <c r="L282">
        <v>87.5</v>
      </c>
      <c r="M282">
        <v>25055</v>
      </c>
      <c r="N282">
        <v>5.9</v>
      </c>
      <c r="O282">
        <v>28</v>
      </c>
      <c r="R282" t="s">
        <v>182</v>
      </c>
      <c r="S282">
        <v>2012</v>
      </c>
      <c r="T282">
        <v>-73.962572699999996</v>
      </c>
      <c r="U282">
        <v>40.8075355</v>
      </c>
    </row>
    <row r="283" spans="1:21" x14ac:dyDescent="0.2">
      <c r="A283">
        <v>190150</v>
      </c>
      <c r="B283" t="s">
        <v>185</v>
      </c>
      <c r="C283" s="4">
        <v>3.0171888051379532</v>
      </c>
      <c r="D283" s="4">
        <v>30.171888051379533</v>
      </c>
      <c r="E283" s="4">
        <v>3.0171888051379532</v>
      </c>
      <c r="F283" s="4">
        <v>30.171888051379533</v>
      </c>
      <c r="G283">
        <v>86.6</v>
      </c>
      <c r="H283">
        <v>68</v>
      </c>
      <c r="I283">
        <v>79.099999999999994</v>
      </c>
      <c r="J283">
        <v>95.6</v>
      </c>
      <c r="K283">
        <v>0</v>
      </c>
      <c r="L283">
        <v>85.2</v>
      </c>
      <c r="M283">
        <v>25055</v>
      </c>
      <c r="N283">
        <v>5.9</v>
      </c>
      <c r="O283">
        <v>28</v>
      </c>
      <c r="R283" t="s">
        <v>182</v>
      </c>
      <c r="S283">
        <v>2014</v>
      </c>
      <c r="T283">
        <v>-73.962572699999996</v>
      </c>
      <c r="U283">
        <v>40.8075355</v>
      </c>
    </row>
    <row r="284" spans="1:21" x14ac:dyDescent="0.2">
      <c r="A284">
        <v>190150</v>
      </c>
      <c r="B284" t="s">
        <v>185</v>
      </c>
      <c r="C284" s="4">
        <v>3.0171888051379532</v>
      </c>
      <c r="D284" s="4">
        <v>30.171888051379533</v>
      </c>
      <c r="E284" s="4">
        <v>3.0171888051379532</v>
      </c>
      <c r="F284" s="4">
        <v>30.171888051379533</v>
      </c>
      <c r="G284">
        <v>89.7</v>
      </c>
      <c r="H284">
        <v>66.099999999999994</v>
      </c>
      <c r="I284">
        <v>82</v>
      </c>
      <c r="J284">
        <v>96.1</v>
      </c>
      <c r="K284">
        <v>0</v>
      </c>
      <c r="L284">
        <v>87</v>
      </c>
      <c r="M284">
        <v>25055</v>
      </c>
      <c r="N284">
        <v>5.9</v>
      </c>
      <c r="O284">
        <v>28</v>
      </c>
      <c r="R284" t="s">
        <v>182</v>
      </c>
      <c r="S284">
        <v>2013</v>
      </c>
      <c r="T284">
        <v>-73.962572699999996</v>
      </c>
      <c r="U284">
        <v>40.8075355</v>
      </c>
    </row>
    <row r="285" spans="1:21" x14ac:dyDescent="0.2">
      <c r="A285">
        <v>190150</v>
      </c>
      <c r="B285" t="s">
        <v>185</v>
      </c>
      <c r="C285" s="4">
        <v>3.0171888051379532</v>
      </c>
      <c r="D285" s="4">
        <v>30.171888051379533</v>
      </c>
      <c r="E285" s="4">
        <v>3.0171888051379532</v>
      </c>
      <c r="F285" s="4">
        <v>30.171888051379533</v>
      </c>
      <c r="G285">
        <v>83.9</v>
      </c>
      <c r="H285">
        <v>68.3</v>
      </c>
      <c r="I285">
        <v>79.400000000000006</v>
      </c>
      <c r="J285">
        <v>95.3</v>
      </c>
      <c r="K285">
        <v>0</v>
      </c>
      <c r="L285">
        <v>84.4</v>
      </c>
      <c r="M285">
        <v>25055</v>
      </c>
      <c r="N285">
        <v>5.9</v>
      </c>
      <c r="O285">
        <v>28</v>
      </c>
      <c r="R285" t="s">
        <v>182</v>
      </c>
      <c r="S285">
        <v>2015</v>
      </c>
      <c r="T285">
        <v>-73.962572699999996</v>
      </c>
      <c r="U285">
        <v>40.8075355</v>
      </c>
    </row>
    <row r="286" spans="1:21" x14ac:dyDescent="0.2">
      <c r="A286">
        <v>190150</v>
      </c>
      <c r="B286" t="s">
        <v>185</v>
      </c>
      <c r="C286" s="4">
        <v>3.0171888051379532</v>
      </c>
      <c r="D286" s="4">
        <v>30.171888051379533</v>
      </c>
      <c r="E286" s="4">
        <v>3.0171888051379532</v>
      </c>
      <c r="F286" s="4">
        <v>30.171888051379533</v>
      </c>
      <c r="G286">
        <v>85.9</v>
      </c>
      <c r="H286">
        <v>73.5</v>
      </c>
      <c r="I286">
        <v>82.2</v>
      </c>
      <c r="J286">
        <v>98.1</v>
      </c>
      <c r="K286">
        <v>0</v>
      </c>
      <c r="L286">
        <v>86.1</v>
      </c>
      <c r="M286">
        <v>25055</v>
      </c>
      <c r="N286">
        <v>5.9</v>
      </c>
      <c r="O286">
        <v>28</v>
      </c>
      <c r="R286" t="s">
        <v>182</v>
      </c>
      <c r="S286">
        <v>2016</v>
      </c>
      <c r="T286">
        <v>-73.962572699999996</v>
      </c>
      <c r="U286">
        <v>40.8075355</v>
      </c>
    </row>
    <row r="287" spans="1:21" x14ac:dyDescent="0.2">
      <c r="A287">
        <v>190150</v>
      </c>
      <c r="B287" t="s">
        <v>185</v>
      </c>
      <c r="C287" s="4">
        <v>3.0171888051379532</v>
      </c>
      <c r="D287" s="4">
        <v>30.171888051379533</v>
      </c>
      <c r="E287" s="4">
        <v>3.0171888051379532</v>
      </c>
      <c r="F287" s="4">
        <v>30.171888051379533</v>
      </c>
      <c r="G287">
        <v>73.8</v>
      </c>
      <c r="H287">
        <v>90.9</v>
      </c>
      <c r="I287">
        <v>73.8</v>
      </c>
      <c r="J287">
        <v>92.6</v>
      </c>
      <c r="K287">
        <v>0</v>
      </c>
      <c r="L287">
        <v>81</v>
      </c>
      <c r="M287">
        <v>25055</v>
      </c>
      <c r="N287">
        <v>5.9</v>
      </c>
      <c r="O287">
        <v>28</v>
      </c>
      <c r="P287">
        <v>72</v>
      </c>
      <c r="R287" t="s">
        <v>182</v>
      </c>
      <c r="S287">
        <v>2011</v>
      </c>
      <c r="T287">
        <v>-73.962572699999996</v>
      </c>
      <c r="U287">
        <v>40.8075355</v>
      </c>
    </row>
    <row r="288" spans="1:21" x14ac:dyDescent="0.2">
      <c r="A288">
        <v>190415</v>
      </c>
      <c r="B288" t="s">
        <v>25</v>
      </c>
      <c r="C288" s="4">
        <v>3.3177547628004143</v>
      </c>
      <c r="D288" s="4">
        <v>33.177547628004142</v>
      </c>
      <c r="E288" s="4">
        <v>3.3177547628004143</v>
      </c>
      <c r="F288" s="4">
        <v>33.177547628004142</v>
      </c>
      <c r="G288">
        <v>82.2</v>
      </c>
      <c r="H288">
        <v>62.4</v>
      </c>
      <c r="I288">
        <v>88.8</v>
      </c>
      <c r="J288">
        <v>88.1</v>
      </c>
      <c r="K288">
        <v>34.700000000000003</v>
      </c>
      <c r="L288">
        <v>83.9</v>
      </c>
      <c r="M288">
        <v>21424</v>
      </c>
      <c r="N288">
        <v>10.199999999999999</v>
      </c>
      <c r="O288">
        <v>19</v>
      </c>
      <c r="P288">
        <v>81</v>
      </c>
      <c r="Q288">
        <v>48</v>
      </c>
      <c r="R288">
        <v>52</v>
      </c>
      <c r="S288">
        <v>2011</v>
      </c>
      <c r="T288">
        <v>-76.473502699999997</v>
      </c>
      <c r="U288">
        <v>42.453449200000001</v>
      </c>
    </row>
    <row r="289" spans="1:21" x14ac:dyDescent="0.2">
      <c r="A289">
        <v>190415</v>
      </c>
      <c r="B289" t="s">
        <v>25</v>
      </c>
      <c r="C289" s="4">
        <v>3.3177547628004143</v>
      </c>
      <c r="D289" s="4">
        <v>33.177547628004142</v>
      </c>
      <c r="E289" s="4">
        <v>3.3177547628004143</v>
      </c>
      <c r="F289" s="4">
        <v>33.177547628004142</v>
      </c>
      <c r="G289">
        <v>77</v>
      </c>
      <c r="H289">
        <v>53.8</v>
      </c>
      <c r="I289">
        <v>92.1</v>
      </c>
      <c r="J289">
        <v>91.8</v>
      </c>
      <c r="K289">
        <v>39.5</v>
      </c>
      <c r="L289">
        <v>83.3</v>
      </c>
      <c r="M289">
        <v>21424</v>
      </c>
      <c r="N289">
        <v>10.199999999999999</v>
      </c>
      <c r="O289">
        <v>19</v>
      </c>
      <c r="Q289">
        <v>48</v>
      </c>
      <c r="R289">
        <v>52</v>
      </c>
      <c r="S289">
        <v>2013</v>
      </c>
      <c r="T289">
        <v>-76.473502699999997</v>
      </c>
      <c r="U289">
        <v>42.453449200000001</v>
      </c>
    </row>
    <row r="290" spans="1:21" x14ac:dyDescent="0.2">
      <c r="A290">
        <v>190415</v>
      </c>
      <c r="B290" t="s">
        <v>25</v>
      </c>
      <c r="C290" s="4">
        <v>3.3177547628004143</v>
      </c>
      <c r="D290" s="4">
        <v>33.177547628004142</v>
      </c>
      <c r="E290" s="4">
        <v>3.3177547628004143</v>
      </c>
      <c r="F290" s="4">
        <v>33.177547628004142</v>
      </c>
      <c r="G290">
        <v>77.900000000000006</v>
      </c>
      <c r="H290">
        <v>63.9</v>
      </c>
      <c r="I290">
        <v>86.1</v>
      </c>
      <c r="J290">
        <v>97.2</v>
      </c>
      <c r="K290">
        <v>33.700000000000003</v>
      </c>
      <c r="L290">
        <v>84</v>
      </c>
      <c r="M290">
        <v>21424</v>
      </c>
      <c r="N290">
        <v>10.199999999999999</v>
      </c>
      <c r="O290">
        <v>19</v>
      </c>
      <c r="Q290">
        <v>48</v>
      </c>
      <c r="R290">
        <v>52</v>
      </c>
      <c r="S290">
        <v>2016</v>
      </c>
      <c r="T290">
        <v>-76.473502699999997</v>
      </c>
      <c r="U290">
        <v>42.453449200000001</v>
      </c>
    </row>
    <row r="291" spans="1:21" x14ac:dyDescent="0.2">
      <c r="A291">
        <v>190415</v>
      </c>
      <c r="B291" t="s">
        <v>25</v>
      </c>
      <c r="C291" s="4">
        <v>3.3177547628004143</v>
      </c>
      <c r="D291" s="4">
        <v>33.177547628004142</v>
      </c>
      <c r="E291" s="4">
        <v>3.3177547628004143</v>
      </c>
      <c r="F291" s="4">
        <v>33.177547628004142</v>
      </c>
      <c r="G291">
        <v>72.099999999999994</v>
      </c>
      <c r="H291">
        <v>55.6</v>
      </c>
      <c r="I291">
        <v>83.8</v>
      </c>
      <c r="J291">
        <v>90.8</v>
      </c>
      <c r="K291">
        <v>35.799999999999997</v>
      </c>
      <c r="L291">
        <v>79.099999999999994</v>
      </c>
      <c r="M291">
        <v>21424</v>
      </c>
      <c r="N291">
        <v>10.199999999999999</v>
      </c>
      <c r="O291">
        <v>19</v>
      </c>
      <c r="Q291">
        <v>48</v>
      </c>
      <c r="R291">
        <v>52</v>
      </c>
      <c r="S291">
        <v>2014</v>
      </c>
      <c r="T291">
        <v>-76.473502699999997</v>
      </c>
      <c r="U291">
        <v>42.453449200000001</v>
      </c>
    </row>
    <row r="292" spans="1:21" x14ac:dyDescent="0.2">
      <c r="A292">
        <v>190415</v>
      </c>
      <c r="B292" t="s">
        <v>25</v>
      </c>
      <c r="C292" s="4">
        <v>3.3177547628004143</v>
      </c>
      <c r="D292" s="4">
        <v>33.177547628004142</v>
      </c>
      <c r="E292" s="4">
        <v>3.3177547628004143</v>
      </c>
      <c r="F292" s="4">
        <v>33.177547628004142</v>
      </c>
      <c r="G292">
        <v>71.599999999999994</v>
      </c>
      <c r="H292">
        <v>59</v>
      </c>
      <c r="I292">
        <v>83.8</v>
      </c>
      <c r="J292">
        <v>91.5</v>
      </c>
      <c r="K292">
        <v>33.700000000000003</v>
      </c>
      <c r="L292">
        <v>79.400000000000006</v>
      </c>
      <c r="M292">
        <v>21424</v>
      </c>
      <c r="N292">
        <v>10.199999999999999</v>
      </c>
      <c r="O292">
        <v>19</v>
      </c>
      <c r="Q292">
        <v>48</v>
      </c>
      <c r="R292">
        <v>52</v>
      </c>
      <c r="S292">
        <v>2015</v>
      </c>
      <c r="T292">
        <v>-76.473502699999997</v>
      </c>
      <c r="U292">
        <v>42.453449200000001</v>
      </c>
    </row>
    <row r="293" spans="1:21" x14ac:dyDescent="0.2">
      <c r="A293">
        <v>190415</v>
      </c>
      <c r="B293" t="s">
        <v>25</v>
      </c>
      <c r="C293" s="4">
        <v>3.3177547628004143</v>
      </c>
      <c r="D293" s="4">
        <v>33.177547628004142</v>
      </c>
      <c r="E293" s="4">
        <v>3.3177547628004143</v>
      </c>
      <c r="F293" s="4">
        <v>33.177547628004142</v>
      </c>
      <c r="G293">
        <v>70.400000000000006</v>
      </c>
      <c r="H293">
        <v>53.4</v>
      </c>
      <c r="I293">
        <v>87.2</v>
      </c>
      <c r="J293">
        <v>93.5</v>
      </c>
      <c r="K293">
        <v>0</v>
      </c>
      <c r="L293">
        <v>80.5</v>
      </c>
      <c r="M293">
        <v>21424</v>
      </c>
      <c r="N293">
        <v>10.199999999999999</v>
      </c>
      <c r="O293">
        <v>19</v>
      </c>
      <c r="Q293">
        <v>48</v>
      </c>
      <c r="R293">
        <v>52</v>
      </c>
      <c r="S293">
        <v>2012</v>
      </c>
      <c r="T293">
        <v>-76.473502699999997</v>
      </c>
      <c r="U293">
        <v>42.453449200000001</v>
      </c>
    </row>
    <row r="294" spans="1:21" x14ac:dyDescent="0.2">
      <c r="A294">
        <v>193900</v>
      </c>
      <c r="B294" t="s">
        <v>33</v>
      </c>
      <c r="C294" s="4">
        <v>3.0820365870474289</v>
      </c>
      <c r="D294" s="4">
        <v>30.820365870474291</v>
      </c>
      <c r="E294" s="4">
        <v>3.0820365870474289</v>
      </c>
      <c r="F294" s="4">
        <v>30.820365870474291</v>
      </c>
      <c r="G294">
        <v>74.7</v>
      </c>
      <c r="H294">
        <v>49.3</v>
      </c>
      <c r="I294">
        <v>72.3</v>
      </c>
      <c r="J294">
        <v>95.3</v>
      </c>
      <c r="K294">
        <v>30.4</v>
      </c>
      <c r="L294">
        <v>77.2</v>
      </c>
      <c r="M294">
        <v>42056</v>
      </c>
      <c r="N294">
        <v>6.8</v>
      </c>
      <c r="O294">
        <v>19</v>
      </c>
      <c r="Q294">
        <v>55</v>
      </c>
      <c r="R294">
        <v>45</v>
      </c>
      <c r="S294">
        <v>2016</v>
      </c>
      <c r="T294">
        <v>-73.996460900000002</v>
      </c>
      <c r="U294">
        <v>40.729513400000002</v>
      </c>
    </row>
    <row r="295" spans="1:21" x14ac:dyDescent="0.2">
      <c r="A295">
        <v>193900</v>
      </c>
      <c r="B295" t="s">
        <v>33</v>
      </c>
      <c r="C295" s="4">
        <v>3.0820365870474289</v>
      </c>
      <c r="D295" s="4">
        <v>30.820365870474291</v>
      </c>
      <c r="E295" s="4">
        <v>3.0820365870474289</v>
      </c>
      <c r="F295" s="4">
        <v>30.820365870474291</v>
      </c>
      <c r="G295">
        <v>68.3</v>
      </c>
      <c r="H295">
        <v>41.2</v>
      </c>
      <c r="I295">
        <v>62.4</v>
      </c>
      <c r="J295">
        <v>89.5</v>
      </c>
      <c r="K295">
        <v>30.2</v>
      </c>
      <c r="L295">
        <v>69.900000000000006</v>
      </c>
      <c r="M295">
        <v>42056</v>
      </c>
      <c r="N295">
        <v>6.8</v>
      </c>
      <c r="O295">
        <v>19</v>
      </c>
      <c r="Q295">
        <v>55</v>
      </c>
      <c r="R295">
        <v>45</v>
      </c>
      <c r="S295">
        <v>2015</v>
      </c>
      <c r="T295">
        <v>-73.996460900000002</v>
      </c>
      <c r="U295">
        <v>40.729513400000002</v>
      </c>
    </row>
    <row r="296" spans="1:21" x14ac:dyDescent="0.2">
      <c r="A296">
        <v>193900</v>
      </c>
      <c r="B296" t="s">
        <v>33</v>
      </c>
      <c r="C296" s="4">
        <v>3.0820365870474289</v>
      </c>
      <c r="D296" s="4">
        <v>30.820365870474291</v>
      </c>
      <c r="E296" s="4">
        <v>3.0820365870474289</v>
      </c>
      <c r="F296" s="4">
        <v>30.820365870474291</v>
      </c>
      <c r="G296">
        <v>65.400000000000006</v>
      </c>
      <c r="H296">
        <v>41.8</v>
      </c>
      <c r="I296">
        <v>58.4</v>
      </c>
      <c r="J296">
        <v>87.9</v>
      </c>
      <c r="K296">
        <v>29.9</v>
      </c>
      <c r="L296">
        <v>67.400000000000006</v>
      </c>
      <c r="M296">
        <v>42056</v>
      </c>
      <c r="N296">
        <v>6.8</v>
      </c>
      <c r="O296">
        <v>19</v>
      </c>
      <c r="Q296">
        <v>55</v>
      </c>
      <c r="R296">
        <v>45</v>
      </c>
      <c r="S296">
        <v>2014</v>
      </c>
      <c r="T296">
        <v>-73.996460900000002</v>
      </c>
      <c r="U296">
        <v>40.729513400000002</v>
      </c>
    </row>
    <row r="297" spans="1:21" x14ac:dyDescent="0.2">
      <c r="A297">
        <v>193900</v>
      </c>
      <c r="B297" t="s">
        <v>33</v>
      </c>
      <c r="C297" s="4">
        <v>3.0820365870474289</v>
      </c>
      <c r="D297" s="4">
        <v>30.820365870474291</v>
      </c>
      <c r="E297" s="4">
        <v>3.0820365870474289</v>
      </c>
      <c r="F297" s="4">
        <v>30.820365870474291</v>
      </c>
      <c r="G297">
        <v>73.8</v>
      </c>
      <c r="H297">
        <v>38.700000000000003</v>
      </c>
      <c r="I297">
        <v>67.400000000000006</v>
      </c>
      <c r="J297">
        <v>89.2</v>
      </c>
      <c r="K297">
        <v>29.5</v>
      </c>
      <c r="L297">
        <v>72.8</v>
      </c>
      <c r="M297">
        <v>42056</v>
      </c>
      <c r="N297">
        <v>6.8</v>
      </c>
      <c r="O297">
        <v>19</v>
      </c>
      <c r="Q297">
        <v>55</v>
      </c>
      <c r="R297">
        <v>45</v>
      </c>
      <c r="S297">
        <v>2013</v>
      </c>
      <c r="T297">
        <v>-73.996460900000002</v>
      </c>
      <c r="U297">
        <v>40.729513400000002</v>
      </c>
    </row>
    <row r="298" spans="1:21" x14ac:dyDescent="0.2">
      <c r="A298">
        <v>193900</v>
      </c>
      <c r="B298" t="s">
        <v>33</v>
      </c>
      <c r="C298" s="4">
        <v>3.0820365870474289</v>
      </c>
      <c r="D298" s="4">
        <v>30.820365870474291</v>
      </c>
      <c r="E298" s="4">
        <v>3.0820365870474289</v>
      </c>
      <c r="F298" s="4">
        <v>30.820365870474291</v>
      </c>
      <c r="G298">
        <v>60.2</v>
      </c>
      <c r="H298">
        <v>38.1</v>
      </c>
      <c r="I298">
        <v>65.400000000000006</v>
      </c>
      <c r="J298">
        <v>92.3</v>
      </c>
      <c r="K298">
        <v>30.9</v>
      </c>
      <c r="L298">
        <v>69</v>
      </c>
      <c r="M298">
        <v>42056</v>
      </c>
      <c r="N298">
        <v>6.8</v>
      </c>
      <c r="O298">
        <v>19</v>
      </c>
      <c r="Q298">
        <v>55</v>
      </c>
      <c r="R298">
        <v>45</v>
      </c>
      <c r="S298">
        <v>2012</v>
      </c>
      <c r="T298">
        <v>-73.996460900000002</v>
      </c>
      <c r="U298">
        <v>40.729513400000002</v>
      </c>
    </row>
    <row r="299" spans="1:21" x14ac:dyDescent="0.2">
      <c r="A299">
        <v>193900</v>
      </c>
      <c r="B299" t="s">
        <v>33</v>
      </c>
      <c r="C299" s="4">
        <v>3.0820365870474289</v>
      </c>
      <c r="D299" s="4">
        <v>30.820365870474291</v>
      </c>
      <c r="E299" s="4">
        <v>3.0820365870474289</v>
      </c>
      <c r="F299" s="4">
        <v>30.820365870474291</v>
      </c>
      <c r="G299">
        <v>62</v>
      </c>
      <c r="H299">
        <v>31.8</v>
      </c>
      <c r="I299">
        <v>50.7</v>
      </c>
      <c r="J299">
        <v>82.9</v>
      </c>
      <c r="K299">
        <v>0</v>
      </c>
      <c r="L299">
        <v>63.9</v>
      </c>
      <c r="M299">
        <v>42056</v>
      </c>
      <c r="N299">
        <v>6.8</v>
      </c>
      <c r="O299">
        <v>19</v>
      </c>
      <c r="Q299">
        <v>55</v>
      </c>
      <c r="R299">
        <v>45</v>
      </c>
      <c r="S299">
        <v>2011</v>
      </c>
      <c r="T299">
        <v>-73.996460900000002</v>
      </c>
      <c r="U299">
        <v>40.729513400000002</v>
      </c>
    </row>
    <row r="300" spans="1:21" x14ac:dyDescent="0.2">
      <c r="A300">
        <v>194824</v>
      </c>
      <c r="B300" t="s">
        <v>19</v>
      </c>
      <c r="C300" s="4">
        <v>3.4227221582148029</v>
      </c>
      <c r="D300" s="4">
        <v>34.227221582148026</v>
      </c>
      <c r="E300" s="4">
        <v>3.4227221582148029</v>
      </c>
      <c r="F300" s="4">
        <v>34.227221582148026</v>
      </c>
      <c r="G300">
        <v>50.5</v>
      </c>
      <c r="H300">
        <v>48</v>
      </c>
      <c r="I300">
        <v>54.6</v>
      </c>
      <c r="J300">
        <v>64.900000000000006</v>
      </c>
      <c r="K300">
        <v>0</v>
      </c>
      <c r="L300">
        <v>56.4</v>
      </c>
      <c r="M300">
        <v>6671</v>
      </c>
      <c r="N300">
        <v>15</v>
      </c>
      <c r="O300">
        <v>16</v>
      </c>
      <c r="Q300">
        <v>30</v>
      </c>
      <c r="R300">
        <v>70</v>
      </c>
      <c r="S300">
        <v>2011</v>
      </c>
      <c r="T300">
        <v>-73.678803000000002</v>
      </c>
      <c r="U300">
        <v>42.730172000000003</v>
      </c>
    </row>
    <row r="301" spans="1:21" x14ac:dyDescent="0.2">
      <c r="A301">
        <v>194824</v>
      </c>
      <c r="B301" t="s">
        <v>19</v>
      </c>
      <c r="C301" s="4">
        <v>3.4227221582148029</v>
      </c>
      <c r="D301" s="4">
        <v>34.227221582148026</v>
      </c>
      <c r="E301" s="4">
        <v>3.4227221582148029</v>
      </c>
      <c r="F301" s="4">
        <v>34.227221582148026</v>
      </c>
      <c r="G301">
        <v>31.7</v>
      </c>
      <c r="H301">
        <v>32.700000000000003</v>
      </c>
      <c r="I301">
        <v>40.4</v>
      </c>
      <c r="J301">
        <v>73.599999999999994</v>
      </c>
      <c r="K301">
        <v>49</v>
      </c>
      <c r="L301">
        <v>47.4</v>
      </c>
      <c r="M301">
        <v>6671</v>
      </c>
      <c r="N301">
        <v>15</v>
      </c>
      <c r="O301">
        <v>16</v>
      </c>
      <c r="Q301">
        <v>30</v>
      </c>
      <c r="R301">
        <v>70</v>
      </c>
      <c r="S301">
        <v>2012</v>
      </c>
      <c r="T301">
        <v>-73.678803000000002</v>
      </c>
      <c r="U301">
        <v>42.730172000000003</v>
      </c>
    </row>
    <row r="302" spans="1:21" x14ac:dyDescent="0.2">
      <c r="A302">
        <v>194824</v>
      </c>
      <c r="B302" t="s">
        <v>19</v>
      </c>
      <c r="C302" s="4">
        <v>3.4227221582148029</v>
      </c>
      <c r="D302" s="4">
        <v>34.227221582148026</v>
      </c>
      <c r="E302" s="4">
        <v>3.4227221582148029</v>
      </c>
      <c r="F302" s="4">
        <v>34.227221582148026</v>
      </c>
      <c r="G302">
        <v>36.200000000000003</v>
      </c>
      <c r="H302">
        <v>32.9</v>
      </c>
      <c r="I302">
        <v>40.200000000000003</v>
      </c>
      <c r="J302">
        <v>73</v>
      </c>
      <c r="K302">
        <v>66.8</v>
      </c>
      <c r="L302">
        <v>48.9</v>
      </c>
      <c r="M302">
        <v>6671</v>
      </c>
      <c r="N302">
        <v>15</v>
      </c>
      <c r="O302">
        <v>16</v>
      </c>
      <c r="Q302">
        <v>30</v>
      </c>
      <c r="R302">
        <v>70</v>
      </c>
      <c r="S302">
        <v>2013</v>
      </c>
      <c r="T302">
        <v>-73.678803000000002</v>
      </c>
      <c r="U302">
        <v>42.730172000000003</v>
      </c>
    </row>
    <row r="303" spans="1:21" x14ac:dyDescent="0.2">
      <c r="A303">
        <v>194824</v>
      </c>
      <c r="B303" t="s">
        <v>19</v>
      </c>
      <c r="C303" s="4">
        <v>3.4227221582148029</v>
      </c>
      <c r="D303" s="4">
        <v>34.227221582148026</v>
      </c>
      <c r="E303" s="4">
        <v>3.4227221582148029</v>
      </c>
      <c r="F303" s="4">
        <v>34.227221582148026</v>
      </c>
      <c r="G303">
        <v>30.7</v>
      </c>
      <c r="H303">
        <v>35.6</v>
      </c>
      <c r="I303">
        <v>35.5</v>
      </c>
      <c r="J303">
        <v>71.5</v>
      </c>
      <c r="K303">
        <v>65.599999999999994</v>
      </c>
      <c r="L303">
        <v>45.6</v>
      </c>
      <c r="M303">
        <v>6671</v>
      </c>
      <c r="N303">
        <v>15</v>
      </c>
      <c r="O303">
        <v>16</v>
      </c>
      <c r="Q303">
        <v>30</v>
      </c>
      <c r="R303">
        <v>70</v>
      </c>
      <c r="S303">
        <v>2014</v>
      </c>
      <c r="T303">
        <v>-73.678803000000002</v>
      </c>
      <c r="U303">
        <v>42.730172000000003</v>
      </c>
    </row>
    <row r="304" spans="1:21" x14ac:dyDescent="0.2">
      <c r="A304">
        <v>194824</v>
      </c>
      <c r="B304" t="s">
        <v>19</v>
      </c>
      <c r="C304" s="4">
        <v>3.4227221582148029</v>
      </c>
      <c r="D304" s="4">
        <v>34.227221582148026</v>
      </c>
      <c r="E304" s="4">
        <v>3.4227221582148029</v>
      </c>
      <c r="F304" s="4">
        <v>34.227221582148026</v>
      </c>
      <c r="G304">
        <v>30.9</v>
      </c>
      <c r="H304">
        <v>42.8</v>
      </c>
      <c r="I304">
        <v>26.2</v>
      </c>
      <c r="J304">
        <v>67.8</v>
      </c>
      <c r="K304">
        <v>49.9</v>
      </c>
      <c r="L304">
        <v>41.927499999999995</v>
      </c>
      <c r="M304">
        <v>6671</v>
      </c>
      <c r="N304">
        <v>15</v>
      </c>
      <c r="O304">
        <v>16</v>
      </c>
      <c r="Q304">
        <v>30</v>
      </c>
      <c r="R304">
        <v>70</v>
      </c>
      <c r="S304">
        <v>2015</v>
      </c>
      <c r="T304">
        <v>-73.678803000000002</v>
      </c>
      <c r="U304">
        <v>42.730172000000003</v>
      </c>
    </row>
    <row r="305" spans="1:21" x14ac:dyDescent="0.2">
      <c r="A305">
        <v>194824</v>
      </c>
      <c r="B305" t="s">
        <v>19</v>
      </c>
      <c r="C305" s="4">
        <v>3.4227221582148029</v>
      </c>
      <c r="D305" s="4">
        <v>34.227221582148026</v>
      </c>
      <c r="E305" s="4">
        <v>3.4227221582148029</v>
      </c>
      <c r="F305" s="4">
        <v>34.227221582148026</v>
      </c>
      <c r="G305">
        <v>30.4</v>
      </c>
      <c r="H305">
        <v>40.299999999999997</v>
      </c>
      <c r="I305">
        <v>31.5</v>
      </c>
      <c r="J305">
        <v>65.099999999999994</v>
      </c>
      <c r="K305">
        <v>79.599999999999994</v>
      </c>
      <c r="L305">
        <v>43.112499999999997</v>
      </c>
      <c r="M305">
        <v>6671</v>
      </c>
      <c r="N305">
        <v>15</v>
      </c>
      <c r="O305">
        <v>16</v>
      </c>
      <c r="Q305">
        <v>30</v>
      </c>
      <c r="R305">
        <v>70</v>
      </c>
      <c r="S305">
        <v>2016</v>
      </c>
      <c r="T305">
        <v>-73.678803000000002</v>
      </c>
      <c r="U305">
        <v>42.730172000000003</v>
      </c>
    </row>
    <row r="306" spans="1:21" x14ac:dyDescent="0.2">
      <c r="A306">
        <v>195030</v>
      </c>
      <c r="B306" t="s">
        <v>57</v>
      </c>
      <c r="C306" s="4">
        <v>2.7782710334580085</v>
      </c>
      <c r="D306" s="4">
        <v>27.782710334580084</v>
      </c>
      <c r="E306" s="4">
        <v>2.7782710334580085</v>
      </c>
      <c r="F306" s="4">
        <v>27.782710334580084</v>
      </c>
      <c r="G306">
        <v>47</v>
      </c>
      <c r="H306">
        <v>45.7</v>
      </c>
      <c r="I306">
        <v>33.5</v>
      </c>
      <c r="J306">
        <v>94.5</v>
      </c>
      <c r="K306">
        <v>36.4</v>
      </c>
      <c r="L306">
        <v>56.8</v>
      </c>
      <c r="M306">
        <v>9390</v>
      </c>
      <c r="N306">
        <v>4.5</v>
      </c>
      <c r="O306">
        <v>26</v>
      </c>
      <c r="Q306">
        <v>49</v>
      </c>
      <c r="R306">
        <v>51</v>
      </c>
      <c r="S306">
        <v>2012</v>
      </c>
      <c r="T306">
        <v>-77.626003299999994</v>
      </c>
      <c r="U306">
        <v>43.1305531</v>
      </c>
    </row>
    <row r="307" spans="1:21" x14ac:dyDescent="0.2">
      <c r="A307">
        <v>195030</v>
      </c>
      <c r="B307" t="s">
        <v>57</v>
      </c>
      <c r="C307" s="4">
        <v>2.7782710334580085</v>
      </c>
      <c r="D307" s="4">
        <v>27.782710334580084</v>
      </c>
      <c r="E307" s="4">
        <v>2.7782710334580085</v>
      </c>
      <c r="F307" s="4">
        <v>27.782710334580084</v>
      </c>
      <c r="G307">
        <v>42.8</v>
      </c>
      <c r="H307">
        <v>50.7</v>
      </c>
      <c r="I307">
        <v>29.9</v>
      </c>
      <c r="J307">
        <v>89.7</v>
      </c>
      <c r="K307">
        <v>41.4</v>
      </c>
      <c r="L307">
        <v>53.6</v>
      </c>
      <c r="M307">
        <v>9390</v>
      </c>
      <c r="N307">
        <v>4.5</v>
      </c>
      <c r="O307">
        <v>26</v>
      </c>
      <c r="Q307">
        <v>49</v>
      </c>
      <c r="R307">
        <v>51</v>
      </c>
      <c r="S307">
        <v>2014</v>
      </c>
      <c r="T307">
        <v>-77.626003299999994</v>
      </c>
      <c r="U307">
        <v>43.1305531</v>
      </c>
    </row>
    <row r="308" spans="1:21" x14ac:dyDescent="0.2">
      <c r="A308">
        <v>195030</v>
      </c>
      <c r="B308" t="s">
        <v>57</v>
      </c>
      <c r="C308" s="4">
        <v>2.7782710334580085</v>
      </c>
      <c r="D308" s="4">
        <v>27.782710334580084</v>
      </c>
      <c r="E308" s="4">
        <v>2.7782710334580085</v>
      </c>
      <c r="F308" s="4">
        <v>27.782710334580084</v>
      </c>
      <c r="G308">
        <v>46</v>
      </c>
      <c r="H308">
        <v>45.9</v>
      </c>
      <c r="I308">
        <v>37.799999999999997</v>
      </c>
      <c r="J308">
        <v>92.3</v>
      </c>
      <c r="K308">
        <v>39.6</v>
      </c>
      <c r="L308">
        <v>57.2</v>
      </c>
      <c r="M308">
        <v>9390</v>
      </c>
      <c r="N308">
        <v>4.5</v>
      </c>
      <c r="O308">
        <v>26</v>
      </c>
      <c r="Q308">
        <v>49</v>
      </c>
      <c r="R308">
        <v>51</v>
      </c>
      <c r="S308">
        <v>2013</v>
      </c>
      <c r="T308">
        <v>-77.626003299999994</v>
      </c>
      <c r="U308">
        <v>43.1305531</v>
      </c>
    </row>
    <row r="309" spans="1:21" x14ac:dyDescent="0.2">
      <c r="A309">
        <v>195030</v>
      </c>
      <c r="B309" t="s">
        <v>57</v>
      </c>
      <c r="C309" s="4">
        <v>2.7782710334580085</v>
      </c>
      <c r="D309" s="4">
        <v>27.782710334580084</v>
      </c>
      <c r="E309" s="4">
        <v>2.7782710334580085</v>
      </c>
      <c r="F309" s="4">
        <v>27.782710334580084</v>
      </c>
      <c r="G309">
        <v>41.9</v>
      </c>
      <c r="H309">
        <v>55.5</v>
      </c>
      <c r="I309">
        <v>29.2</v>
      </c>
      <c r="J309">
        <v>87.7</v>
      </c>
      <c r="K309">
        <v>36.4</v>
      </c>
      <c r="L309">
        <v>52.7</v>
      </c>
      <c r="M309">
        <v>9390</v>
      </c>
      <c r="N309">
        <v>4.5</v>
      </c>
      <c r="O309">
        <v>26</v>
      </c>
      <c r="Q309">
        <v>49</v>
      </c>
      <c r="R309">
        <v>51</v>
      </c>
      <c r="S309">
        <v>2015</v>
      </c>
      <c r="T309">
        <v>-77.626003299999994</v>
      </c>
      <c r="U309">
        <v>43.1305531</v>
      </c>
    </row>
    <row r="310" spans="1:21" x14ac:dyDescent="0.2">
      <c r="A310">
        <v>195030</v>
      </c>
      <c r="B310" t="s">
        <v>57</v>
      </c>
      <c r="C310" s="4">
        <v>2.7782710334580085</v>
      </c>
      <c r="D310" s="4">
        <v>27.782710334580084</v>
      </c>
      <c r="E310" s="4">
        <v>2.7782710334580085</v>
      </c>
      <c r="F310" s="4">
        <v>27.782710334580084</v>
      </c>
      <c r="G310">
        <v>39.700000000000003</v>
      </c>
      <c r="H310">
        <v>55.8</v>
      </c>
      <c r="I310">
        <v>27.9</v>
      </c>
      <c r="J310">
        <v>89</v>
      </c>
      <c r="K310">
        <v>37</v>
      </c>
      <c r="L310">
        <v>52.1</v>
      </c>
      <c r="M310">
        <v>9390</v>
      </c>
      <c r="N310">
        <v>4.5</v>
      </c>
      <c r="O310">
        <v>26</v>
      </c>
      <c r="Q310">
        <v>49</v>
      </c>
      <c r="R310">
        <v>51</v>
      </c>
      <c r="S310">
        <v>2016</v>
      </c>
      <c r="T310">
        <v>-77.626003299999994</v>
      </c>
      <c r="U310">
        <v>43.1305531</v>
      </c>
    </row>
    <row r="311" spans="1:21" x14ac:dyDescent="0.2">
      <c r="A311">
        <v>196088</v>
      </c>
      <c r="B311" t="s">
        <v>85</v>
      </c>
      <c r="C311" s="4">
        <v>16.322801409114518</v>
      </c>
      <c r="D311" s="4">
        <v>163.22801409114518</v>
      </c>
      <c r="E311" s="4">
        <v>5.9965892344095924</v>
      </c>
      <c r="F311" s="4">
        <v>59.96589234409592</v>
      </c>
      <c r="G311">
        <v>40.200000000000003</v>
      </c>
      <c r="H311">
        <v>55.4</v>
      </c>
      <c r="I311">
        <v>39.299999999999997</v>
      </c>
      <c r="J311">
        <v>56.2</v>
      </c>
      <c r="K311">
        <v>39.4</v>
      </c>
      <c r="L311">
        <v>45.9</v>
      </c>
      <c r="M311">
        <v>25668</v>
      </c>
      <c r="N311">
        <v>19</v>
      </c>
      <c r="O311">
        <v>19</v>
      </c>
      <c r="Q311">
        <v>47</v>
      </c>
      <c r="R311">
        <v>53</v>
      </c>
      <c r="S311">
        <v>2014</v>
      </c>
      <c r="T311">
        <v>-78.788969699999996</v>
      </c>
      <c r="U311">
        <v>43.0008093</v>
      </c>
    </row>
    <row r="312" spans="1:21" x14ac:dyDescent="0.2">
      <c r="A312">
        <v>196088</v>
      </c>
      <c r="B312" t="s">
        <v>85</v>
      </c>
      <c r="C312" s="4">
        <v>16.322801409114518</v>
      </c>
      <c r="D312" s="4">
        <v>163.22801409114518</v>
      </c>
      <c r="E312" s="4">
        <v>5.9965892344095924</v>
      </c>
      <c r="F312" s="4">
        <v>59.96589234409592</v>
      </c>
      <c r="G312">
        <v>40.1</v>
      </c>
      <c r="H312">
        <v>57</v>
      </c>
      <c r="I312">
        <v>39.799999999999997</v>
      </c>
      <c r="J312">
        <v>57.5</v>
      </c>
      <c r="K312">
        <v>39.6</v>
      </c>
      <c r="L312">
        <v>46.5</v>
      </c>
      <c r="M312">
        <v>25668</v>
      </c>
      <c r="N312">
        <v>19</v>
      </c>
      <c r="O312">
        <v>19</v>
      </c>
      <c r="Q312">
        <v>47</v>
      </c>
      <c r="R312">
        <v>53</v>
      </c>
      <c r="S312">
        <v>2015</v>
      </c>
      <c r="T312">
        <v>-78.788969699999996</v>
      </c>
      <c r="U312">
        <v>43.0008093</v>
      </c>
    </row>
    <row r="313" spans="1:21" x14ac:dyDescent="0.2">
      <c r="A313">
        <v>196088</v>
      </c>
      <c r="B313" t="s">
        <v>85</v>
      </c>
      <c r="C313" s="4">
        <v>16.322801409114518</v>
      </c>
      <c r="D313" s="4">
        <v>163.22801409114518</v>
      </c>
      <c r="E313" s="4">
        <v>5.9965892344095924</v>
      </c>
      <c r="F313" s="4">
        <v>59.96589234409592</v>
      </c>
      <c r="G313">
        <v>46.3</v>
      </c>
      <c r="H313">
        <v>50.7</v>
      </c>
      <c r="I313">
        <v>40.6</v>
      </c>
      <c r="J313">
        <v>52.1</v>
      </c>
      <c r="K313">
        <v>42.4</v>
      </c>
      <c r="L313">
        <v>46.6</v>
      </c>
      <c r="M313">
        <v>25668</v>
      </c>
      <c r="N313">
        <v>19</v>
      </c>
      <c r="O313">
        <v>19</v>
      </c>
      <c r="Q313">
        <v>47</v>
      </c>
      <c r="R313">
        <v>53</v>
      </c>
      <c r="S313">
        <v>2013</v>
      </c>
      <c r="T313">
        <v>-78.788969699999996</v>
      </c>
      <c r="U313">
        <v>43.0008093</v>
      </c>
    </row>
    <row r="314" spans="1:21" x14ac:dyDescent="0.2">
      <c r="A314">
        <v>196088</v>
      </c>
      <c r="B314" t="s">
        <v>85</v>
      </c>
      <c r="C314" s="4">
        <v>16.322801409114518</v>
      </c>
      <c r="D314" s="4">
        <v>163.22801409114518</v>
      </c>
      <c r="E314" s="4">
        <v>5.9965892344095924</v>
      </c>
      <c r="F314" s="4">
        <v>59.96589234409592</v>
      </c>
      <c r="G314">
        <v>44.3</v>
      </c>
      <c r="H314">
        <v>49.2</v>
      </c>
      <c r="I314">
        <v>35.6</v>
      </c>
      <c r="J314">
        <v>42</v>
      </c>
      <c r="K314">
        <v>40.9</v>
      </c>
      <c r="L314">
        <v>41.282499999999999</v>
      </c>
      <c r="M314">
        <v>25668</v>
      </c>
      <c r="N314">
        <v>19</v>
      </c>
      <c r="O314">
        <v>19</v>
      </c>
      <c r="Q314">
        <v>47</v>
      </c>
      <c r="R314">
        <v>53</v>
      </c>
      <c r="S314">
        <v>2012</v>
      </c>
      <c r="T314">
        <v>-78.788969699999996</v>
      </c>
      <c r="U314">
        <v>43.0008093</v>
      </c>
    </row>
    <row r="315" spans="1:21" x14ac:dyDescent="0.2">
      <c r="A315">
        <v>196088</v>
      </c>
      <c r="B315" t="s">
        <v>85</v>
      </c>
      <c r="C315" s="4">
        <v>16.322801409114518</v>
      </c>
      <c r="D315" s="4">
        <v>163.22801409114518</v>
      </c>
      <c r="E315" s="4">
        <v>5.9965892344095924</v>
      </c>
      <c r="F315" s="4">
        <v>59.96589234409592</v>
      </c>
      <c r="G315">
        <v>36.5</v>
      </c>
      <c r="H315">
        <v>60.6</v>
      </c>
      <c r="I315">
        <v>37.9</v>
      </c>
      <c r="J315">
        <v>62</v>
      </c>
      <c r="K315">
        <v>43.8</v>
      </c>
      <c r="L315">
        <v>46.559999999999995</v>
      </c>
      <c r="M315">
        <v>25668</v>
      </c>
      <c r="N315">
        <v>19</v>
      </c>
      <c r="O315">
        <v>19</v>
      </c>
      <c r="Q315">
        <v>47</v>
      </c>
      <c r="R315">
        <v>53</v>
      </c>
      <c r="S315">
        <v>2016</v>
      </c>
      <c r="T315">
        <v>-78.788969699999996</v>
      </c>
      <c r="U315">
        <v>43.0008093</v>
      </c>
    </row>
    <row r="316" spans="1:21" x14ac:dyDescent="0.2">
      <c r="A316">
        <v>196097</v>
      </c>
      <c r="B316" t="s">
        <v>52</v>
      </c>
      <c r="C316" s="4">
        <v>19.879769357528115</v>
      </c>
      <c r="D316" s="4">
        <v>198.79769357528116</v>
      </c>
      <c r="E316" s="4">
        <v>7.1904506575356706</v>
      </c>
      <c r="F316" s="4">
        <v>71.904506575356706</v>
      </c>
      <c r="G316">
        <v>48.5</v>
      </c>
      <c r="H316">
        <v>52.2</v>
      </c>
      <c r="I316">
        <v>43.6</v>
      </c>
      <c r="J316">
        <v>85.8</v>
      </c>
      <c r="K316">
        <v>0</v>
      </c>
      <c r="L316">
        <v>59.6</v>
      </c>
      <c r="M316">
        <v>21908</v>
      </c>
      <c r="N316">
        <v>10.9</v>
      </c>
      <c r="O316">
        <v>24</v>
      </c>
      <c r="Q316">
        <v>50</v>
      </c>
      <c r="R316">
        <v>50</v>
      </c>
      <c r="S316">
        <v>2011</v>
      </c>
      <c r="T316">
        <v>-73.123388899999995</v>
      </c>
      <c r="U316">
        <v>40.912376100000003</v>
      </c>
    </row>
    <row r="317" spans="1:21" x14ac:dyDescent="0.2">
      <c r="A317">
        <v>196097</v>
      </c>
      <c r="B317" t="s">
        <v>52</v>
      </c>
      <c r="C317" s="4">
        <v>19.879769357528115</v>
      </c>
      <c r="D317" s="4">
        <v>198.79769357528116</v>
      </c>
      <c r="E317" s="4">
        <v>7.1904506575356706</v>
      </c>
      <c r="F317" s="4">
        <v>71.904506575356706</v>
      </c>
      <c r="G317">
        <v>37.700000000000003</v>
      </c>
      <c r="H317">
        <v>56.5</v>
      </c>
      <c r="I317">
        <v>28.7</v>
      </c>
      <c r="J317">
        <v>88.3</v>
      </c>
      <c r="K317">
        <v>29.2</v>
      </c>
      <c r="L317">
        <v>51.4</v>
      </c>
      <c r="M317">
        <v>21908</v>
      </c>
      <c r="N317">
        <v>10.9</v>
      </c>
      <c r="O317">
        <v>24</v>
      </c>
      <c r="Q317">
        <v>50</v>
      </c>
      <c r="R317">
        <v>50</v>
      </c>
      <c r="S317">
        <v>2012</v>
      </c>
      <c r="T317">
        <v>-73.123388899999995</v>
      </c>
      <c r="U317">
        <v>40.912376100000003</v>
      </c>
    </row>
    <row r="318" spans="1:21" x14ac:dyDescent="0.2">
      <c r="A318">
        <v>196097</v>
      </c>
      <c r="B318" t="s">
        <v>52</v>
      </c>
      <c r="C318" s="4">
        <v>19.879769357528115</v>
      </c>
      <c r="D318" s="4">
        <v>198.79769357528116</v>
      </c>
      <c r="E318" s="4">
        <v>7.1904506575356706</v>
      </c>
      <c r="F318" s="4">
        <v>71.904506575356706</v>
      </c>
      <c r="G318">
        <v>38.799999999999997</v>
      </c>
      <c r="H318">
        <v>52.8</v>
      </c>
      <c r="I318">
        <v>29.9</v>
      </c>
      <c r="J318">
        <v>82.9</v>
      </c>
      <c r="K318">
        <v>31.6</v>
      </c>
      <c r="L318">
        <v>50.2</v>
      </c>
      <c r="M318">
        <v>21908</v>
      </c>
      <c r="N318">
        <v>10.9</v>
      </c>
      <c r="O318">
        <v>24</v>
      </c>
      <c r="Q318">
        <v>50</v>
      </c>
      <c r="R318">
        <v>50</v>
      </c>
      <c r="S318">
        <v>2013</v>
      </c>
      <c r="T318">
        <v>-73.123388899999995</v>
      </c>
      <c r="U318">
        <v>40.912376100000003</v>
      </c>
    </row>
    <row r="319" spans="1:21" x14ac:dyDescent="0.2">
      <c r="A319">
        <v>196097</v>
      </c>
      <c r="B319" t="s">
        <v>52</v>
      </c>
      <c r="C319" s="4">
        <v>19.879769357528115</v>
      </c>
      <c r="D319" s="4">
        <v>198.79769357528116</v>
      </c>
      <c r="E319" s="4">
        <v>7.1904506575356706</v>
      </c>
      <c r="F319" s="4">
        <v>71.904506575356706</v>
      </c>
      <c r="G319">
        <v>32.5</v>
      </c>
      <c r="H319">
        <v>57.8</v>
      </c>
      <c r="I319">
        <v>22.9</v>
      </c>
      <c r="J319">
        <v>80.3</v>
      </c>
      <c r="K319">
        <v>32.299999999999997</v>
      </c>
      <c r="L319">
        <v>45.8</v>
      </c>
      <c r="M319">
        <v>21908</v>
      </c>
      <c r="N319">
        <v>10.9</v>
      </c>
      <c r="O319">
        <v>24</v>
      </c>
      <c r="Q319">
        <v>50</v>
      </c>
      <c r="R319">
        <v>50</v>
      </c>
      <c r="S319">
        <v>2014</v>
      </c>
      <c r="T319">
        <v>-73.123388899999995</v>
      </c>
      <c r="U319">
        <v>40.912376100000003</v>
      </c>
    </row>
    <row r="320" spans="1:21" x14ac:dyDescent="0.2">
      <c r="A320">
        <v>196097</v>
      </c>
      <c r="B320" t="s">
        <v>52</v>
      </c>
      <c r="C320" s="4">
        <v>19.879769357528115</v>
      </c>
      <c r="D320" s="4">
        <v>198.79769357528116</v>
      </c>
      <c r="E320" s="4">
        <v>7.1904506575356706</v>
      </c>
      <c r="F320" s="4">
        <v>71.904506575356706</v>
      </c>
      <c r="G320">
        <v>32.799999999999997</v>
      </c>
      <c r="H320">
        <v>60.5</v>
      </c>
      <c r="I320">
        <v>24.4</v>
      </c>
      <c r="J320">
        <v>80.400000000000006</v>
      </c>
      <c r="K320">
        <v>31.3</v>
      </c>
      <c r="L320">
        <v>46.6</v>
      </c>
      <c r="M320">
        <v>21908</v>
      </c>
      <c r="N320">
        <v>10.9</v>
      </c>
      <c r="O320">
        <v>24</v>
      </c>
      <c r="Q320">
        <v>50</v>
      </c>
      <c r="R320">
        <v>50</v>
      </c>
      <c r="S320">
        <v>2015</v>
      </c>
      <c r="T320">
        <v>-73.123388899999995</v>
      </c>
      <c r="U320">
        <v>40.912376100000003</v>
      </c>
    </row>
    <row r="321" spans="1:21" x14ac:dyDescent="0.2">
      <c r="A321">
        <v>196097</v>
      </c>
      <c r="B321" t="s">
        <v>52</v>
      </c>
      <c r="C321" s="4">
        <v>19.879769357528115</v>
      </c>
      <c r="D321" s="4">
        <v>198.79769357528116</v>
      </c>
      <c r="E321" s="4">
        <v>7.1904506575356706</v>
      </c>
      <c r="F321" s="4">
        <v>71.904506575356706</v>
      </c>
      <c r="G321">
        <v>32.6</v>
      </c>
      <c r="H321">
        <v>53.2</v>
      </c>
      <c r="I321">
        <v>22</v>
      </c>
      <c r="J321">
        <v>83</v>
      </c>
      <c r="K321">
        <v>33.4</v>
      </c>
      <c r="L321">
        <v>46.104999999999997</v>
      </c>
      <c r="M321">
        <v>21908</v>
      </c>
      <c r="N321">
        <v>10.9</v>
      </c>
      <c r="O321">
        <v>24</v>
      </c>
      <c r="Q321">
        <v>50</v>
      </c>
      <c r="R321">
        <v>50</v>
      </c>
      <c r="S321">
        <v>2016</v>
      </c>
      <c r="T321">
        <v>-73.123388899999995</v>
      </c>
      <c r="U321">
        <v>40.912376100000003</v>
      </c>
    </row>
    <row r="322" spans="1:21" x14ac:dyDescent="0.2">
      <c r="A322">
        <v>196413</v>
      </c>
      <c r="B322" t="s">
        <v>64</v>
      </c>
      <c r="C322" s="4">
        <v>3.0209571515412645</v>
      </c>
      <c r="D322" s="4">
        <v>30.209571515412645</v>
      </c>
      <c r="E322" s="4">
        <v>3.0209571515412645</v>
      </c>
      <c r="F322" s="4">
        <v>30.209571515412645</v>
      </c>
      <c r="G322">
        <v>32.4</v>
      </c>
      <c r="H322">
        <v>41.2</v>
      </c>
      <c r="I322">
        <v>24.4</v>
      </c>
      <c r="J322">
        <v>87.1</v>
      </c>
      <c r="K322">
        <v>40.6</v>
      </c>
      <c r="L322">
        <v>47.3</v>
      </c>
      <c r="M322">
        <v>19660</v>
      </c>
      <c r="N322">
        <v>15.9</v>
      </c>
      <c r="O322">
        <v>15</v>
      </c>
      <c r="Q322">
        <v>55</v>
      </c>
      <c r="R322">
        <v>45</v>
      </c>
      <c r="S322">
        <v>2015</v>
      </c>
      <c r="T322">
        <v>-76.135115799999994</v>
      </c>
      <c r="U322">
        <v>43.039153399999996</v>
      </c>
    </row>
    <row r="323" spans="1:21" x14ac:dyDescent="0.2">
      <c r="A323">
        <v>196413</v>
      </c>
      <c r="B323" t="s">
        <v>64</v>
      </c>
      <c r="C323" s="4">
        <v>3.0209571515412645</v>
      </c>
      <c r="D323" s="4">
        <v>30.209571515412645</v>
      </c>
      <c r="E323" s="4">
        <v>3.0209571515412645</v>
      </c>
      <c r="F323" s="4">
        <v>30.209571515412645</v>
      </c>
      <c r="G323">
        <v>31.4</v>
      </c>
      <c r="H323">
        <v>38.299999999999997</v>
      </c>
      <c r="I323">
        <v>20.8</v>
      </c>
      <c r="J323">
        <v>77.099999999999994</v>
      </c>
      <c r="K323">
        <v>36.299999999999997</v>
      </c>
      <c r="L323">
        <v>42.569999999999993</v>
      </c>
      <c r="M323">
        <v>19660</v>
      </c>
      <c r="N323">
        <v>15.9</v>
      </c>
      <c r="O323">
        <v>15</v>
      </c>
      <c r="Q323">
        <v>55</v>
      </c>
      <c r="R323">
        <v>45</v>
      </c>
      <c r="S323">
        <v>2016</v>
      </c>
      <c r="T323">
        <v>-76.135115799999994</v>
      </c>
      <c r="U323">
        <v>43.039153399999996</v>
      </c>
    </row>
    <row r="324" spans="1:21" x14ac:dyDescent="0.2">
      <c r="A324">
        <v>197708</v>
      </c>
      <c r="B324" t="s">
        <v>26</v>
      </c>
      <c r="C324" s="4">
        <v>4.0273940477591719</v>
      </c>
      <c r="D324" s="4">
        <v>40.273940477591722</v>
      </c>
      <c r="E324" s="4">
        <v>4.0273940477591719</v>
      </c>
      <c r="F324" s="4">
        <v>40.273940477591722</v>
      </c>
      <c r="G324">
        <v>63.5</v>
      </c>
      <c r="H324">
        <v>53.3</v>
      </c>
      <c r="I324">
        <v>46.7</v>
      </c>
      <c r="J324">
        <v>74.400000000000006</v>
      </c>
      <c r="K324">
        <v>0</v>
      </c>
      <c r="L324">
        <v>61.4</v>
      </c>
      <c r="M324">
        <v>6753</v>
      </c>
      <c r="N324">
        <v>5.5</v>
      </c>
      <c r="O324">
        <v>7</v>
      </c>
      <c r="Q324">
        <v>53</v>
      </c>
      <c r="R324">
        <v>47</v>
      </c>
      <c r="S324">
        <v>2011</v>
      </c>
      <c r="T324">
        <v>-73.979203999999996</v>
      </c>
      <c r="U324">
        <v>40.746623999999997</v>
      </c>
    </row>
    <row r="325" spans="1:21" x14ac:dyDescent="0.2">
      <c r="A325">
        <v>197708</v>
      </c>
      <c r="B325" t="s">
        <v>26</v>
      </c>
      <c r="C325" s="4">
        <v>4.0273940477591719</v>
      </c>
      <c r="D325" s="4">
        <v>40.273940477591722</v>
      </c>
      <c r="E325" s="4">
        <v>4.0273940477591719</v>
      </c>
      <c r="F325" s="4">
        <v>40.273940477591722</v>
      </c>
      <c r="G325">
        <v>43.6</v>
      </c>
      <c r="H325">
        <v>26.4</v>
      </c>
      <c r="I325">
        <v>27</v>
      </c>
      <c r="J325">
        <v>75.3</v>
      </c>
      <c r="K325">
        <v>0</v>
      </c>
      <c r="L325">
        <v>46.2</v>
      </c>
      <c r="M325">
        <v>6753</v>
      </c>
      <c r="N325">
        <v>5.5</v>
      </c>
      <c r="O325">
        <v>7</v>
      </c>
      <c r="Q325">
        <v>53</v>
      </c>
      <c r="R325">
        <v>47</v>
      </c>
      <c r="S325">
        <v>2012</v>
      </c>
      <c r="T325">
        <v>-73.979203999999996</v>
      </c>
      <c r="U325">
        <v>40.746623999999997</v>
      </c>
    </row>
    <row r="326" spans="1:21" x14ac:dyDescent="0.2">
      <c r="A326">
        <v>197708</v>
      </c>
      <c r="B326" t="s">
        <v>26</v>
      </c>
      <c r="C326" s="4">
        <v>4.0273940477591719</v>
      </c>
      <c r="D326" s="4">
        <v>40.273940477591722</v>
      </c>
      <c r="E326" s="4">
        <v>4.0273940477591719</v>
      </c>
      <c r="F326" s="4">
        <v>40.273940477591722</v>
      </c>
      <c r="G326">
        <v>51.7</v>
      </c>
      <c r="H326">
        <v>28.4</v>
      </c>
      <c r="I326">
        <v>30.1</v>
      </c>
      <c r="J326">
        <v>78.8</v>
      </c>
      <c r="K326">
        <v>0</v>
      </c>
      <c r="L326">
        <v>50.9</v>
      </c>
      <c r="M326">
        <v>6753</v>
      </c>
      <c r="N326">
        <v>5.5</v>
      </c>
      <c r="O326">
        <v>7</v>
      </c>
      <c r="Q326">
        <v>53</v>
      </c>
      <c r="R326">
        <v>47</v>
      </c>
      <c r="S326">
        <v>2013</v>
      </c>
      <c r="T326">
        <v>-73.979203999999996</v>
      </c>
      <c r="U326">
        <v>40.746623999999997</v>
      </c>
    </row>
    <row r="327" spans="1:21" x14ac:dyDescent="0.2">
      <c r="A327">
        <v>197708</v>
      </c>
      <c r="B327" t="s">
        <v>26</v>
      </c>
      <c r="C327" s="4">
        <v>4.0273940477591719</v>
      </c>
      <c r="D327" s="4">
        <v>40.273940477591722</v>
      </c>
      <c r="E327" s="4">
        <v>4.0273940477591719</v>
      </c>
      <c r="F327" s="4">
        <v>40.273940477591722</v>
      </c>
      <c r="G327">
        <v>44.8</v>
      </c>
      <c r="H327">
        <v>28.5</v>
      </c>
      <c r="I327">
        <v>23.7</v>
      </c>
      <c r="J327">
        <v>92.8</v>
      </c>
      <c r="K327">
        <v>0</v>
      </c>
      <c r="L327">
        <v>51.2</v>
      </c>
      <c r="M327">
        <v>6753</v>
      </c>
      <c r="N327">
        <v>5.5</v>
      </c>
      <c r="O327">
        <v>7</v>
      </c>
      <c r="Q327">
        <v>53</v>
      </c>
      <c r="R327">
        <v>47</v>
      </c>
      <c r="S327">
        <v>2016</v>
      </c>
      <c r="T327">
        <v>-73.979203999999996</v>
      </c>
      <c r="U327">
        <v>40.746623999999997</v>
      </c>
    </row>
    <row r="328" spans="1:21" x14ac:dyDescent="0.2">
      <c r="A328">
        <v>197708</v>
      </c>
      <c r="B328" t="s">
        <v>26</v>
      </c>
      <c r="C328" s="4">
        <v>4.0273940477591719</v>
      </c>
      <c r="D328" s="4">
        <v>40.273940477591722</v>
      </c>
      <c r="E328" s="4">
        <v>4.0273940477591719</v>
      </c>
      <c r="F328" s="4">
        <v>40.273940477591722</v>
      </c>
      <c r="G328">
        <v>47.3</v>
      </c>
      <c r="H328">
        <v>25.6</v>
      </c>
      <c r="I328">
        <v>20.6</v>
      </c>
      <c r="J328">
        <v>77.5</v>
      </c>
      <c r="K328">
        <v>0</v>
      </c>
      <c r="L328">
        <v>46.1</v>
      </c>
      <c r="M328">
        <v>6753</v>
      </c>
      <c r="N328">
        <v>5.5</v>
      </c>
      <c r="O328">
        <v>7</v>
      </c>
      <c r="Q328">
        <v>53</v>
      </c>
      <c r="R328">
        <v>47</v>
      </c>
      <c r="S328">
        <v>2014</v>
      </c>
      <c r="T328">
        <v>-73.979203999999996</v>
      </c>
      <c r="U328">
        <v>40.746623999999997</v>
      </c>
    </row>
    <row r="329" spans="1:21" x14ac:dyDescent="0.2">
      <c r="A329">
        <v>197708</v>
      </c>
      <c r="B329" t="s">
        <v>26</v>
      </c>
      <c r="C329" s="4">
        <v>4.0273940477591719</v>
      </c>
      <c r="D329" s="4">
        <v>40.273940477591722</v>
      </c>
      <c r="E329" s="4">
        <v>4.0273940477591719</v>
      </c>
      <c r="F329" s="4">
        <v>40.273940477591722</v>
      </c>
      <c r="G329">
        <v>45.2</v>
      </c>
      <c r="H329">
        <v>27.6</v>
      </c>
      <c r="I329">
        <v>23.9</v>
      </c>
      <c r="J329">
        <v>77.8</v>
      </c>
      <c r="K329">
        <v>0</v>
      </c>
      <c r="L329">
        <v>46.7</v>
      </c>
      <c r="M329">
        <v>6753</v>
      </c>
      <c r="N329">
        <v>5.5</v>
      </c>
      <c r="O329">
        <v>7</v>
      </c>
      <c r="Q329">
        <v>53</v>
      </c>
      <c r="R329">
        <v>47</v>
      </c>
      <c r="S329">
        <v>2015</v>
      </c>
      <c r="T329">
        <v>-73.979203999999996</v>
      </c>
      <c r="U329">
        <v>40.746623999999997</v>
      </c>
    </row>
    <row r="330" spans="1:21" x14ac:dyDescent="0.2">
      <c r="A330">
        <v>198419</v>
      </c>
      <c r="B330" t="s">
        <v>13</v>
      </c>
      <c r="C330" s="4">
        <v>3.5528103142468823</v>
      </c>
      <c r="D330" s="4">
        <v>35.528103142468822</v>
      </c>
      <c r="E330" s="4">
        <v>3.5528103142468823</v>
      </c>
      <c r="F330" s="4">
        <v>35.528103142468822</v>
      </c>
      <c r="G330">
        <v>73.900000000000006</v>
      </c>
      <c r="H330">
        <v>50</v>
      </c>
      <c r="I330">
        <v>73</v>
      </c>
      <c r="J330">
        <v>96.7</v>
      </c>
      <c r="K330">
        <v>100</v>
      </c>
      <c r="L330">
        <v>79.3</v>
      </c>
      <c r="M330">
        <v>15172</v>
      </c>
      <c r="N330">
        <v>4.8</v>
      </c>
      <c r="O330">
        <v>17</v>
      </c>
      <c r="Q330">
        <v>49</v>
      </c>
      <c r="R330">
        <v>51</v>
      </c>
      <c r="S330">
        <v>2014</v>
      </c>
      <c r="T330">
        <v>-78.938228600000002</v>
      </c>
      <c r="U330">
        <v>36.0014258</v>
      </c>
    </row>
    <row r="331" spans="1:21" x14ac:dyDescent="0.2">
      <c r="A331">
        <v>198419</v>
      </c>
      <c r="B331" t="s">
        <v>13</v>
      </c>
      <c r="C331" s="4">
        <v>3.5528103142468823</v>
      </c>
      <c r="D331" s="4">
        <v>35.528103142468822</v>
      </c>
      <c r="E331" s="4">
        <v>3.5528103142468823</v>
      </c>
      <c r="F331" s="4">
        <v>35.528103142468822</v>
      </c>
      <c r="G331">
        <v>73.5</v>
      </c>
      <c r="H331">
        <v>50.5</v>
      </c>
      <c r="I331">
        <v>75.2</v>
      </c>
      <c r="J331">
        <v>96.6</v>
      </c>
      <c r="K331">
        <v>100</v>
      </c>
      <c r="L331">
        <v>79.900000000000006</v>
      </c>
      <c r="M331">
        <v>15172</v>
      </c>
      <c r="N331">
        <v>4.8</v>
      </c>
      <c r="O331">
        <v>17</v>
      </c>
      <c r="Q331">
        <v>49</v>
      </c>
      <c r="R331">
        <v>51</v>
      </c>
      <c r="S331">
        <v>2015</v>
      </c>
      <c r="T331">
        <v>-78.938228600000002</v>
      </c>
      <c r="U331">
        <v>36.0014258</v>
      </c>
    </row>
    <row r="332" spans="1:21" x14ac:dyDescent="0.2">
      <c r="A332">
        <v>198419</v>
      </c>
      <c r="B332" t="s">
        <v>13</v>
      </c>
      <c r="C332" s="4">
        <v>3.5528103142468823</v>
      </c>
      <c r="D332" s="4">
        <v>35.528103142468822</v>
      </c>
      <c r="E332" s="4">
        <v>3.5528103142468823</v>
      </c>
      <c r="F332" s="4">
        <v>35.528103142468822</v>
      </c>
      <c r="G332">
        <v>76</v>
      </c>
      <c r="H332">
        <v>56.5</v>
      </c>
      <c r="I332">
        <v>78</v>
      </c>
      <c r="J332">
        <v>99</v>
      </c>
      <c r="K332">
        <v>100</v>
      </c>
      <c r="L332">
        <v>82.7</v>
      </c>
      <c r="M332">
        <v>15172</v>
      </c>
      <c r="N332">
        <v>4.8</v>
      </c>
      <c r="O332">
        <v>17</v>
      </c>
      <c r="Q332">
        <v>49</v>
      </c>
      <c r="R332">
        <v>51</v>
      </c>
      <c r="S332">
        <v>2016</v>
      </c>
      <c r="T332">
        <v>-78.938228600000002</v>
      </c>
      <c r="U332">
        <v>36.0014258</v>
      </c>
    </row>
    <row r="333" spans="1:21" x14ac:dyDescent="0.2">
      <c r="A333">
        <v>198419</v>
      </c>
      <c r="B333" t="s">
        <v>13</v>
      </c>
      <c r="C333" s="4">
        <v>3.5528103142468823</v>
      </c>
      <c r="D333" s="4">
        <v>35.528103142468822</v>
      </c>
      <c r="E333" s="4">
        <v>3.5528103142468823</v>
      </c>
      <c r="F333" s="4">
        <v>35.528103142468822</v>
      </c>
      <c r="G333">
        <v>62.6</v>
      </c>
      <c r="H333">
        <v>46.9</v>
      </c>
      <c r="I333">
        <v>77.900000000000006</v>
      </c>
      <c r="J333">
        <v>97.4</v>
      </c>
      <c r="K333">
        <v>100</v>
      </c>
      <c r="L333">
        <v>77.400000000000006</v>
      </c>
      <c r="M333">
        <v>15172</v>
      </c>
      <c r="N333">
        <v>4.8</v>
      </c>
      <c r="O333">
        <v>17</v>
      </c>
      <c r="Q333">
        <v>49</v>
      </c>
      <c r="R333">
        <v>51</v>
      </c>
      <c r="S333">
        <v>2012</v>
      </c>
      <c r="T333">
        <v>-78.938228600000002</v>
      </c>
      <c r="U333">
        <v>36.0014258</v>
      </c>
    </row>
    <row r="334" spans="1:21" x14ac:dyDescent="0.2">
      <c r="A334">
        <v>198419</v>
      </c>
      <c r="B334" t="s">
        <v>13</v>
      </c>
      <c r="C334" s="4">
        <v>3.5528103142468823</v>
      </c>
      <c r="D334" s="4">
        <v>35.528103142468822</v>
      </c>
      <c r="E334" s="4">
        <v>3.5528103142468823</v>
      </c>
      <c r="F334" s="4">
        <v>35.528103142468822</v>
      </c>
      <c r="G334">
        <v>72.3</v>
      </c>
      <c r="H334">
        <v>45.8</v>
      </c>
      <c r="I334">
        <v>81.5</v>
      </c>
      <c r="J334">
        <v>97</v>
      </c>
      <c r="K334">
        <v>100</v>
      </c>
      <c r="L334">
        <v>81.2</v>
      </c>
      <c r="M334">
        <v>15172</v>
      </c>
      <c r="N334">
        <v>4.8</v>
      </c>
      <c r="O334">
        <v>17</v>
      </c>
      <c r="Q334">
        <v>49</v>
      </c>
      <c r="R334">
        <v>51</v>
      </c>
      <c r="S334">
        <v>2013</v>
      </c>
      <c r="T334">
        <v>-78.938228600000002</v>
      </c>
      <c r="U334">
        <v>36.0014258</v>
      </c>
    </row>
    <row r="335" spans="1:21" x14ac:dyDescent="0.2">
      <c r="A335">
        <v>198419</v>
      </c>
      <c r="B335" t="s">
        <v>13</v>
      </c>
      <c r="C335" s="4">
        <v>3.5528103142468823</v>
      </c>
      <c r="D335" s="4">
        <v>35.528103142468822</v>
      </c>
      <c r="E335" s="4">
        <v>3.5528103142468823</v>
      </c>
      <c r="F335" s="4">
        <v>35.528103142468822</v>
      </c>
      <c r="G335">
        <v>66.8</v>
      </c>
      <c r="H335">
        <v>49.4</v>
      </c>
      <c r="I335">
        <v>71.5</v>
      </c>
      <c r="J335">
        <v>92.3</v>
      </c>
      <c r="K335">
        <v>100</v>
      </c>
      <c r="L335">
        <v>76.5</v>
      </c>
      <c r="M335">
        <v>15172</v>
      </c>
      <c r="N335">
        <v>4.8</v>
      </c>
      <c r="O335">
        <v>17</v>
      </c>
      <c r="P335">
        <v>83</v>
      </c>
      <c r="Q335">
        <v>49</v>
      </c>
      <c r="R335">
        <v>51</v>
      </c>
      <c r="S335">
        <v>2011</v>
      </c>
      <c r="T335">
        <v>-78.938228600000002</v>
      </c>
      <c r="U335">
        <v>36.0014258</v>
      </c>
    </row>
    <row r="336" spans="1:21" x14ac:dyDescent="0.2">
      <c r="A336">
        <v>199120</v>
      </c>
      <c r="B336" t="s">
        <v>192</v>
      </c>
      <c r="C336" s="4">
        <v>17.740682891274457</v>
      </c>
      <c r="D336" s="4">
        <v>177.40682891274457</v>
      </c>
      <c r="E336" s="4">
        <v>3.9371536220851762</v>
      </c>
      <c r="F336" s="4">
        <v>39.371536220851759</v>
      </c>
      <c r="G336">
        <v>70.900000000000006</v>
      </c>
      <c r="H336">
        <v>21.5</v>
      </c>
      <c r="I336">
        <v>75.099999999999994</v>
      </c>
      <c r="J336">
        <v>85</v>
      </c>
      <c r="K336">
        <v>50.2</v>
      </c>
      <c r="L336">
        <v>73.8</v>
      </c>
      <c r="M336">
        <v>26518</v>
      </c>
      <c r="N336">
        <v>7.3</v>
      </c>
      <c r="O336">
        <v>8</v>
      </c>
      <c r="P336">
        <v>92</v>
      </c>
      <c r="Q336">
        <v>58</v>
      </c>
      <c r="R336">
        <v>42</v>
      </c>
      <c r="S336">
        <v>2011</v>
      </c>
      <c r="T336">
        <v>-79.046913399999994</v>
      </c>
      <c r="U336">
        <v>35.904912199999998</v>
      </c>
    </row>
    <row r="337" spans="1:21" x14ac:dyDescent="0.2">
      <c r="A337">
        <v>199120</v>
      </c>
      <c r="B337" t="s">
        <v>192</v>
      </c>
      <c r="C337" s="4">
        <v>17.740682891274457</v>
      </c>
      <c r="D337" s="4">
        <v>177.40682891274457</v>
      </c>
      <c r="E337" s="4">
        <v>3.9371536220851762</v>
      </c>
      <c r="F337" s="4">
        <v>39.371536220851759</v>
      </c>
      <c r="G337">
        <v>70.400000000000006</v>
      </c>
      <c r="H337">
        <v>32.9</v>
      </c>
      <c r="I337">
        <v>69.3</v>
      </c>
      <c r="J337">
        <v>90.1</v>
      </c>
      <c r="K337">
        <v>40</v>
      </c>
      <c r="L337">
        <v>72.400000000000006</v>
      </c>
      <c r="M337">
        <v>26518</v>
      </c>
      <c r="N337">
        <v>7.3</v>
      </c>
      <c r="O337">
        <v>8</v>
      </c>
      <c r="Q337">
        <v>58</v>
      </c>
      <c r="R337">
        <v>42</v>
      </c>
      <c r="S337">
        <v>2013</v>
      </c>
      <c r="T337">
        <v>-79.046913399999994</v>
      </c>
      <c r="U337">
        <v>35.904912199999998</v>
      </c>
    </row>
    <row r="338" spans="1:21" x14ac:dyDescent="0.2">
      <c r="A338">
        <v>199120</v>
      </c>
      <c r="B338" t="s">
        <v>192</v>
      </c>
      <c r="C338" s="4">
        <v>17.740682891274457</v>
      </c>
      <c r="D338" s="4">
        <v>177.40682891274457</v>
      </c>
      <c r="E338" s="4">
        <v>3.9371536220851762</v>
      </c>
      <c r="F338" s="4">
        <v>39.371536220851759</v>
      </c>
      <c r="G338">
        <v>67.599999999999994</v>
      </c>
      <c r="H338">
        <v>20.2</v>
      </c>
      <c r="I338">
        <v>62.6</v>
      </c>
      <c r="J338">
        <v>92.6</v>
      </c>
      <c r="K338">
        <v>35.5</v>
      </c>
      <c r="L338">
        <v>69.3</v>
      </c>
      <c r="M338">
        <v>26518</v>
      </c>
      <c r="N338">
        <v>7.3</v>
      </c>
      <c r="O338">
        <v>8</v>
      </c>
      <c r="Q338">
        <v>58</v>
      </c>
      <c r="R338">
        <v>42</v>
      </c>
      <c r="S338">
        <v>2012</v>
      </c>
      <c r="T338">
        <v>-79.046913399999994</v>
      </c>
      <c r="U338">
        <v>35.904912199999998</v>
      </c>
    </row>
    <row r="339" spans="1:21" x14ac:dyDescent="0.2">
      <c r="A339">
        <v>199120</v>
      </c>
      <c r="B339" t="s">
        <v>192</v>
      </c>
      <c r="C339" s="4">
        <v>17.740682891274457</v>
      </c>
      <c r="D339" s="4">
        <v>177.40682891274457</v>
      </c>
      <c r="E339" s="4">
        <v>3.9371536220851762</v>
      </c>
      <c r="F339" s="4">
        <v>39.371536220851759</v>
      </c>
      <c r="G339">
        <v>57.9</v>
      </c>
      <c r="H339">
        <v>35.299999999999997</v>
      </c>
      <c r="I339">
        <v>58.6</v>
      </c>
      <c r="J339">
        <v>91</v>
      </c>
      <c r="K339">
        <v>40.5</v>
      </c>
      <c r="L339">
        <v>65.900000000000006</v>
      </c>
      <c r="M339">
        <v>26518</v>
      </c>
      <c r="N339">
        <v>7.3</v>
      </c>
      <c r="O339">
        <v>8</v>
      </c>
      <c r="Q339">
        <v>58</v>
      </c>
      <c r="R339">
        <v>42</v>
      </c>
      <c r="S339">
        <v>2015</v>
      </c>
      <c r="T339">
        <v>-79.046913399999994</v>
      </c>
      <c r="U339">
        <v>35.904912199999998</v>
      </c>
    </row>
    <row r="340" spans="1:21" x14ac:dyDescent="0.2">
      <c r="A340">
        <v>199120</v>
      </c>
      <c r="B340" t="s">
        <v>192</v>
      </c>
      <c r="C340" s="4">
        <v>17.740682891274457</v>
      </c>
      <c r="D340" s="4">
        <v>177.40682891274457</v>
      </c>
      <c r="E340" s="4">
        <v>3.9371536220851762</v>
      </c>
      <c r="F340" s="4">
        <v>39.371536220851759</v>
      </c>
      <c r="G340">
        <v>57.6</v>
      </c>
      <c r="H340">
        <v>35</v>
      </c>
      <c r="I340">
        <v>55.3</v>
      </c>
      <c r="J340">
        <v>90.2</v>
      </c>
      <c r="K340">
        <v>39.1</v>
      </c>
      <c r="L340">
        <v>64.5</v>
      </c>
      <c r="M340">
        <v>26518</v>
      </c>
      <c r="N340">
        <v>7.3</v>
      </c>
      <c r="O340">
        <v>8</v>
      </c>
      <c r="Q340">
        <v>58</v>
      </c>
      <c r="R340">
        <v>42</v>
      </c>
      <c r="S340">
        <v>2014</v>
      </c>
      <c r="T340">
        <v>-79.046913399999994</v>
      </c>
      <c r="U340">
        <v>35.904912199999998</v>
      </c>
    </row>
    <row r="341" spans="1:21" x14ac:dyDescent="0.2">
      <c r="A341">
        <v>199120</v>
      </c>
      <c r="B341" t="s">
        <v>192</v>
      </c>
      <c r="C341" s="4">
        <v>17.740682891274457</v>
      </c>
      <c r="D341" s="4">
        <v>177.40682891274457</v>
      </c>
      <c r="E341" s="4">
        <v>3.9371536220851762</v>
      </c>
      <c r="F341" s="4">
        <v>39.371536220851759</v>
      </c>
      <c r="G341">
        <v>58</v>
      </c>
      <c r="H341">
        <v>39</v>
      </c>
      <c r="I341">
        <v>54.5</v>
      </c>
      <c r="J341">
        <v>95.9</v>
      </c>
      <c r="K341">
        <v>39.4</v>
      </c>
      <c r="L341">
        <v>66.400000000000006</v>
      </c>
      <c r="M341">
        <v>26518</v>
      </c>
      <c r="N341">
        <v>7.3</v>
      </c>
      <c r="O341">
        <v>8</v>
      </c>
      <c r="Q341">
        <v>58</v>
      </c>
      <c r="R341">
        <v>42</v>
      </c>
      <c r="S341">
        <v>2016</v>
      </c>
      <c r="T341">
        <v>-79.046913399999994</v>
      </c>
      <c r="U341">
        <v>35.904912199999998</v>
      </c>
    </row>
    <row r="342" spans="1:21" x14ac:dyDescent="0.2">
      <c r="A342">
        <v>199847</v>
      </c>
      <c r="B342" t="s">
        <v>32</v>
      </c>
      <c r="C342" s="4">
        <v>3.0624246702015778</v>
      </c>
      <c r="D342" s="4">
        <v>30.624246702015778</v>
      </c>
      <c r="E342" s="4">
        <v>3.0624246702015778</v>
      </c>
      <c r="F342" s="4">
        <v>30.624246702015778</v>
      </c>
      <c r="G342">
        <v>54.6</v>
      </c>
      <c r="H342">
        <v>24.4</v>
      </c>
      <c r="I342">
        <v>42.9</v>
      </c>
      <c r="J342">
        <v>79.2</v>
      </c>
      <c r="K342">
        <v>0</v>
      </c>
      <c r="L342">
        <v>57.7</v>
      </c>
      <c r="M342">
        <v>7326</v>
      </c>
      <c r="N342">
        <v>4.5999999999999996</v>
      </c>
      <c r="O342">
        <v>5</v>
      </c>
      <c r="Q342">
        <v>51</v>
      </c>
      <c r="R342">
        <v>49</v>
      </c>
      <c r="S342">
        <v>2011</v>
      </c>
      <c r="T342">
        <v>-80.276342499999998</v>
      </c>
      <c r="U342">
        <v>36.1352495</v>
      </c>
    </row>
    <row r="343" spans="1:21" x14ac:dyDescent="0.2">
      <c r="A343">
        <v>199847</v>
      </c>
      <c r="B343" t="s">
        <v>32</v>
      </c>
      <c r="C343" s="4">
        <v>3.0624246702015778</v>
      </c>
      <c r="D343" s="4">
        <v>30.624246702015778</v>
      </c>
      <c r="E343" s="4">
        <v>3.0624246702015778</v>
      </c>
      <c r="F343" s="4">
        <v>30.624246702015778</v>
      </c>
      <c r="G343">
        <v>36.4</v>
      </c>
      <c r="H343">
        <v>17.2</v>
      </c>
      <c r="I343">
        <v>21.6</v>
      </c>
      <c r="J343">
        <v>86.1</v>
      </c>
      <c r="K343">
        <v>49.1</v>
      </c>
      <c r="L343">
        <v>45.8</v>
      </c>
      <c r="M343">
        <v>7326</v>
      </c>
      <c r="N343">
        <v>4.5999999999999996</v>
      </c>
      <c r="O343">
        <v>5</v>
      </c>
      <c r="Q343">
        <v>51</v>
      </c>
      <c r="R343">
        <v>49</v>
      </c>
      <c r="S343">
        <v>2012</v>
      </c>
      <c r="T343">
        <v>-80.276342499999998</v>
      </c>
      <c r="U343">
        <v>36.1352495</v>
      </c>
    </row>
    <row r="344" spans="1:21" x14ac:dyDescent="0.2">
      <c r="A344">
        <v>199847</v>
      </c>
      <c r="B344" t="s">
        <v>32</v>
      </c>
      <c r="C344" s="4">
        <v>3.0624246702015778</v>
      </c>
      <c r="D344" s="4">
        <v>30.624246702015778</v>
      </c>
      <c r="E344" s="4">
        <v>3.0624246702015778</v>
      </c>
      <c r="F344" s="4">
        <v>30.624246702015778</v>
      </c>
      <c r="G344">
        <v>36.1</v>
      </c>
      <c r="H344">
        <v>23.7</v>
      </c>
      <c r="I344">
        <v>21.8</v>
      </c>
      <c r="J344">
        <v>85.1</v>
      </c>
      <c r="K344">
        <v>38.799999999999997</v>
      </c>
      <c r="L344">
        <v>45.7</v>
      </c>
      <c r="M344">
        <v>7326</v>
      </c>
      <c r="N344">
        <v>4.5999999999999996</v>
      </c>
      <c r="O344">
        <v>5</v>
      </c>
      <c r="Q344">
        <v>51</v>
      </c>
      <c r="R344">
        <v>49</v>
      </c>
      <c r="S344">
        <v>2014</v>
      </c>
      <c r="T344">
        <v>-80.276342499999998</v>
      </c>
      <c r="U344">
        <v>36.1352495</v>
      </c>
    </row>
    <row r="345" spans="1:21" x14ac:dyDescent="0.2">
      <c r="A345">
        <v>199847</v>
      </c>
      <c r="B345" t="s">
        <v>32</v>
      </c>
      <c r="C345" s="4">
        <v>3.0624246702015778</v>
      </c>
      <c r="D345" s="4">
        <v>30.624246702015778</v>
      </c>
      <c r="E345" s="4">
        <v>3.0624246702015778</v>
      </c>
      <c r="F345" s="4">
        <v>30.624246702015778</v>
      </c>
      <c r="G345">
        <v>37.5</v>
      </c>
      <c r="H345">
        <v>19</v>
      </c>
      <c r="I345">
        <v>22.4</v>
      </c>
      <c r="J345">
        <v>89.1</v>
      </c>
      <c r="K345">
        <v>48</v>
      </c>
      <c r="L345">
        <v>47.3</v>
      </c>
      <c r="M345">
        <v>7326</v>
      </c>
      <c r="N345">
        <v>4.5999999999999996</v>
      </c>
      <c r="O345">
        <v>5</v>
      </c>
      <c r="Q345">
        <v>51</v>
      </c>
      <c r="R345">
        <v>49</v>
      </c>
      <c r="S345">
        <v>2013</v>
      </c>
      <c r="T345">
        <v>-80.276342499999998</v>
      </c>
      <c r="U345">
        <v>36.1352495</v>
      </c>
    </row>
    <row r="346" spans="1:21" x14ac:dyDescent="0.2">
      <c r="A346">
        <v>199847</v>
      </c>
      <c r="B346" t="s">
        <v>32</v>
      </c>
      <c r="C346" s="4">
        <v>3.0624246702015778</v>
      </c>
      <c r="D346" s="4">
        <v>30.624246702015778</v>
      </c>
      <c r="E346" s="4">
        <v>3.0624246702015778</v>
      </c>
      <c r="F346" s="4">
        <v>30.624246702015778</v>
      </c>
      <c r="G346">
        <v>34.6</v>
      </c>
      <c r="H346">
        <v>24.2</v>
      </c>
      <c r="I346">
        <v>19.5</v>
      </c>
      <c r="J346">
        <v>94.8</v>
      </c>
      <c r="K346">
        <v>42.5</v>
      </c>
      <c r="L346">
        <v>47.547499999999999</v>
      </c>
      <c r="M346">
        <v>7326</v>
      </c>
      <c r="N346">
        <v>4.5999999999999996</v>
      </c>
      <c r="O346">
        <v>5</v>
      </c>
      <c r="Q346">
        <v>51</v>
      </c>
      <c r="R346">
        <v>49</v>
      </c>
      <c r="S346">
        <v>2016</v>
      </c>
      <c r="T346">
        <v>-80.276342499999998</v>
      </c>
      <c r="U346">
        <v>36.1352495</v>
      </c>
    </row>
    <row r="347" spans="1:21" x14ac:dyDescent="0.2">
      <c r="A347">
        <v>199847</v>
      </c>
      <c r="B347" t="s">
        <v>32</v>
      </c>
      <c r="C347" s="4">
        <v>3.0624246702015778</v>
      </c>
      <c r="D347" s="4">
        <v>30.624246702015778</v>
      </c>
      <c r="E347" s="4">
        <v>3.0624246702015778</v>
      </c>
      <c r="F347" s="4">
        <v>30.624246702015778</v>
      </c>
      <c r="G347">
        <v>33.299999999999997</v>
      </c>
      <c r="H347">
        <v>26</v>
      </c>
      <c r="I347">
        <v>23.5</v>
      </c>
      <c r="J347">
        <v>81.3</v>
      </c>
      <c r="K347">
        <v>38.200000000000003</v>
      </c>
      <c r="L347">
        <v>44.334999999999994</v>
      </c>
      <c r="M347">
        <v>7326</v>
      </c>
      <c r="N347">
        <v>4.5999999999999996</v>
      </c>
      <c r="O347">
        <v>5</v>
      </c>
      <c r="Q347">
        <v>51</v>
      </c>
      <c r="R347">
        <v>49</v>
      </c>
      <c r="S347">
        <v>2015</v>
      </c>
      <c r="T347">
        <v>-80.276342499999998</v>
      </c>
      <c r="U347">
        <v>36.1352495</v>
      </c>
    </row>
    <row r="348" spans="1:21" x14ac:dyDescent="0.2">
      <c r="A348">
        <v>201645</v>
      </c>
      <c r="B348" t="s">
        <v>47</v>
      </c>
      <c r="C348" s="4">
        <v>3.2980676169288632</v>
      </c>
      <c r="D348" s="4">
        <v>32.980676169288628</v>
      </c>
      <c r="E348" s="4">
        <v>3.2980676169288632</v>
      </c>
      <c r="F348" s="4">
        <v>32.980676169288628</v>
      </c>
      <c r="G348">
        <v>67.2</v>
      </c>
      <c r="H348">
        <v>56.5</v>
      </c>
      <c r="I348">
        <v>53.8</v>
      </c>
      <c r="J348">
        <v>66</v>
      </c>
      <c r="K348">
        <v>0</v>
      </c>
      <c r="L348">
        <v>62.2</v>
      </c>
      <c r="M348">
        <v>9259</v>
      </c>
      <c r="N348">
        <v>6.4</v>
      </c>
      <c r="O348">
        <v>17</v>
      </c>
      <c r="Q348">
        <v>48</v>
      </c>
      <c r="R348">
        <v>52</v>
      </c>
      <c r="S348">
        <v>2011</v>
      </c>
      <c r="T348">
        <v>-81.608383799999999</v>
      </c>
      <c r="U348">
        <v>41.5043413</v>
      </c>
    </row>
    <row r="349" spans="1:21" x14ac:dyDescent="0.2">
      <c r="A349">
        <v>201645</v>
      </c>
      <c r="B349" t="s">
        <v>47</v>
      </c>
      <c r="C349" s="4">
        <v>3.2980676169288632</v>
      </c>
      <c r="D349" s="4">
        <v>32.980676169288628</v>
      </c>
      <c r="E349" s="4">
        <v>3.2980676169288632</v>
      </c>
      <c r="F349" s="4">
        <v>32.980676169288628</v>
      </c>
      <c r="G349">
        <v>51</v>
      </c>
      <c r="H349">
        <v>35.4</v>
      </c>
      <c r="I349">
        <v>38.6</v>
      </c>
      <c r="J349">
        <v>82.8</v>
      </c>
      <c r="K349">
        <v>0</v>
      </c>
      <c r="L349">
        <v>55</v>
      </c>
      <c r="M349">
        <v>9259</v>
      </c>
      <c r="N349">
        <v>6.4</v>
      </c>
      <c r="O349">
        <v>17</v>
      </c>
      <c r="Q349">
        <v>48</v>
      </c>
      <c r="R349">
        <v>52</v>
      </c>
      <c r="S349">
        <v>2014</v>
      </c>
      <c r="T349">
        <v>-81.608383799999999</v>
      </c>
      <c r="U349">
        <v>41.5043413</v>
      </c>
    </row>
    <row r="350" spans="1:21" x14ac:dyDescent="0.2">
      <c r="A350">
        <v>201645</v>
      </c>
      <c r="B350" t="s">
        <v>47</v>
      </c>
      <c r="C350" s="4">
        <v>3.2980676169288632</v>
      </c>
      <c r="D350" s="4">
        <v>32.980676169288628</v>
      </c>
      <c r="E350" s="4">
        <v>3.2980676169288632</v>
      </c>
      <c r="F350" s="4">
        <v>32.980676169288628</v>
      </c>
      <c r="G350">
        <v>54.2</v>
      </c>
      <c r="H350">
        <v>29.9</v>
      </c>
      <c r="I350">
        <v>40.200000000000003</v>
      </c>
      <c r="J350">
        <v>78.400000000000006</v>
      </c>
      <c r="K350">
        <v>0</v>
      </c>
      <c r="L350">
        <v>54.6</v>
      </c>
      <c r="M350">
        <v>9259</v>
      </c>
      <c r="N350">
        <v>6.4</v>
      </c>
      <c r="O350">
        <v>17</v>
      </c>
      <c r="Q350">
        <v>48</v>
      </c>
      <c r="R350">
        <v>52</v>
      </c>
      <c r="S350">
        <v>2012</v>
      </c>
      <c r="T350">
        <v>-81.608383799999999</v>
      </c>
      <c r="U350">
        <v>41.5043413</v>
      </c>
    </row>
    <row r="351" spans="1:21" x14ac:dyDescent="0.2">
      <c r="A351">
        <v>201645</v>
      </c>
      <c r="B351" t="s">
        <v>47</v>
      </c>
      <c r="C351" s="4">
        <v>3.2980676169288632</v>
      </c>
      <c r="D351" s="4">
        <v>32.980676169288628</v>
      </c>
      <c r="E351" s="4">
        <v>3.2980676169288632</v>
      </c>
      <c r="F351" s="4">
        <v>32.980676169288628</v>
      </c>
      <c r="G351">
        <v>56.5</v>
      </c>
      <c r="H351">
        <v>34.200000000000003</v>
      </c>
      <c r="I351">
        <v>42</v>
      </c>
      <c r="J351">
        <v>80.400000000000006</v>
      </c>
      <c r="K351">
        <v>0</v>
      </c>
      <c r="L351">
        <v>56.9</v>
      </c>
      <c r="M351">
        <v>9259</v>
      </c>
      <c r="N351">
        <v>6.4</v>
      </c>
      <c r="O351">
        <v>17</v>
      </c>
      <c r="Q351">
        <v>48</v>
      </c>
      <c r="R351">
        <v>52</v>
      </c>
      <c r="S351">
        <v>2013</v>
      </c>
      <c r="T351">
        <v>-81.608383799999999</v>
      </c>
      <c r="U351">
        <v>41.5043413</v>
      </c>
    </row>
    <row r="352" spans="1:21" x14ac:dyDescent="0.2">
      <c r="A352">
        <v>201645</v>
      </c>
      <c r="B352" t="s">
        <v>47</v>
      </c>
      <c r="C352" s="4">
        <v>3.2980676169288632</v>
      </c>
      <c r="D352" s="4">
        <v>32.980676169288628</v>
      </c>
      <c r="E352" s="4">
        <v>3.2980676169288632</v>
      </c>
      <c r="F352" s="4">
        <v>32.980676169288628</v>
      </c>
      <c r="G352">
        <v>46.5</v>
      </c>
      <c r="H352">
        <v>34.4</v>
      </c>
      <c r="I352">
        <v>37.4</v>
      </c>
      <c r="J352">
        <v>82.9</v>
      </c>
      <c r="K352">
        <v>0</v>
      </c>
      <c r="L352">
        <v>53.2</v>
      </c>
      <c r="M352">
        <v>9259</v>
      </c>
      <c r="N352">
        <v>6.4</v>
      </c>
      <c r="O352">
        <v>17</v>
      </c>
      <c r="Q352">
        <v>48</v>
      </c>
      <c r="R352">
        <v>52</v>
      </c>
      <c r="S352">
        <v>2015</v>
      </c>
      <c r="T352">
        <v>-81.608383799999999</v>
      </c>
      <c r="U352">
        <v>41.5043413</v>
      </c>
    </row>
    <row r="353" spans="1:21" x14ac:dyDescent="0.2">
      <c r="A353">
        <v>201645</v>
      </c>
      <c r="B353" t="s">
        <v>47</v>
      </c>
      <c r="C353" s="4">
        <v>3.2980676169288632</v>
      </c>
      <c r="D353" s="4">
        <v>32.980676169288628</v>
      </c>
      <c r="E353" s="4">
        <v>3.2980676169288632</v>
      </c>
      <c r="F353" s="4">
        <v>32.980676169288628</v>
      </c>
      <c r="G353">
        <v>46.1</v>
      </c>
      <c r="H353">
        <v>40.5</v>
      </c>
      <c r="I353">
        <v>33.200000000000003</v>
      </c>
      <c r="J353">
        <v>92</v>
      </c>
      <c r="K353">
        <v>34.1</v>
      </c>
      <c r="L353">
        <v>55.3</v>
      </c>
      <c r="M353">
        <v>9259</v>
      </c>
      <c r="N353">
        <v>6.4</v>
      </c>
      <c r="O353">
        <v>17</v>
      </c>
      <c r="Q353">
        <v>48</v>
      </c>
      <c r="R353">
        <v>52</v>
      </c>
      <c r="S353">
        <v>2016</v>
      </c>
      <c r="T353">
        <v>-81.608383799999999</v>
      </c>
      <c r="U353">
        <v>41.5043413</v>
      </c>
    </row>
    <row r="354" spans="1:21" x14ac:dyDescent="0.2">
      <c r="A354">
        <v>201885</v>
      </c>
      <c r="B354" t="s">
        <v>210</v>
      </c>
      <c r="C354" s="4">
        <v>12.815494025705254</v>
      </c>
      <c r="D354" s="4">
        <v>128.15494025705254</v>
      </c>
      <c r="E354" s="4">
        <v>4.7892636682064342</v>
      </c>
      <c r="F354" s="4">
        <v>47.892636682064342</v>
      </c>
      <c r="G354">
        <v>43.6</v>
      </c>
      <c r="H354">
        <v>18.899999999999999</v>
      </c>
      <c r="I354">
        <v>40.4</v>
      </c>
      <c r="J354">
        <v>61.5</v>
      </c>
      <c r="K354">
        <v>32.5</v>
      </c>
      <c r="L354">
        <v>46.9</v>
      </c>
      <c r="M354">
        <v>36108</v>
      </c>
      <c r="N354">
        <v>15.7</v>
      </c>
      <c r="O354">
        <v>6</v>
      </c>
      <c r="Q354">
        <v>54</v>
      </c>
      <c r="R354">
        <v>46</v>
      </c>
      <c r="S354">
        <v>2011</v>
      </c>
      <c r="T354">
        <v>-84.514950400000004</v>
      </c>
      <c r="U354">
        <v>39.132921899999999</v>
      </c>
    </row>
    <row r="355" spans="1:21" x14ac:dyDescent="0.2">
      <c r="A355">
        <v>201885</v>
      </c>
      <c r="B355" t="s">
        <v>210</v>
      </c>
      <c r="C355" s="4">
        <v>12.815494025705254</v>
      </c>
      <c r="D355" s="4">
        <v>128.15494025705254</v>
      </c>
      <c r="E355" s="4">
        <v>4.7892636682064342</v>
      </c>
      <c r="F355" s="4">
        <v>47.892636682064342</v>
      </c>
      <c r="G355">
        <v>29</v>
      </c>
      <c r="H355">
        <v>20.6</v>
      </c>
      <c r="I355">
        <v>24.9</v>
      </c>
      <c r="J355">
        <v>69</v>
      </c>
      <c r="K355">
        <v>32.9</v>
      </c>
      <c r="L355">
        <v>39.23749999999999</v>
      </c>
      <c r="M355">
        <v>36108</v>
      </c>
      <c r="N355">
        <v>15.7</v>
      </c>
      <c r="O355">
        <v>6</v>
      </c>
      <c r="Q355">
        <v>54</v>
      </c>
      <c r="R355">
        <v>46</v>
      </c>
      <c r="S355">
        <v>2012</v>
      </c>
      <c r="T355">
        <v>-84.514950400000004</v>
      </c>
      <c r="U355">
        <v>39.132921899999999</v>
      </c>
    </row>
    <row r="356" spans="1:21" x14ac:dyDescent="0.2">
      <c r="A356">
        <v>201885</v>
      </c>
      <c r="B356" t="s">
        <v>210</v>
      </c>
      <c r="C356" s="4">
        <v>12.815494025705254</v>
      </c>
      <c r="D356" s="4">
        <v>128.15494025705254</v>
      </c>
      <c r="E356" s="4">
        <v>4.7892636682064342</v>
      </c>
      <c r="F356" s="4">
        <v>47.892636682064342</v>
      </c>
      <c r="G356">
        <v>34.9</v>
      </c>
      <c r="H356">
        <v>23.9</v>
      </c>
      <c r="I356">
        <v>26.5</v>
      </c>
      <c r="J356">
        <v>69.5</v>
      </c>
      <c r="K356">
        <v>35.799999999999997</v>
      </c>
      <c r="L356">
        <v>41.957500000000003</v>
      </c>
      <c r="M356">
        <v>36108</v>
      </c>
      <c r="N356">
        <v>15.7</v>
      </c>
      <c r="O356">
        <v>6</v>
      </c>
      <c r="Q356">
        <v>54</v>
      </c>
      <c r="R356">
        <v>46</v>
      </c>
      <c r="S356">
        <v>2013</v>
      </c>
      <c r="T356">
        <v>-84.514950400000004</v>
      </c>
      <c r="U356">
        <v>39.132921899999999</v>
      </c>
    </row>
    <row r="357" spans="1:21" x14ac:dyDescent="0.2">
      <c r="A357">
        <v>201885</v>
      </c>
      <c r="B357" t="s">
        <v>210</v>
      </c>
      <c r="C357" s="4">
        <v>12.815494025705254</v>
      </c>
      <c r="D357" s="4">
        <v>128.15494025705254</v>
      </c>
      <c r="E357" s="4">
        <v>4.7892636682064342</v>
      </c>
      <c r="F357" s="4">
        <v>47.892636682064342</v>
      </c>
      <c r="G357">
        <v>31.8</v>
      </c>
      <c r="H357">
        <v>25.4</v>
      </c>
      <c r="I357">
        <v>22.3</v>
      </c>
      <c r="J357">
        <v>69.3</v>
      </c>
      <c r="K357">
        <v>36.5</v>
      </c>
      <c r="L357">
        <v>39.837499999999999</v>
      </c>
      <c r="M357">
        <v>36108</v>
      </c>
      <c r="N357">
        <v>15.7</v>
      </c>
      <c r="O357">
        <v>6</v>
      </c>
      <c r="Q357">
        <v>54</v>
      </c>
      <c r="R357">
        <v>46</v>
      </c>
      <c r="S357">
        <v>2014</v>
      </c>
      <c r="T357">
        <v>-84.514950400000004</v>
      </c>
      <c r="U357">
        <v>39.132921899999999</v>
      </c>
    </row>
    <row r="358" spans="1:21" x14ac:dyDescent="0.2">
      <c r="A358">
        <v>201885</v>
      </c>
      <c r="B358" t="s">
        <v>210</v>
      </c>
      <c r="C358" s="4">
        <v>12.815494025705254</v>
      </c>
      <c r="D358" s="4">
        <v>128.15494025705254</v>
      </c>
      <c r="E358" s="4">
        <v>4.7892636682064342</v>
      </c>
      <c r="F358" s="4">
        <v>47.892636682064342</v>
      </c>
      <c r="G358">
        <v>32</v>
      </c>
      <c r="H358">
        <v>26</v>
      </c>
      <c r="I358">
        <v>22.4</v>
      </c>
      <c r="J358">
        <v>67.8</v>
      </c>
      <c r="K358">
        <v>35.6</v>
      </c>
      <c r="L358">
        <v>39.5</v>
      </c>
      <c r="M358">
        <v>36108</v>
      </c>
      <c r="N358">
        <v>15.7</v>
      </c>
      <c r="O358">
        <v>6</v>
      </c>
      <c r="Q358">
        <v>54</v>
      </c>
      <c r="R358">
        <v>46</v>
      </c>
      <c r="S358">
        <v>2015</v>
      </c>
      <c r="T358">
        <v>-84.514950400000004</v>
      </c>
      <c r="U358">
        <v>39.132921899999999</v>
      </c>
    </row>
    <row r="359" spans="1:21" x14ac:dyDescent="0.2">
      <c r="A359">
        <v>201885</v>
      </c>
      <c r="B359" t="s">
        <v>210</v>
      </c>
      <c r="C359" s="4">
        <v>12.815494025705254</v>
      </c>
      <c r="D359" s="4">
        <v>128.15494025705254</v>
      </c>
      <c r="E359" s="4">
        <v>4.7892636682064342</v>
      </c>
      <c r="F359" s="4">
        <v>47.892636682064342</v>
      </c>
      <c r="G359">
        <v>31.3</v>
      </c>
      <c r="H359">
        <v>28.3</v>
      </c>
      <c r="I359">
        <v>20.399999999999999</v>
      </c>
      <c r="J359">
        <v>72.099999999999994</v>
      </c>
      <c r="K359">
        <v>35.299999999999997</v>
      </c>
      <c r="L359">
        <v>40.145000000000003</v>
      </c>
      <c r="M359">
        <v>36108</v>
      </c>
      <c r="N359">
        <v>15.7</v>
      </c>
      <c r="O359">
        <v>6</v>
      </c>
      <c r="Q359">
        <v>54</v>
      </c>
      <c r="R359">
        <v>46</v>
      </c>
      <c r="S359">
        <v>2016</v>
      </c>
      <c r="T359">
        <v>-84.514950400000004</v>
      </c>
      <c r="U359">
        <v>39.132921899999999</v>
      </c>
    </row>
    <row r="360" spans="1:21" x14ac:dyDescent="0.2">
      <c r="A360">
        <v>203517</v>
      </c>
      <c r="B360" t="s">
        <v>211</v>
      </c>
      <c r="C360" s="4">
        <v>11.885172344225218</v>
      </c>
      <c r="D360" s="4">
        <v>118.85172344225218</v>
      </c>
      <c r="E360" s="4">
        <v>6.1244454491712146</v>
      </c>
      <c r="F360" s="4">
        <v>61.244454491712148</v>
      </c>
      <c r="G360">
        <v>33.5</v>
      </c>
      <c r="H360">
        <v>15.9</v>
      </c>
      <c r="I360">
        <v>33.299999999999997</v>
      </c>
      <c r="J360">
        <v>76.8</v>
      </c>
      <c r="K360">
        <v>26.3</v>
      </c>
      <c r="L360">
        <v>46.5</v>
      </c>
      <c r="M360">
        <v>23122</v>
      </c>
      <c r="N360">
        <v>19</v>
      </c>
      <c r="O360">
        <v>8</v>
      </c>
      <c r="Q360">
        <v>58</v>
      </c>
      <c r="R360">
        <v>42</v>
      </c>
      <c r="S360">
        <v>2011</v>
      </c>
      <c r="T360">
        <v>-81.341464900000005</v>
      </c>
      <c r="U360">
        <v>41.149062899999997</v>
      </c>
    </row>
    <row r="361" spans="1:21" x14ac:dyDescent="0.2">
      <c r="A361">
        <v>203517</v>
      </c>
      <c r="B361" t="s">
        <v>211</v>
      </c>
      <c r="C361" s="4">
        <v>11.885172344225218</v>
      </c>
      <c r="D361" s="4">
        <v>118.85172344225218</v>
      </c>
      <c r="E361" s="4">
        <v>6.1244454491712146</v>
      </c>
      <c r="F361" s="4">
        <v>61.244454491712148</v>
      </c>
      <c r="G361">
        <v>15.9</v>
      </c>
      <c r="H361">
        <v>26.9</v>
      </c>
      <c r="I361">
        <v>13.9</v>
      </c>
      <c r="J361">
        <v>58.3</v>
      </c>
      <c r="K361">
        <v>24.6</v>
      </c>
      <c r="L361">
        <v>29.062499999999996</v>
      </c>
      <c r="M361">
        <v>23122</v>
      </c>
      <c r="N361">
        <v>19</v>
      </c>
      <c r="O361">
        <v>8</v>
      </c>
      <c r="Q361">
        <v>58</v>
      </c>
      <c r="R361">
        <v>42</v>
      </c>
      <c r="S361">
        <v>2012</v>
      </c>
      <c r="T361">
        <v>-81.341464900000005</v>
      </c>
      <c r="U361">
        <v>41.149062899999997</v>
      </c>
    </row>
    <row r="362" spans="1:21" x14ac:dyDescent="0.2">
      <c r="A362">
        <v>203517</v>
      </c>
      <c r="B362" t="s">
        <v>211</v>
      </c>
      <c r="C362" s="4">
        <v>11.885172344225218</v>
      </c>
      <c r="D362" s="4">
        <v>118.85172344225218</v>
      </c>
      <c r="E362" s="4">
        <v>6.1244454491712146</v>
      </c>
      <c r="F362" s="4">
        <v>61.244454491712148</v>
      </c>
      <c r="G362">
        <v>18.399999999999999</v>
      </c>
      <c r="H362">
        <v>32.4</v>
      </c>
      <c r="I362">
        <v>14.2</v>
      </c>
      <c r="J362">
        <v>53.8</v>
      </c>
      <c r="K362">
        <v>28.5</v>
      </c>
      <c r="L362">
        <v>29.062499999999993</v>
      </c>
      <c r="M362">
        <v>23122</v>
      </c>
      <c r="N362">
        <v>19</v>
      </c>
      <c r="O362">
        <v>8</v>
      </c>
      <c r="Q362">
        <v>58</v>
      </c>
      <c r="R362">
        <v>42</v>
      </c>
      <c r="S362">
        <v>2016</v>
      </c>
      <c r="T362">
        <v>-81.341464900000005</v>
      </c>
      <c r="U362">
        <v>41.149062899999997</v>
      </c>
    </row>
    <row r="363" spans="1:21" x14ac:dyDescent="0.2">
      <c r="A363">
        <v>204796</v>
      </c>
      <c r="B363" t="s">
        <v>213</v>
      </c>
      <c r="C363" s="4">
        <v>14.063720344700945</v>
      </c>
      <c r="D363" s="4">
        <v>140.63720344700945</v>
      </c>
      <c r="E363" s="4">
        <v>4.7720939900398704</v>
      </c>
      <c r="F363" s="4">
        <v>47.720939900398704</v>
      </c>
      <c r="G363">
        <v>25</v>
      </c>
      <c r="H363">
        <v>33.6</v>
      </c>
      <c r="I363">
        <v>14.9</v>
      </c>
      <c r="J363">
        <v>24.6</v>
      </c>
      <c r="K363">
        <v>30.1</v>
      </c>
      <c r="L363">
        <v>22.622499999999999</v>
      </c>
      <c r="M363">
        <v>22224</v>
      </c>
      <c r="N363">
        <v>20</v>
      </c>
      <c r="O363">
        <v>10</v>
      </c>
      <c r="Q363">
        <v>50</v>
      </c>
      <c r="R363">
        <v>50</v>
      </c>
      <c r="S363">
        <v>2016</v>
      </c>
      <c r="T363">
        <v>-82.101388900000003</v>
      </c>
      <c r="U363">
        <v>39.324357999999997</v>
      </c>
    </row>
    <row r="364" spans="1:21" x14ac:dyDescent="0.2">
      <c r="A364">
        <v>211440</v>
      </c>
      <c r="B364" t="s">
        <v>22</v>
      </c>
      <c r="C364" s="4">
        <v>3.3035496991592095</v>
      </c>
      <c r="D364" s="4">
        <v>33.035496991592098</v>
      </c>
      <c r="E364" s="4">
        <v>3.3035496991592095</v>
      </c>
      <c r="F364" s="4">
        <v>33.035496991592098</v>
      </c>
      <c r="G364">
        <v>70.3</v>
      </c>
      <c r="H364">
        <v>39.1</v>
      </c>
      <c r="I364">
        <v>79.3</v>
      </c>
      <c r="J364">
        <v>95.7</v>
      </c>
      <c r="K364">
        <v>53.7</v>
      </c>
      <c r="L364">
        <v>79.3</v>
      </c>
      <c r="M364">
        <v>11885</v>
      </c>
      <c r="N364">
        <v>13.1</v>
      </c>
      <c r="O364">
        <v>35</v>
      </c>
      <c r="P364">
        <v>65</v>
      </c>
      <c r="Q364">
        <v>39</v>
      </c>
      <c r="R364">
        <v>61</v>
      </c>
      <c r="S364">
        <v>2011</v>
      </c>
      <c r="T364">
        <v>-79.943012800000005</v>
      </c>
      <c r="U364">
        <v>40.442808100000001</v>
      </c>
    </row>
    <row r="365" spans="1:21" x14ac:dyDescent="0.2">
      <c r="A365">
        <v>211440</v>
      </c>
      <c r="B365" t="s">
        <v>22</v>
      </c>
      <c r="C365" s="4">
        <v>3.3035496991592095</v>
      </c>
      <c r="D365" s="4">
        <v>33.035496991592098</v>
      </c>
      <c r="E365" s="4">
        <v>3.3035496991592095</v>
      </c>
      <c r="F365" s="4">
        <v>33.035496991592098</v>
      </c>
      <c r="G365">
        <v>65.7</v>
      </c>
      <c r="H365">
        <v>55</v>
      </c>
      <c r="I365">
        <v>79.5</v>
      </c>
      <c r="J365">
        <v>97.4</v>
      </c>
      <c r="K365">
        <v>60.7</v>
      </c>
      <c r="L365">
        <v>78.400000000000006</v>
      </c>
      <c r="M365">
        <v>11885</v>
      </c>
      <c r="N365">
        <v>13.1</v>
      </c>
      <c r="O365">
        <v>35</v>
      </c>
      <c r="Q365">
        <v>39</v>
      </c>
      <c r="R365">
        <v>61</v>
      </c>
      <c r="S365">
        <v>2012</v>
      </c>
      <c r="T365">
        <v>-79.943012800000005</v>
      </c>
      <c r="U365">
        <v>40.442808100000001</v>
      </c>
    </row>
    <row r="366" spans="1:21" x14ac:dyDescent="0.2">
      <c r="A366">
        <v>211440</v>
      </c>
      <c r="B366" t="s">
        <v>22</v>
      </c>
      <c r="C366" s="4">
        <v>3.3035496991592095</v>
      </c>
      <c r="D366" s="4">
        <v>33.035496991592098</v>
      </c>
      <c r="E366" s="4">
        <v>3.3035496991592095</v>
      </c>
      <c r="F366" s="4">
        <v>33.035496991592098</v>
      </c>
      <c r="G366">
        <v>71.8</v>
      </c>
      <c r="H366">
        <v>51.4</v>
      </c>
      <c r="I366">
        <v>87</v>
      </c>
      <c r="J366">
        <v>95.5</v>
      </c>
      <c r="K366">
        <v>55.9</v>
      </c>
      <c r="L366">
        <v>81.5</v>
      </c>
      <c r="M366">
        <v>11885</v>
      </c>
      <c r="N366">
        <v>13.1</v>
      </c>
      <c r="O366">
        <v>35</v>
      </c>
      <c r="Q366">
        <v>39</v>
      </c>
      <c r="R366">
        <v>61</v>
      </c>
      <c r="S366">
        <v>2013</v>
      </c>
      <c r="T366">
        <v>-79.943012800000005</v>
      </c>
      <c r="U366">
        <v>40.442808100000001</v>
      </c>
    </row>
    <row r="367" spans="1:21" x14ac:dyDescent="0.2">
      <c r="A367">
        <v>211440</v>
      </c>
      <c r="B367" t="s">
        <v>22</v>
      </c>
      <c r="C367" s="4">
        <v>3.3035496991592095</v>
      </c>
      <c r="D367" s="4">
        <v>33.035496991592098</v>
      </c>
      <c r="E367" s="4">
        <v>3.3035496991592095</v>
      </c>
      <c r="F367" s="4">
        <v>33.035496991592098</v>
      </c>
      <c r="G367">
        <v>67.400000000000006</v>
      </c>
      <c r="H367">
        <v>57.1</v>
      </c>
      <c r="I367">
        <v>88.8</v>
      </c>
      <c r="J367">
        <v>99.1</v>
      </c>
      <c r="K367">
        <v>57.5</v>
      </c>
      <c r="L367">
        <v>82.3</v>
      </c>
      <c r="M367">
        <v>11885</v>
      </c>
      <c r="N367">
        <v>13.1</v>
      </c>
      <c r="O367">
        <v>35</v>
      </c>
      <c r="Q367">
        <v>39</v>
      </c>
      <c r="R367">
        <v>61</v>
      </c>
      <c r="S367">
        <v>2016</v>
      </c>
      <c r="T367">
        <v>-79.943012800000005</v>
      </c>
      <c r="U367">
        <v>40.442808100000001</v>
      </c>
    </row>
    <row r="368" spans="1:21" x14ac:dyDescent="0.2">
      <c r="A368">
        <v>211440</v>
      </c>
      <c r="B368" t="s">
        <v>22</v>
      </c>
      <c r="C368" s="4">
        <v>3.3035496991592095</v>
      </c>
      <c r="D368" s="4">
        <v>33.035496991592098</v>
      </c>
      <c r="E368" s="4">
        <v>3.3035496991592095</v>
      </c>
      <c r="F368" s="4">
        <v>33.035496991592098</v>
      </c>
      <c r="G368">
        <v>63.1</v>
      </c>
      <c r="H368">
        <v>58.1</v>
      </c>
      <c r="I368">
        <v>77.400000000000006</v>
      </c>
      <c r="J368">
        <v>93.9</v>
      </c>
      <c r="K368">
        <v>52.5</v>
      </c>
      <c r="L368">
        <v>76</v>
      </c>
      <c r="M368">
        <v>11885</v>
      </c>
      <c r="N368">
        <v>13.1</v>
      </c>
      <c r="O368">
        <v>35</v>
      </c>
      <c r="Q368">
        <v>39</v>
      </c>
      <c r="R368">
        <v>61</v>
      </c>
      <c r="S368">
        <v>2014</v>
      </c>
      <c r="T368">
        <v>-79.943012800000005</v>
      </c>
      <c r="U368">
        <v>40.442808100000001</v>
      </c>
    </row>
    <row r="369" spans="1:21" x14ac:dyDescent="0.2">
      <c r="A369">
        <v>211440</v>
      </c>
      <c r="B369" t="s">
        <v>22</v>
      </c>
      <c r="C369" s="4">
        <v>3.3035496991592095</v>
      </c>
      <c r="D369" s="4">
        <v>33.035496991592098</v>
      </c>
      <c r="E369" s="4">
        <v>3.3035496991592095</v>
      </c>
      <c r="F369" s="4">
        <v>33.035496991592098</v>
      </c>
      <c r="G369">
        <v>61.6</v>
      </c>
      <c r="H369">
        <v>59.3</v>
      </c>
      <c r="I369">
        <v>74.900000000000006</v>
      </c>
      <c r="J369">
        <v>92</v>
      </c>
      <c r="K369">
        <v>53</v>
      </c>
      <c r="L369">
        <v>74.3</v>
      </c>
      <c r="M369">
        <v>11885</v>
      </c>
      <c r="N369">
        <v>13.1</v>
      </c>
      <c r="O369">
        <v>35</v>
      </c>
      <c r="Q369">
        <v>39</v>
      </c>
      <c r="R369">
        <v>61</v>
      </c>
      <c r="S369">
        <v>2015</v>
      </c>
      <c r="T369">
        <v>-79.943012800000005</v>
      </c>
      <c r="U369">
        <v>40.442808100000001</v>
      </c>
    </row>
    <row r="370" spans="1:21" x14ac:dyDescent="0.2">
      <c r="A370">
        <v>212054</v>
      </c>
      <c r="B370" t="s">
        <v>54</v>
      </c>
      <c r="C370" s="4">
        <v>3.2273705679890154</v>
      </c>
      <c r="D370" s="4">
        <v>32.273705679890156</v>
      </c>
      <c r="E370" s="4">
        <v>3.2273705679890154</v>
      </c>
      <c r="F370" s="4">
        <v>32.273705679890156</v>
      </c>
      <c r="G370">
        <v>45</v>
      </c>
      <c r="H370">
        <v>60.6</v>
      </c>
      <c r="I370">
        <v>35.9</v>
      </c>
      <c r="J370">
        <v>58.2</v>
      </c>
      <c r="K370">
        <v>27.4</v>
      </c>
      <c r="L370">
        <v>46.9</v>
      </c>
      <c r="M370">
        <v>20713</v>
      </c>
      <c r="N370">
        <v>10.8</v>
      </c>
      <c r="O370">
        <v>18</v>
      </c>
      <c r="Q370">
        <v>48</v>
      </c>
      <c r="R370">
        <v>52</v>
      </c>
      <c r="S370">
        <v>2011</v>
      </c>
      <c r="T370">
        <v>-75.189944100000005</v>
      </c>
      <c r="U370">
        <v>39.956612700000001</v>
      </c>
    </row>
    <row r="371" spans="1:21" x14ac:dyDescent="0.2">
      <c r="A371">
        <v>212054</v>
      </c>
      <c r="B371" t="s">
        <v>54</v>
      </c>
      <c r="C371" s="4">
        <v>3.2273705679890154</v>
      </c>
      <c r="D371" s="4">
        <v>32.273705679890156</v>
      </c>
      <c r="E371" s="4">
        <v>3.2273705679890154</v>
      </c>
      <c r="F371" s="4">
        <v>32.273705679890156</v>
      </c>
      <c r="G371">
        <v>36.9</v>
      </c>
      <c r="H371">
        <v>37.799999999999997</v>
      </c>
      <c r="I371">
        <v>12.2</v>
      </c>
      <c r="J371">
        <v>59.4</v>
      </c>
      <c r="K371">
        <v>29.9</v>
      </c>
      <c r="L371">
        <v>36.1325</v>
      </c>
      <c r="M371">
        <v>20713</v>
      </c>
      <c r="N371">
        <v>10.8</v>
      </c>
      <c r="O371">
        <v>18</v>
      </c>
      <c r="Q371">
        <v>48</v>
      </c>
      <c r="R371">
        <v>52</v>
      </c>
      <c r="S371">
        <v>2012</v>
      </c>
      <c r="T371">
        <v>-75.189944100000005</v>
      </c>
      <c r="U371">
        <v>39.956612700000001</v>
      </c>
    </row>
    <row r="372" spans="1:21" x14ac:dyDescent="0.2">
      <c r="A372">
        <v>212054</v>
      </c>
      <c r="B372" t="s">
        <v>54</v>
      </c>
      <c r="C372" s="4">
        <v>3.2273705679890154</v>
      </c>
      <c r="D372" s="4">
        <v>32.273705679890156</v>
      </c>
      <c r="E372" s="4">
        <v>3.2273705679890154</v>
      </c>
      <c r="F372" s="4">
        <v>32.273705679890156</v>
      </c>
      <c r="G372">
        <v>34.700000000000003</v>
      </c>
      <c r="H372">
        <v>36.6</v>
      </c>
      <c r="I372">
        <v>14.9</v>
      </c>
      <c r="J372">
        <v>65.099999999999994</v>
      </c>
      <c r="K372">
        <v>34.700000000000003</v>
      </c>
      <c r="L372">
        <v>38.022500000000001</v>
      </c>
      <c r="M372">
        <v>20713</v>
      </c>
      <c r="N372">
        <v>10.8</v>
      </c>
      <c r="O372">
        <v>18</v>
      </c>
      <c r="Q372">
        <v>48</v>
      </c>
      <c r="R372">
        <v>52</v>
      </c>
      <c r="S372">
        <v>2013</v>
      </c>
      <c r="T372">
        <v>-75.189944100000005</v>
      </c>
      <c r="U372">
        <v>39.956612700000001</v>
      </c>
    </row>
    <row r="373" spans="1:21" x14ac:dyDescent="0.2">
      <c r="A373">
        <v>212054</v>
      </c>
      <c r="B373" t="s">
        <v>54</v>
      </c>
      <c r="C373" s="4">
        <v>3.2273705679890154</v>
      </c>
      <c r="D373" s="4">
        <v>32.273705679890156</v>
      </c>
      <c r="E373" s="4">
        <v>3.2273705679890154</v>
      </c>
      <c r="F373" s="4">
        <v>32.273705679890156</v>
      </c>
      <c r="G373">
        <v>33.9</v>
      </c>
      <c r="H373">
        <v>38.200000000000003</v>
      </c>
      <c r="I373">
        <v>15</v>
      </c>
      <c r="J373">
        <v>56.2</v>
      </c>
      <c r="K373">
        <v>32.5</v>
      </c>
      <c r="L373">
        <v>35.207499999999996</v>
      </c>
      <c r="M373">
        <v>20713</v>
      </c>
      <c r="N373">
        <v>10.8</v>
      </c>
      <c r="O373">
        <v>18</v>
      </c>
      <c r="Q373">
        <v>48</v>
      </c>
      <c r="R373">
        <v>52</v>
      </c>
      <c r="S373">
        <v>2014</v>
      </c>
      <c r="T373">
        <v>-75.189944100000005</v>
      </c>
      <c r="U373">
        <v>39.956612700000001</v>
      </c>
    </row>
    <row r="374" spans="1:21" x14ac:dyDescent="0.2">
      <c r="A374">
        <v>212054</v>
      </c>
      <c r="B374" t="s">
        <v>54</v>
      </c>
      <c r="C374" s="4">
        <v>3.2273705679890154</v>
      </c>
      <c r="D374" s="4">
        <v>32.273705679890156</v>
      </c>
      <c r="E374" s="4">
        <v>3.2273705679890154</v>
      </c>
      <c r="F374" s="4">
        <v>32.273705679890156</v>
      </c>
      <c r="G374">
        <v>31.8</v>
      </c>
      <c r="H374">
        <v>42.2</v>
      </c>
      <c r="I374">
        <v>14.3</v>
      </c>
      <c r="J374">
        <v>57.5</v>
      </c>
      <c r="K374">
        <v>34.6</v>
      </c>
      <c r="L374">
        <v>35.11</v>
      </c>
      <c r="M374">
        <v>20713</v>
      </c>
      <c r="N374">
        <v>10.8</v>
      </c>
      <c r="O374">
        <v>18</v>
      </c>
      <c r="Q374">
        <v>48</v>
      </c>
      <c r="R374">
        <v>52</v>
      </c>
      <c r="S374">
        <v>2015</v>
      </c>
      <c r="T374">
        <v>-75.189944100000005</v>
      </c>
      <c r="U374">
        <v>39.956612700000001</v>
      </c>
    </row>
    <row r="375" spans="1:21" x14ac:dyDescent="0.2">
      <c r="A375">
        <v>212054</v>
      </c>
      <c r="B375" t="s">
        <v>54</v>
      </c>
      <c r="C375" s="4">
        <v>3.2273705679890154</v>
      </c>
      <c r="D375" s="4">
        <v>32.273705679890156</v>
      </c>
      <c r="E375" s="4">
        <v>3.2273705679890154</v>
      </c>
      <c r="F375" s="4">
        <v>32.273705679890156</v>
      </c>
      <c r="G375">
        <v>31.2</v>
      </c>
      <c r="H375">
        <v>46.3</v>
      </c>
      <c r="I375">
        <v>14.6</v>
      </c>
      <c r="J375">
        <v>57.7</v>
      </c>
      <c r="K375">
        <v>36.299999999999997</v>
      </c>
      <c r="L375">
        <v>35.429999999999993</v>
      </c>
      <c r="M375">
        <v>20713</v>
      </c>
      <c r="N375">
        <v>10.8</v>
      </c>
      <c r="O375">
        <v>18</v>
      </c>
      <c r="Q375">
        <v>48</v>
      </c>
      <c r="R375">
        <v>52</v>
      </c>
      <c r="S375">
        <v>2016</v>
      </c>
      <c r="T375">
        <v>-75.189944100000005</v>
      </c>
      <c r="U375">
        <v>39.956612700000001</v>
      </c>
    </row>
    <row r="376" spans="1:21" x14ac:dyDescent="0.2">
      <c r="A376">
        <v>214777</v>
      </c>
      <c r="B376" t="s">
        <v>197</v>
      </c>
      <c r="C376" s="4">
        <v>9.5279430655960855</v>
      </c>
      <c r="D376" s="4">
        <v>95.279430655960851</v>
      </c>
      <c r="E376" s="4">
        <v>5.0125165320783536</v>
      </c>
      <c r="F376" s="4">
        <v>50.125165320783537</v>
      </c>
      <c r="G376">
        <v>55.3</v>
      </c>
      <c r="H376">
        <v>33.700000000000003</v>
      </c>
      <c r="I376">
        <v>65.900000000000006</v>
      </c>
      <c r="J376">
        <v>79.400000000000006</v>
      </c>
      <c r="K376">
        <v>60</v>
      </c>
      <c r="L376">
        <v>64.2</v>
      </c>
      <c r="M376">
        <v>44501</v>
      </c>
      <c r="N376">
        <v>12.4</v>
      </c>
      <c r="O376">
        <v>12</v>
      </c>
      <c r="Q376">
        <v>46</v>
      </c>
      <c r="R376">
        <v>54</v>
      </c>
      <c r="S376">
        <v>2014</v>
      </c>
      <c r="T376">
        <v>-77.859908399999995</v>
      </c>
      <c r="U376">
        <v>40.7982133</v>
      </c>
    </row>
    <row r="377" spans="1:21" x14ac:dyDescent="0.2">
      <c r="A377">
        <v>214777</v>
      </c>
      <c r="B377" t="s">
        <v>197</v>
      </c>
      <c r="C377" s="4">
        <v>9.5279430655960855</v>
      </c>
      <c r="D377" s="4">
        <v>95.279430655960851</v>
      </c>
      <c r="E377" s="4">
        <v>5.0125165320783536</v>
      </c>
      <c r="F377" s="4">
        <v>50.125165320783537</v>
      </c>
      <c r="G377">
        <v>53.5</v>
      </c>
      <c r="H377">
        <v>29.5</v>
      </c>
      <c r="I377">
        <v>66.7</v>
      </c>
      <c r="J377">
        <v>83.4</v>
      </c>
      <c r="K377">
        <v>61.6</v>
      </c>
      <c r="L377">
        <v>64.900000000000006</v>
      </c>
      <c r="M377">
        <v>44501</v>
      </c>
      <c r="N377">
        <v>12.4</v>
      </c>
      <c r="O377">
        <v>12</v>
      </c>
      <c r="Q377">
        <v>46</v>
      </c>
      <c r="R377">
        <v>54</v>
      </c>
      <c r="S377">
        <v>2012</v>
      </c>
      <c r="T377">
        <v>-77.859908399999995</v>
      </c>
      <c r="U377">
        <v>40.7982133</v>
      </c>
    </row>
    <row r="378" spans="1:21" x14ac:dyDescent="0.2">
      <c r="A378">
        <v>214777</v>
      </c>
      <c r="B378" t="s">
        <v>197</v>
      </c>
      <c r="C378" s="4">
        <v>9.5279430655960855</v>
      </c>
      <c r="D378" s="4">
        <v>95.279430655960851</v>
      </c>
      <c r="E378" s="4">
        <v>5.0125165320783536</v>
      </c>
      <c r="F378" s="4">
        <v>50.125165320783537</v>
      </c>
      <c r="G378">
        <v>54.6</v>
      </c>
      <c r="H378">
        <v>37.4</v>
      </c>
      <c r="I378">
        <v>64.8</v>
      </c>
      <c r="J378">
        <v>76</v>
      </c>
      <c r="K378">
        <v>60.4</v>
      </c>
      <c r="L378">
        <v>62.9</v>
      </c>
      <c r="M378">
        <v>44501</v>
      </c>
      <c r="N378">
        <v>12.4</v>
      </c>
      <c r="O378">
        <v>12</v>
      </c>
      <c r="Q378">
        <v>46</v>
      </c>
      <c r="R378">
        <v>54</v>
      </c>
      <c r="S378">
        <v>2015</v>
      </c>
      <c r="T378">
        <v>-77.859908399999995</v>
      </c>
      <c r="U378">
        <v>40.7982133</v>
      </c>
    </row>
    <row r="379" spans="1:21" x14ac:dyDescent="0.2">
      <c r="A379">
        <v>214777</v>
      </c>
      <c r="B379" t="s">
        <v>197</v>
      </c>
      <c r="C379" s="4">
        <v>9.5279430655960855</v>
      </c>
      <c r="D379" s="4">
        <v>95.279430655960851</v>
      </c>
      <c r="E379" s="4">
        <v>5.0125165320783536</v>
      </c>
      <c r="F379" s="4">
        <v>50.125165320783537</v>
      </c>
      <c r="G379">
        <v>55</v>
      </c>
      <c r="H379">
        <v>34.9</v>
      </c>
      <c r="I379">
        <v>69.2</v>
      </c>
      <c r="J379">
        <v>81.400000000000006</v>
      </c>
      <c r="K379">
        <v>59.7</v>
      </c>
      <c r="L379">
        <v>65.8</v>
      </c>
      <c r="M379">
        <v>44501</v>
      </c>
      <c r="N379">
        <v>12.4</v>
      </c>
      <c r="O379">
        <v>12</v>
      </c>
      <c r="Q379">
        <v>46</v>
      </c>
      <c r="R379">
        <v>54</v>
      </c>
      <c r="S379">
        <v>2013</v>
      </c>
      <c r="T379">
        <v>-77.859908399999995</v>
      </c>
      <c r="U379">
        <v>40.7982133</v>
      </c>
    </row>
    <row r="380" spans="1:21" x14ac:dyDescent="0.2">
      <c r="A380">
        <v>214777</v>
      </c>
      <c r="B380" t="s">
        <v>197</v>
      </c>
      <c r="C380" s="4">
        <v>9.5279430655960855</v>
      </c>
      <c r="D380" s="4">
        <v>95.279430655960851</v>
      </c>
      <c r="E380" s="4">
        <v>5.0125165320783536</v>
      </c>
      <c r="F380" s="4">
        <v>50.125165320783537</v>
      </c>
      <c r="G380">
        <v>50.4</v>
      </c>
      <c r="H380">
        <v>40.799999999999997</v>
      </c>
      <c r="I380">
        <v>61.9</v>
      </c>
      <c r="J380">
        <v>80.5</v>
      </c>
      <c r="K380">
        <v>56.2</v>
      </c>
      <c r="L380">
        <v>62.3</v>
      </c>
      <c r="M380">
        <v>44501</v>
      </c>
      <c r="N380">
        <v>12.4</v>
      </c>
      <c r="O380">
        <v>12</v>
      </c>
      <c r="Q380">
        <v>46</v>
      </c>
      <c r="R380">
        <v>54</v>
      </c>
      <c r="S380">
        <v>2016</v>
      </c>
      <c r="T380">
        <v>-77.859908399999995</v>
      </c>
      <c r="U380">
        <v>40.7982133</v>
      </c>
    </row>
    <row r="381" spans="1:21" x14ac:dyDescent="0.2">
      <c r="A381">
        <v>214777</v>
      </c>
      <c r="B381" t="s">
        <v>197</v>
      </c>
      <c r="C381" s="4">
        <v>9.5279430655960855</v>
      </c>
      <c r="D381" s="4">
        <v>95.279430655960851</v>
      </c>
      <c r="E381" s="4">
        <v>5.0125165320783536</v>
      </c>
      <c r="F381" s="4">
        <v>50.125165320783537</v>
      </c>
      <c r="G381">
        <v>46.3</v>
      </c>
      <c r="H381">
        <v>19.899999999999999</v>
      </c>
      <c r="I381">
        <v>49.2</v>
      </c>
      <c r="J381">
        <v>77.599999999999994</v>
      </c>
      <c r="K381">
        <v>44</v>
      </c>
      <c r="L381">
        <v>56</v>
      </c>
      <c r="M381">
        <v>44501</v>
      </c>
      <c r="N381">
        <v>12.4</v>
      </c>
      <c r="O381">
        <v>12</v>
      </c>
      <c r="Q381">
        <v>46</v>
      </c>
      <c r="R381">
        <v>54</v>
      </c>
      <c r="S381">
        <v>2011</v>
      </c>
      <c r="T381">
        <v>-77.859908399999995</v>
      </c>
      <c r="U381">
        <v>40.7982133</v>
      </c>
    </row>
    <row r="382" spans="1:21" x14ac:dyDescent="0.2">
      <c r="A382">
        <v>215062</v>
      </c>
      <c r="B382" t="s">
        <v>12</v>
      </c>
      <c r="C382" s="4">
        <v>3.5867630698439177</v>
      </c>
      <c r="D382" s="4">
        <v>35.867630698439179</v>
      </c>
      <c r="E382" s="4">
        <v>3.5867630698439177</v>
      </c>
      <c r="F382" s="4">
        <v>35.867630698439179</v>
      </c>
      <c r="G382">
        <v>90</v>
      </c>
      <c r="H382">
        <v>38.1</v>
      </c>
      <c r="I382">
        <v>89.4</v>
      </c>
      <c r="J382">
        <v>96.2</v>
      </c>
      <c r="K382">
        <v>43.7</v>
      </c>
      <c r="L382">
        <v>86.6</v>
      </c>
      <c r="M382">
        <v>20376</v>
      </c>
      <c r="N382">
        <v>6.5</v>
      </c>
      <c r="O382">
        <v>20</v>
      </c>
      <c r="Q382">
        <v>51</v>
      </c>
      <c r="R382">
        <v>49</v>
      </c>
      <c r="S382">
        <v>2013</v>
      </c>
      <c r="T382">
        <v>-75.193213700000001</v>
      </c>
      <c r="U382">
        <v>39.952218799999997</v>
      </c>
    </row>
    <row r="383" spans="1:21" x14ac:dyDescent="0.2">
      <c r="A383">
        <v>215062</v>
      </c>
      <c r="B383" t="s">
        <v>12</v>
      </c>
      <c r="C383" s="4">
        <v>3.5867630698439177</v>
      </c>
      <c r="D383" s="4">
        <v>35.867630698439179</v>
      </c>
      <c r="E383" s="4">
        <v>3.5867630698439177</v>
      </c>
      <c r="F383" s="4">
        <v>35.867630698439179</v>
      </c>
      <c r="G383">
        <v>87</v>
      </c>
      <c r="H383">
        <v>34.299999999999997</v>
      </c>
      <c r="I383">
        <v>86.1</v>
      </c>
      <c r="J383">
        <v>97.9</v>
      </c>
      <c r="K383">
        <v>41.9</v>
      </c>
      <c r="L383">
        <v>84.9</v>
      </c>
      <c r="M383">
        <v>20376</v>
      </c>
      <c r="N383">
        <v>6.5</v>
      </c>
      <c r="O383">
        <v>20</v>
      </c>
      <c r="Q383">
        <v>51</v>
      </c>
      <c r="R383">
        <v>49</v>
      </c>
      <c r="S383">
        <v>2012</v>
      </c>
      <c r="T383">
        <v>-75.193213700000001</v>
      </c>
      <c r="U383">
        <v>39.952218799999997</v>
      </c>
    </row>
    <row r="384" spans="1:21" x14ac:dyDescent="0.2">
      <c r="A384">
        <v>215062</v>
      </c>
      <c r="B384" t="s">
        <v>12</v>
      </c>
      <c r="C384" s="4">
        <v>3.5867630698439177</v>
      </c>
      <c r="D384" s="4">
        <v>35.867630698439179</v>
      </c>
      <c r="E384" s="4">
        <v>3.5867630698439177</v>
      </c>
      <c r="F384" s="4">
        <v>35.867630698439179</v>
      </c>
      <c r="G384">
        <v>79.8</v>
      </c>
      <c r="H384">
        <v>40.6</v>
      </c>
      <c r="I384">
        <v>81.2</v>
      </c>
      <c r="J384">
        <v>95</v>
      </c>
      <c r="K384">
        <v>45.2</v>
      </c>
      <c r="L384">
        <v>81</v>
      </c>
      <c r="M384">
        <v>20376</v>
      </c>
      <c r="N384">
        <v>6.5</v>
      </c>
      <c r="O384">
        <v>20</v>
      </c>
      <c r="Q384">
        <v>51</v>
      </c>
      <c r="R384">
        <v>49</v>
      </c>
      <c r="S384">
        <v>2014</v>
      </c>
      <c r="T384">
        <v>-75.193213700000001</v>
      </c>
      <c r="U384">
        <v>39.952218799999997</v>
      </c>
    </row>
    <row r="385" spans="1:21" x14ac:dyDescent="0.2">
      <c r="A385">
        <v>215062</v>
      </c>
      <c r="B385" t="s">
        <v>12</v>
      </c>
      <c r="C385" s="4">
        <v>3.5867630698439177</v>
      </c>
      <c r="D385" s="4">
        <v>35.867630698439179</v>
      </c>
      <c r="E385" s="4">
        <v>3.5867630698439177</v>
      </c>
      <c r="F385" s="4">
        <v>35.867630698439179</v>
      </c>
      <c r="G385">
        <v>79</v>
      </c>
      <c r="H385">
        <v>43.8</v>
      </c>
      <c r="I385">
        <v>82</v>
      </c>
      <c r="J385">
        <v>94.4</v>
      </c>
      <c r="K385">
        <v>43</v>
      </c>
      <c r="L385">
        <v>81</v>
      </c>
      <c r="M385">
        <v>20376</v>
      </c>
      <c r="N385">
        <v>6.5</v>
      </c>
      <c r="O385">
        <v>20</v>
      </c>
      <c r="Q385">
        <v>51</v>
      </c>
      <c r="R385">
        <v>49</v>
      </c>
      <c r="S385">
        <v>2015</v>
      </c>
      <c r="T385">
        <v>-75.193213700000001</v>
      </c>
      <c r="U385">
        <v>39.952218799999997</v>
      </c>
    </row>
    <row r="386" spans="1:21" x14ac:dyDescent="0.2">
      <c r="A386">
        <v>215062</v>
      </c>
      <c r="B386" t="s">
        <v>12</v>
      </c>
      <c r="C386" s="4">
        <v>3.5867630698439177</v>
      </c>
      <c r="D386" s="4">
        <v>35.867630698439179</v>
      </c>
      <c r="E386" s="4">
        <v>3.5867630698439177</v>
      </c>
      <c r="F386" s="4">
        <v>35.867630698439179</v>
      </c>
      <c r="G386">
        <v>82</v>
      </c>
      <c r="H386">
        <v>49.5</v>
      </c>
      <c r="I386">
        <v>86.9</v>
      </c>
      <c r="J386">
        <v>98.6</v>
      </c>
      <c r="K386">
        <v>47.9</v>
      </c>
      <c r="L386">
        <v>85.2</v>
      </c>
      <c r="M386">
        <v>20376</v>
      </c>
      <c r="N386">
        <v>6.5</v>
      </c>
      <c r="O386">
        <v>20</v>
      </c>
      <c r="Q386">
        <v>51</v>
      </c>
      <c r="R386">
        <v>49</v>
      </c>
      <c r="S386">
        <v>2016</v>
      </c>
      <c r="T386">
        <v>-75.193213700000001</v>
      </c>
      <c r="U386">
        <v>39.952218799999997</v>
      </c>
    </row>
    <row r="387" spans="1:21" x14ac:dyDescent="0.2">
      <c r="A387">
        <v>215062</v>
      </c>
      <c r="B387" t="s">
        <v>12</v>
      </c>
      <c r="C387" s="4">
        <v>3.5867630698439177</v>
      </c>
      <c r="D387" s="4">
        <v>35.867630698439179</v>
      </c>
      <c r="E387" s="4">
        <v>3.5867630698439177</v>
      </c>
      <c r="F387" s="4">
        <v>35.867630698439179</v>
      </c>
      <c r="G387">
        <v>71.8</v>
      </c>
      <c r="H387">
        <v>32.9</v>
      </c>
      <c r="I387">
        <v>82.7</v>
      </c>
      <c r="J387">
        <v>93.6</v>
      </c>
      <c r="K387">
        <v>43.7</v>
      </c>
      <c r="L387">
        <v>79.5</v>
      </c>
      <c r="M387">
        <v>20376</v>
      </c>
      <c r="N387">
        <v>6.5</v>
      </c>
      <c r="O387">
        <v>20</v>
      </c>
      <c r="P387">
        <v>80</v>
      </c>
      <c r="Q387">
        <v>51</v>
      </c>
      <c r="R387">
        <v>49</v>
      </c>
      <c r="S387">
        <v>2011</v>
      </c>
      <c r="T387">
        <v>-75.193213700000001</v>
      </c>
      <c r="U387">
        <v>39.952218799999997</v>
      </c>
    </row>
    <row r="388" spans="1:21" x14ac:dyDescent="0.2">
      <c r="A388">
        <v>215293</v>
      </c>
      <c r="B388" t="s">
        <v>199</v>
      </c>
      <c r="C388" s="4">
        <v>7.8319007058398453</v>
      </c>
      <c r="D388" s="4">
        <v>78.319007058398455</v>
      </c>
      <c r="E388" s="4">
        <v>4.5773784801607089</v>
      </c>
      <c r="F388" s="4">
        <v>45.773784801607093</v>
      </c>
      <c r="G388">
        <v>54.3</v>
      </c>
      <c r="H388">
        <v>26.5</v>
      </c>
      <c r="I388">
        <v>53.9</v>
      </c>
      <c r="J388">
        <v>88.7</v>
      </c>
      <c r="K388">
        <v>37.5</v>
      </c>
      <c r="L388">
        <v>62</v>
      </c>
      <c r="M388">
        <v>26485</v>
      </c>
      <c r="N388">
        <v>5.8</v>
      </c>
      <c r="O388">
        <v>10</v>
      </c>
      <c r="Q388">
        <v>51</v>
      </c>
      <c r="R388">
        <v>49</v>
      </c>
      <c r="S388">
        <v>2012</v>
      </c>
      <c r="T388">
        <v>-79.960835000000003</v>
      </c>
      <c r="U388">
        <v>40.444353300000003</v>
      </c>
    </row>
    <row r="389" spans="1:21" x14ac:dyDescent="0.2">
      <c r="A389">
        <v>215293</v>
      </c>
      <c r="B389" t="s">
        <v>199</v>
      </c>
      <c r="C389" s="4">
        <v>7.8319007058398453</v>
      </c>
      <c r="D389" s="4">
        <v>78.319007058398455</v>
      </c>
      <c r="E389" s="4">
        <v>4.5773784801607089</v>
      </c>
      <c r="F389" s="4">
        <v>45.773784801607093</v>
      </c>
      <c r="G389">
        <v>58.5</v>
      </c>
      <c r="H389">
        <v>25.2</v>
      </c>
      <c r="I389">
        <v>58.3</v>
      </c>
      <c r="J389">
        <v>78.3</v>
      </c>
      <c r="K389">
        <v>37.9</v>
      </c>
      <c r="L389">
        <v>62.7</v>
      </c>
      <c r="M389">
        <v>26485</v>
      </c>
      <c r="N389">
        <v>5.8</v>
      </c>
      <c r="O389">
        <v>10</v>
      </c>
      <c r="Q389">
        <v>51</v>
      </c>
      <c r="R389">
        <v>49</v>
      </c>
      <c r="S389">
        <v>2011</v>
      </c>
      <c r="T389">
        <v>-79.960835000000003</v>
      </c>
      <c r="U389">
        <v>40.444353300000003</v>
      </c>
    </row>
    <row r="390" spans="1:21" x14ac:dyDescent="0.2">
      <c r="A390">
        <v>215293</v>
      </c>
      <c r="B390" t="s">
        <v>199</v>
      </c>
      <c r="C390" s="4">
        <v>7.8319007058398453</v>
      </c>
      <c r="D390" s="4">
        <v>78.319007058398455</v>
      </c>
      <c r="E390" s="4">
        <v>4.5773784801607089</v>
      </c>
      <c r="F390" s="4">
        <v>45.773784801607093</v>
      </c>
      <c r="G390">
        <v>54.6</v>
      </c>
      <c r="H390">
        <v>29.4</v>
      </c>
      <c r="I390">
        <v>55.1</v>
      </c>
      <c r="J390">
        <v>85.2</v>
      </c>
      <c r="K390">
        <v>39.299999999999997</v>
      </c>
      <c r="L390">
        <v>61.7</v>
      </c>
      <c r="M390">
        <v>26485</v>
      </c>
      <c r="N390">
        <v>5.8</v>
      </c>
      <c r="O390">
        <v>10</v>
      </c>
      <c r="Q390">
        <v>51</v>
      </c>
      <c r="R390">
        <v>49</v>
      </c>
      <c r="S390">
        <v>2013</v>
      </c>
      <c r="T390">
        <v>-79.960835000000003</v>
      </c>
      <c r="U390">
        <v>40.444353300000003</v>
      </c>
    </row>
    <row r="391" spans="1:21" x14ac:dyDescent="0.2">
      <c r="A391">
        <v>215293</v>
      </c>
      <c r="B391" t="s">
        <v>199</v>
      </c>
      <c r="C391" s="4">
        <v>7.8319007058398453</v>
      </c>
      <c r="D391" s="4">
        <v>78.319007058398455</v>
      </c>
      <c r="E391" s="4">
        <v>4.5773784801607089</v>
      </c>
      <c r="F391" s="4">
        <v>45.773784801607093</v>
      </c>
      <c r="G391">
        <v>48.6</v>
      </c>
      <c r="H391">
        <v>29.4</v>
      </c>
      <c r="I391">
        <v>45.4</v>
      </c>
      <c r="J391">
        <v>84.4</v>
      </c>
      <c r="K391">
        <v>39.4</v>
      </c>
      <c r="L391">
        <v>56.7</v>
      </c>
      <c r="M391">
        <v>26485</v>
      </c>
      <c r="N391">
        <v>5.8</v>
      </c>
      <c r="O391">
        <v>10</v>
      </c>
      <c r="Q391">
        <v>51</v>
      </c>
      <c r="R391">
        <v>49</v>
      </c>
      <c r="S391">
        <v>2014</v>
      </c>
      <c r="T391">
        <v>-79.960835000000003</v>
      </c>
      <c r="U391">
        <v>40.444353300000003</v>
      </c>
    </row>
    <row r="392" spans="1:21" x14ac:dyDescent="0.2">
      <c r="A392">
        <v>215293</v>
      </c>
      <c r="B392" t="s">
        <v>199</v>
      </c>
      <c r="C392" s="4">
        <v>7.8319007058398453</v>
      </c>
      <c r="D392" s="4">
        <v>78.319007058398455</v>
      </c>
      <c r="E392" s="4">
        <v>4.5773784801607089</v>
      </c>
      <c r="F392" s="4">
        <v>45.773784801607093</v>
      </c>
      <c r="G392">
        <v>50.6</v>
      </c>
      <c r="H392">
        <v>33.9</v>
      </c>
      <c r="I392">
        <v>50.3</v>
      </c>
      <c r="J392">
        <v>92.3</v>
      </c>
      <c r="K392">
        <v>39.299999999999997</v>
      </c>
      <c r="L392">
        <v>61.5</v>
      </c>
      <c r="M392">
        <v>26485</v>
      </c>
      <c r="N392">
        <v>5.8</v>
      </c>
      <c r="O392">
        <v>10</v>
      </c>
      <c r="Q392">
        <v>51</v>
      </c>
      <c r="R392">
        <v>49</v>
      </c>
      <c r="S392">
        <v>2016</v>
      </c>
      <c r="T392">
        <v>-79.960835000000003</v>
      </c>
      <c r="U392">
        <v>40.444353300000003</v>
      </c>
    </row>
    <row r="393" spans="1:21" x14ac:dyDescent="0.2">
      <c r="A393">
        <v>215293</v>
      </c>
      <c r="B393" t="s">
        <v>199</v>
      </c>
      <c r="C393" s="4">
        <v>7.8319007058398453</v>
      </c>
      <c r="D393" s="4">
        <v>78.319007058398455</v>
      </c>
      <c r="E393" s="4">
        <v>4.5773784801607089</v>
      </c>
      <c r="F393" s="4">
        <v>45.773784801607093</v>
      </c>
      <c r="G393">
        <v>45.2</v>
      </c>
      <c r="H393">
        <v>32.200000000000003</v>
      </c>
      <c r="I393">
        <v>46.3</v>
      </c>
      <c r="J393">
        <v>84.4</v>
      </c>
      <c r="K393">
        <v>38.5</v>
      </c>
      <c r="L393">
        <v>56.1</v>
      </c>
      <c r="M393">
        <v>26485</v>
      </c>
      <c r="N393">
        <v>5.8</v>
      </c>
      <c r="O393">
        <v>10</v>
      </c>
      <c r="Q393">
        <v>51</v>
      </c>
      <c r="R393">
        <v>49</v>
      </c>
      <c r="S393">
        <v>2015</v>
      </c>
      <c r="T393">
        <v>-79.960835000000003</v>
      </c>
      <c r="U393">
        <v>40.444353300000003</v>
      </c>
    </row>
    <row r="394" spans="1:21" x14ac:dyDescent="0.2">
      <c r="A394">
        <v>217156</v>
      </c>
      <c r="B394" t="s">
        <v>15</v>
      </c>
      <c r="C394" s="4">
        <v>3.4328527680072005</v>
      </c>
      <c r="D394" s="4">
        <v>34.328527680072007</v>
      </c>
      <c r="E394" s="4">
        <v>3.4328527680072005</v>
      </c>
      <c r="F394" s="4">
        <v>34.328527680072007</v>
      </c>
      <c r="G394">
        <v>59.8</v>
      </c>
      <c r="H394">
        <v>33.4</v>
      </c>
      <c r="I394">
        <v>53.6</v>
      </c>
      <c r="J394">
        <v>93.9</v>
      </c>
      <c r="K394">
        <v>34.9</v>
      </c>
      <c r="L394">
        <v>65.599999999999994</v>
      </c>
      <c r="M394">
        <v>8653</v>
      </c>
      <c r="N394">
        <v>10.1</v>
      </c>
      <c r="O394">
        <v>19</v>
      </c>
      <c r="R394" t="s">
        <v>182</v>
      </c>
      <c r="S394">
        <v>2012</v>
      </c>
      <c r="T394">
        <v>-71.402548199999998</v>
      </c>
      <c r="U394">
        <v>41.826771800000003</v>
      </c>
    </row>
    <row r="395" spans="1:21" x14ac:dyDescent="0.2">
      <c r="A395">
        <v>217156</v>
      </c>
      <c r="B395" t="s">
        <v>15</v>
      </c>
      <c r="C395" s="4">
        <v>3.4328527680072005</v>
      </c>
      <c r="D395" s="4">
        <v>34.328527680072007</v>
      </c>
      <c r="E395" s="4">
        <v>3.4328527680072005</v>
      </c>
      <c r="F395" s="4">
        <v>34.328527680072007</v>
      </c>
      <c r="G395">
        <v>63.7</v>
      </c>
      <c r="H395">
        <v>36.9</v>
      </c>
      <c r="I395">
        <v>60.3</v>
      </c>
      <c r="J395">
        <v>94.1</v>
      </c>
      <c r="K395">
        <v>29.9</v>
      </c>
      <c r="L395">
        <v>68.900000000000006</v>
      </c>
      <c r="M395">
        <v>8653</v>
      </c>
      <c r="N395">
        <v>10.1</v>
      </c>
      <c r="O395">
        <v>19</v>
      </c>
      <c r="R395" t="s">
        <v>182</v>
      </c>
      <c r="S395">
        <v>2013</v>
      </c>
      <c r="T395">
        <v>-71.402548199999998</v>
      </c>
      <c r="U395">
        <v>41.826771800000003</v>
      </c>
    </row>
    <row r="396" spans="1:21" x14ac:dyDescent="0.2">
      <c r="A396">
        <v>217156</v>
      </c>
      <c r="B396" t="s">
        <v>15</v>
      </c>
      <c r="C396" s="4">
        <v>3.4328527680072005</v>
      </c>
      <c r="D396" s="4">
        <v>34.328527680072007</v>
      </c>
      <c r="E396" s="4">
        <v>3.4328527680072005</v>
      </c>
      <c r="F396" s="4">
        <v>34.328527680072007</v>
      </c>
      <c r="G396">
        <v>62.8</v>
      </c>
      <c r="H396">
        <v>57.8</v>
      </c>
      <c r="I396">
        <v>55.7</v>
      </c>
      <c r="J396">
        <v>96.4</v>
      </c>
      <c r="K396">
        <v>31.4</v>
      </c>
      <c r="L396">
        <v>69.599999999999994</v>
      </c>
      <c r="M396">
        <v>8653</v>
      </c>
      <c r="N396">
        <v>10.1</v>
      </c>
      <c r="O396">
        <v>19</v>
      </c>
      <c r="R396" t="s">
        <v>182</v>
      </c>
      <c r="S396">
        <v>2016</v>
      </c>
      <c r="T396">
        <v>-71.402548199999998</v>
      </c>
      <c r="U396">
        <v>41.826771800000003</v>
      </c>
    </row>
    <row r="397" spans="1:21" x14ac:dyDescent="0.2">
      <c r="A397">
        <v>217156</v>
      </c>
      <c r="B397" t="s">
        <v>15</v>
      </c>
      <c r="C397" s="4">
        <v>3.4328527680072005</v>
      </c>
      <c r="D397" s="4">
        <v>34.328527680072007</v>
      </c>
      <c r="E397" s="4">
        <v>3.4328527680072005</v>
      </c>
      <c r="F397" s="4">
        <v>34.328527680072007</v>
      </c>
      <c r="G397">
        <v>55.4</v>
      </c>
      <c r="H397">
        <v>37.700000000000003</v>
      </c>
      <c r="I397">
        <v>52</v>
      </c>
      <c r="J397">
        <v>91.3</v>
      </c>
      <c r="K397">
        <v>33.5</v>
      </c>
      <c r="L397">
        <v>63.2</v>
      </c>
      <c r="M397">
        <v>8653</v>
      </c>
      <c r="N397">
        <v>10.1</v>
      </c>
      <c r="O397">
        <v>19</v>
      </c>
      <c r="R397" t="s">
        <v>182</v>
      </c>
      <c r="S397">
        <v>2014</v>
      </c>
      <c r="T397">
        <v>-71.402548199999998</v>
      </c>
      <c r="U397">
        <v>41.826771800000003</v>
      </c>
    </row>
    <row r="398" spans="1:21" x14ac:dyDescent="0.2">
      <c r="A398">
        <v>217156</v>
      </c>
      <c r="B398" t="s">
        <v>15</v>
      </c>
      <c r="C398" s="4">
        <v>3.4328527680072005</v>
      </c>
      <c r="D398" s="4">
        <v>34.328527680072007</v>
      </c>
      <c r="E398" s="4">
        <v>3.4328527680072005</v>
      </c>
      <c r="F398" s="4">
        <v>34.328527680072007</v>
      </c>
      <c r="G398">
        <v>55.5</v>
      </c>
      <c r="H398">
        <v>37</v>
      </c>
      <c r="I398">
        <v>54.2</v>
      </c>
      <c r="J398">
        <v>92</v>
      </c>
      <c r="K398">
        <v>32.700000000000003</v>
      </c>
      <c r="L398">
        <v>64.099999999999994</v>
      </c>
      <c r="M398">
        <v>8653</v>
      </c>
      <c r="N398">
        <v>10.1</v>
      </c>
      <c r="O398">
        <v>19</v>
      </c>
      <c r="R398" t="s">
        <v>182</v>
      </c>
      <c r="S398">
        <v>2015</v>
      </c>
      <c r="T398">
        <v>-71.402548199999998</v>
      </c>
      <c r="U398">
        <v>41.826771800000003</v>
      </c>
    </row>
    <row r="399" spans="1:21" x14ac:dyDescent="0.2">
      <c r="A399">
        <v>217156</v>
      </c>
      <c r="B399" t="s">
        <v>15</v>
      </c>
      <c r="C399" s="4">
        <v>3.4328527680072005</v>
      </c>
      <c r="D399" s="4">
        <v>34.328527680072007</v>
      </c>
      <c r="E399" s="4">
        <v>3.4328527680072005</v>
      </c>
      <c r="F399" s="4">
        <v>34.328527680072007</v>
      </c>
      <c r="G399">
        <v>59.7</v>
      </c>
      <c r="H399">
        <v>60.5</v>
      </c>
      <c r="I399">
        <v>57</v>
      </c>
      <c r="J399">
        <v>77.7</v>
      </c>
      <c r="K399">
        <v>0</v>
      </c>
      <c r="L399">
        <v>64.900000000000006</v>
      </c>
      <c r="M399">
        <v>8653</v>
      </c>
      <c r="N399">
        <v>10.1</v>
      </c>
      <c r="O399">
        <v>19</v>
      </c>
      <c r="R399" t="s">
        <v>182</v>
      </c>
      <c r="S399">
        <v>2011</v>
      </c>
      <c r="T399">
        <v>-71.402548199999998</v>
      </c>
      <c r="U399">
        <v>41.826771800000003</v>
      </c>
    </row>
    <row r="400" spans="1:21" x14ac:dyDescent="0.2">
      <c r="A400">
        <v>221999</v>
      </c>
      <c r="B400" t="s">
        <v>35</v>
      </c>
      <c r="C400" s="4">
        <v>3.3038674063946565</v>
      </c>
      <c r="D400" s="4">
        <v>33.038674063946566</v>
      </c>
      <c r="E400" s="4">
        <v>3.3038674063946565</v>
      </c>
      <c r="F400" s="4">
        <v>33.038674063946566</v>
      </c>
      <c r="G400">
        <v>64.900000000000006</v>
      </c>
      <c r="H400">
        <v>22.1</v>
      </c>
      <c r="I400">
        <v>59.5</v>
      </c>
      <c r="J400">
        <v>78.099999999999994</v>
      </c>
      <c r="K400">
        <v>84.2</v>
      </c>
      <c r="L400">
        <v>65.900000000000006</v>
      </c>
      <c r="M400">
        <v>12161</v>
      </c>
      <c r="N400">
        <v>3.6</v>
      </c>
      <c r="O400">
        <v>10</v>
      </c>
      <c r="Q400">
        <v>52</v>
      </c>
      <c r="R400">
        <v>48</v>
      </c>
      <c r="S400">
        <v>2011</v>
      </c>
      <c r="T400">
        <v>-86.802655099999996</v>
      </c>
      <c r="U400">
        <v>36.144703399999997</v>
      </c>
    </row>
    <row r="401" spans="1:21" x14ac:dyDescent="0.2">
      <c r="A401">
        <v>221999</v>
      </c>
      <c r="B401" t="s">
        <v>35</v>
      </c>
      <c r="C401" s="4">
        <v>3.3038674063946565</v>
      </c>
      <c r="D401" s="4">
        <v>33.038674063946566</v>
      </c>
      <c r="E401" s="4">
        <v>3.3038674063946565</v>
      </c>
      <c r="F401" s="4">
        <v>33.038674063946566</v>
      </c>
      <c r="G401">
        <v>52.1</v>
      </c>
      <c r="H401">
        <v>26.8</v>
      </c>
      <c r="I401">
        <v>47.6</v>
      </c>
      <c r="J401">
        <v>86.8</v>
      </c>
      <c r="K401">
        <v>64.400000000000006</v>
      </c>
      <c r="L401">
        <v>59.6</v>
      </c>
      <c r="M401">
        <v>12161</v>
      </c>
      <c r="N401">
        <v>3.6</v>
      </c>
      <c r="O401">
        <v>10</v>
      </c>
      <c r="Q401">
        <v>52</v>
      </c>
      <c r="R401">
        <v>48</v>
      </c>
      <c r="S401">
        <v>2012</v>
      </c>
      <c r="T401">
        <v>-86.802655099999996</v>
      </c>
      <c r="U401">
        <v>36.144703399999997</v>
      </c>
    </row>
    <row r="402" spans="1:21" x14ac:dyDescent="0.2">
      <c r="A402">
        <v>221999</v>
      </c>
      <c r="B402" t="s">
        <v>35</v>
      </c>
      <c r="C402" s="4">
        <v>3.3038674063946565</v>
      </c>
      <c r="D402" s="4">
        <v>33.038674063946566</v>
      </c>
      <c r="E402" s="4">
        <v>3.3038674063946565</v>
      </c>
      <c r="F402" s="4">
        <v>33.038674063946566</v>
      </c>
      <c r="G402">
        <v>47.8</v>
      </c>
      <c r="H402">
        <v>29.1</v>
      </c>
      <c r="I402">
        <v>44.2</v>
      </c>
      <c r="J402">
        <v>95.7</v>
      </c>
      <c r="K402">
        <v>63.2</v>
      </c>
      <c r="L402">
        <v>60.1</v>
      </c>
      <c r="M402">
        <v>12161</v>
      </c>
      <c r="N402">
        <v>3.6</v>
      </c>
      <c r="O402">
        <v>10</v>
      </c>
      <c r="Q402">
        <v>52</v>
      </c>
      <c r="R402">
        <v>48</v>
      </c>
      <c r="S402">
        <v>2016</v>
      </c>
      <c r="T402">
        <v>-86.802655099999996</v>
      </c>
      <c r="U402">
        <v>36.144703399999997</v>
      </c>
    </row>
    <row r="403" spans="1:21" x14ac:dyDescent="0.2">
      <c r="A403">
        <v>221999</v>
      </c>
      <c r="B403" t="s">
        <v>35</v>
      </c>
      <c r="C403" s="4">
        <v>3.3038674063946565</v>
      </c>
      <c r="D403" s="4">
        <v>33.038674063946566</v>
      </c>
      <c r="E403" s="4">
        <v>3.3038674063946565</v>
      </c>
      <c r="F403" s="4">
        <v>33.038674063946566</v>
      </c>
      <c r="G403">
        <v>46.8</v>
      </c>
      <c r="H403">
        <v>28.6</v>
      </c>
      <c r="I403">
        <v>38.700000000000003</v>
      </c>
      <c r="J403">
        <v>86.5</v>
      </c>
      <c r="K403">
        <v>51</v>
      </c>
      <c r="L403">
        <v>55</v>
      </c>
      <c r="M403">
        <v>12161</v>
      </c>
      <c r="N403">
        <v>3.6</v>
      </c>
      <c r="O403">
        <v>10</v>
      </c>
      <c r="Q403">
        <v>52</v>
      </c>
      <c r="R403">
        <v>48</v>
      </c>
      <c r="S403">
        <v>2014</v>
      </c>
      <c r="T403">
        <v>-86.802655099999996</v>
      </c>
      <c r="U403">
        <v>36.144703399999997</v>
      </c>
    </row>
    <row r="404" spans="1:21" x14ac:dyDescent="0.2">
      <c r="A404">
        <v>221999</v>
      </c>
      <c r="B404" t="s">
        <v>35</v>
      </c>
      <c r="C404" s="4">
        <v>3.3038674063946565</v>
      </c>
      <c r="D404" s="4">
        <v>33.038674063946566</v>
      </c>
      <c r="E404" s="4">
        <v>3.3038674063946565</v>
      </c>
      <c r="F404" s="4">
        <v>33.038674063946566</v>
      </c>
      <c r="G404">
        <v>46</v>
      </c>
      <c r="H404">
        <v>28.3</v>
      </c>
      <c r="I404">
        <v>38.200000000000003</v>
      </c>
      <c r="J404">
        <v>87.7</v>
      </c>
      <c r="K404">
        <v>59.4</v>
      </c>
      <c r="L404">
        <v>55.2</v>
      </c>
      <c r="M404">
        <v>12161</v>
      </c>
      <c r="N404">
        <v>3.6</v>
      </c>
      <c r="O404">
        <v>10</v>
      </c>
      <c r="Q404">
        <v>52</v>
      </c>
      <c r="R404">
        <v>48</v>
      </c>
      <c r="S404">
        <v>2015</v>
      </c>
      <c r="T404">
        <v>-86.802655099999996</v>
      </c>
      <c r="U404">
        <v>36.144703399999997</v>
      </c>
    </row>
    <row r="405" spans="1:21" x14ac:dyDescent="0.2">
      <c r="A405">
        <v>221999</v>
      </c>
      <c r="B405" t="s">
        <v>35</v>
      </c>
      <c r="C405" s="4">
        <v>3.3038674063946565</v>
      </c>
      <c r="D405" s="4">
        <v>33.038674063946566</v>
      </c>
      <c r="E405" s="4">
        <v>3.3038674063946565</v>
      </c>
      <c r="F405" s="4">
        <v>33.038674063946566</v>
      </c>
      <c r="G405">
        <v>51.5</v>
      </c>
      <c r="H405">
        <v>27.5</v>
      </c>
      <c r="I405">
        <v>40.9</v>
      </c>
      <c r="J405">
        <v>85</v>
      </c>
      <c r="K405">
        <v>53</v>
      </c>
      <c r="L405">
        <v>56.6</v>
      </c>
      <c r="M405">
        <v>12161</v>
      </c>
      <c r="N405">
        <v>3.6</v>
      </c>
      <c r="O405">
        <v>10</v>
      </c>
      <c r="Q405">
        <v>52</v>
      </c>
      <c r="R405">
        <v>48</v>
      </c>
      <c r="S405">
        <v>2013</v>
      </c>
      <c r="T405">
        <v>-86.802655099999996</v>
      </c>
      <c r="U405">
        <v>36.144703399999997</v>
      </c>
    </row>
    <row r="406" spans="1:21" x14ac:dyDescent="0.2">
      <c r="A406">
        <v>227757</v>
      </c>
      <c r="B406" t="s">
        <v>16</v>
      </c>
      <c r="C406" s="4">
        <v>4.1982800547523258</v>
      </c>
      <c r="D406" s="4">
        <v>41.982800547523254</v>
      </c>
      <c r="E406" s="4">
        <v>4.1982800547523258</v>
      </c>
      <c r="F406" s="4">
        <v>41.982800547523254</v>
      </c>
      <c r="G406">
        <v>57.4</v>
      </c>
      <c r="H406">
        <v>31.2</v>
      </c>
      <c r="I406">
        <v>50.6</v>
      </c>
      <c r="J406">
        <v>99.1</v>
      </c>
      <c r="K406">
        <v>29.2</v>
      </c>
      <c r="L406">
        <v>66.900000000000006</v>
      </c>
      <c r="M406">
        <v>6333</v>
      </c>
      <c r="N406">
        <v>9</v>
      </c>
      <c r="O406">
        <v>26</v>
      </c>
      <c r="Q406">
        <v>44</v>
      </c>
      <c r="R406">
        <v>56</v>
      </c>
      <c r="S406">
        <v>2011</v>
      </c>
      <c r="T406">
        <v>-95.401831200000004</v>
      </c>
      <c r="U406">
        <v>29.7173941</v>
      </c>
    </row>
    <row r="407" spans="1:21" x14ac:dyDescent="0.2">
      <c r="A407">
        <v>227757</v>
      </c>
      <c r="B407" t="s">
        <v>16</v>
      </c>
      <c r="C407" s="4">
        <v>4.1982800547523258</v>
      </c>
      <c r="D407" s="4">
        <v>41.982800547523254</v>
      </c>
      <c r="E407" s="4">
        <v>4.1982800547523258</v>
      </c>
      <c r="F407" s="4">
        <v>41.982800547523254</v>
      </c>
      <c r="G407">
        <v>44.1</v>
      </c>
      <c r="H407">
        <v>67.7</v>
      </c>
      <c r="I407">
        <v>35.5</v>
      </c>
      <c r="J407">
        <v>99.9</v>
      </c>
      <c r="K407">
        <v>35.200000000000003</v>
      </c>
      <c r="L407">
        <v>59.8</v>
      </c>
      <c r="M407">
        <v>6333</v>
      </c>
      <c r="N407">
        <v>9</v>
      </c>
      <c r="O407">
        <v>26</v>
      </c>
      <c r="Q407">
        <v>44</v>
      </c>
      <c r="R407">
        <v>56</v>
      </c>
      <c r="S407">
        <v>2014</v>
      </c>
      <c r="T407">
        <v>-95.401831200000004</v>
      </c>
      <c r="U407">
        <v>29.7173941</v>
      </c>
    </row>
    <row r="408" spans="1:21" x14ac:dyDescent="0.2">
      <c r="A408">
        <v>227757</v>
      </c>
      <c r="B408" t="s">
        <v>16</v>
      </c>
      <c r="C408" s="4">
        <v>4.1982800547523258</v>
      </c>
      <c r="D408" s="4">
        <v>41.982800547523254</v>
      </c>
      <c r="E408" s="4">
        <v>4.1982800547523258</v>
      </c>
      <c r="F408" s="4">
        <v>41.982800547523254</v>
      </c>
      <c r="G408">
        <v>41.7</v>
      </c>
      <c r="H408">
        <v>70.8</v>
      </c>
      <c r="I408">
        <v>37.1</v>
      </c>
      <c r="J408">
        <v>99.9</v>
      </c>
      <c r="K408">
        <v>34.6</v>
      </c>
      <c r="L408">
        <v>59.8</v>
      </c>
      <c r="M408">
        <v>6333</v>
      </c>
      <c r="N408">
        <v>9</v>
      </c>
      <c r="O408">
        <v>26</v>
      </c>
      <c r="Q408">
        <v>44</v>
      </c>
      <c r="R408">
        <v>56</v>
      </c>
      <c r="S408">
        <v>2015</v>
      </c>
      <c r="T408">
        <v>-95.401831200000004</v>
      </c>
      <c r="U408">
        <v>29.7173941</v>
      </c>
    </row>
    <row r="409" spans="1:21" x14ac:dyDescent="0.2">
      <c r="A409">
        <v>227757</v>
      </c>
      <c r="B409" t="s">
        <v>16</v>
      </c>
      <c r="C409" s="4">
        <v>4.1982800547523258</v>
      </c>
      <c r="D409" s="4">
        <v>41.982800547523254</v>
      </c>
      <c r="E409" s="4">
        <v>4.1982800547523258</v>
      </c>
      <c r="F409" s="4">
        <v>41.982800547523254</v>
      </c>
      <c r="G409">
        <v>45.9</v>
      </c>
      <c r="H409">
        <v>39.700000000000003</v>
      </c>
      <c r="I409">
        <v>38</v>
      </c>
      <c r="J409">
        <v>99.9</v>
      </c>
      <c r="K409">
        <v>36.200000000000003</v>
      </c>
      <c r="L409">
        <v>59</v>
      </c>
      <c r="M409">
        <v>6333</v>
      </c>
      <c r="N409">
        <v>9</v>
      </c>
      <c r="O409">
        <v>26</v>
      </c>
      <c r="Q409">
        <v>44</v>
      </c>
      <c r="R409">
        <v>56</v>
      </c>
      <c r="S409">
        <v>2012</v>
      </c>
      <c r="T409">
        <v>-95.401831200000004</v>
      </c>
      <c r="U409">
        <v>29.7173941</v>
      </c>
    </row>
    <row r="410" spans="1:21" x14ac:dyDescent="0.2">
      <c r="A410">
        <v>227757</v>
      </c>
      <c r="B410" t="s">
        <v>16</v>
      </c>
      <c r="C410" s="4">
        <v>4.1982800547523258</v>
      </c>
      <c r="D410" s="4">
        <v>41.982800547523254</v>
      </c>
      <c r="E410" s="4">
        <v>4.1982800547523258</v>
      </c>
      <c r="F410" s="4">
        <v>41.982800547523254</v>
      </c>
      <c r="G410">
        <v>49.5</v>
      </c>
      <c r="H410">
        <v>59</v>
      </c>
      <c r="I410">
        <v>39.299999999999997</v>
      </c>
      <c r="J410">
        <v>100</v>
      </c>
      <c r="K410">
        <v>36.5</v>
      </c>
      <c r="L410">
        <v>62</v>
      </c>
      <c r="M410">
        <v>6333</v>
      </c>
      <c r="N410">
        <v>9</v>
      </c>
      <c r="O410">
        <v>26</v>
      </c>
      <c r="Q410">
        <v>44</v>
      </c>
      <c r="R410">
        <v>56</v>
      </c>
      <c r="S410">
        <v>2013</v>
      </c>
      <c r="T410">
        <v>-95.401831200000004</v>
      </c>
      <c r="U410">
        <v>29.7173941</v>
      </c>
    </row>
    <row r="411" spans="1:21" x14ac:dyDescent="0.2">
      <c r="A411">
        <v>227757</v>
      </c>
      <c r="B411" t="s">
        <v>16</v>
      </c>
      <c r="C411" s="4">
        <v>4.1982800547523258</v>
      </c>
      <c r="D411" s="4">
        <v>41.982800547523254</v>
      </c>
      <c r="E411" s="4">
        <v>4.1982800547523258</v>
      </c>
      <c r="F411" s="4">
        <v>41.982800547523254</v>
      </c>
      <c r="G411">
        <v>37.9</v>
      </c>
      <c r="H411">
        <v>66.599999999999994</v>
      </c>
      <c r="I411">
        <v>35.1</v>
      </c>
      <c r="J411">
        <v>99.7</v>
      </c>
      <c r="K411">
        <v>41.7</v>
      </c>
      <c r="L411">
        <v>57.9</v>
      </c>
      <c r="M411">
        <v>6333</v>
      </c>
      <c r="N411">
        <v>9</v>
      </c>
      <c r="O411">
        <v>26</v>
      </c>
      <c r="Q411">
        <v>44</v>
      </c>
      <c r="R411">
        <v>56</v>
      </c>
      <c r="S411">
        <v>2016</v>
      </c>
      <c r="T411">
        <v>-95.401831200000004</v>
      </c>
      <c r="U411">
        <v>29.7173941</v>
      </c>
    </row>
    <row r="412" spans="1:21" x14ac:dyDescent="0.2">
      <c r="A412">
        <v>228723</v>
      </c>
      <c r="B412" t="s">
        <v>208</v>
      </c>
      <c r="C412" s="4">
        <v>18.506992243536658</v>
      </c>
      <c r="D412" s="4">
        <v>185.06992243536658</v>
      </c>
      <c r="E412" s="4">
        <v>5.8394541671374824</v>
      </c>
      <c r="F412" s="4">
        <v>58.394541671374824</v>
      </c>
      <c r="G412">
        <v>46.2</v>
      </c>
      <c r="H412">
        <v>49.1</v>
      </c>
      <c r="I412">
        <v>51.9</v>
      </c>
      <c r="J412">
        <v>55.1</v>
      </c>
      <c r="K412">
        <v>49.6</v>
      </c>
      <c r="L412">
        <v>50.9</v>
      </c>
      <c r="M412">
        <v>50657</v>
      </c>
      <c r="N412">
        <v>21.4</v>
      </c>
      <c r="O412">
        <v>9</v>
      </c>
      <c r="Q412">
        <v>47</v>
      </c>
      <c r="R412">
        <v>53</v>
      </c>
      <c r="S412">
        <v>2015</v>
      </c>
      <c r="T412">
        <v>-96.333712399999996</v>
      </c>
      <c r="U412">
        <v>30.609091800000002</v>
      </c>
    </row>
    <row r="413" spans="1:21" x14ac:dyDescent="0.2">
      <c r="A413">
        <v>228723</v>
      </c>
      <c r="B413" t="s">
        <v>208</v>
      </c>
      <c r="C413" s="4">
        <v>18.506992243536658</v>
      </c>
      <c r="D413" s="4">
        <v>185.06992243536658</v>
      </c>
      <c r="E413" s="4">
        <v>5.8394541671374824</v>
      </c>
      <c r="F413" s="4">
        <v>58.394541671374824</v>
      </c>
      <c r="G413">
        <v>46.4</v>
      </c>
      <c r="H413">
        <v>47.2</v>
      </c>
      <c r="I413">
        <v>58.3</v>
      </c>
      <c r="J413">
        <v>49.3</v>
      </c>
      <c r="K413">
        <v>45.5</v>
      </c>
      <c r="L413">
        <v>50.9</v>
      </c>
      <c r="M413">
        <v>50657</v>
      </c>
      <c r="N413">
        <v>21.4</v>
      </c>
      <c r="O413">
        <v>9</v>
      </c>
      <c r="Q413">
        <v>47</v>
      </c>
      <c r="R413">
        <v>53</v>
      </c>
      <c r="S413">
        <v>2013</v>
      </c>
      <c r="T413">
        <v>-96.333712399999996</v>
      </c>
      <c r="U413">
        <v>30.609091800000002</v>
      </c>
    </row>
    <row r="414" spans="1:21" x14ac:dyDescent="0.2">
      <c r="A414">
        <v>228723</v>
      </c>
      <c r="B414" t="s">
        <v>208</v>
      </c>
      <c r="C414" s="4">
        <v>18.506992243536658</v>
      </c>
      <c r="D414" s="4">
        <v>185.06992243536658</v>
      </c>
      <c r="E414" s="4">
        <v>5.8394541671374824</v>
      </c>
      <c r="F414" s="4">
        <v>58.394541671374824</v>
      </c>
      <c r="G414">
        <v>43</v>
      </c>
      <c r="H414">
        <v>46.8</v>
      </c>
      <c r="I414">
        <v>50.2</v>
      </c>
      <c r="J414">
        <v>48.6</v>
      </c>
      <c r="K414">
        <v>47.5</v>
      </c>
      <c r="L414">
        <v>47.2</v>
      </c>
      <c r="M414">
        <v>50657</v>
      </c>
      <c r="N414">
        <v>21.4</v>
      </c>
      <c r="O414">
        <v>9</v>
      </c>
      <c r="Q414">
        <v>47</v>
      </c>
      <c r="R414">
        <v>53</v>
      </c>
      <c r="S414">
        <v>2014</v>
      </c>
      <c r="T414">
        <v>-96.333712399999996</v>
      </c>
      <c r="U414">
        <v>30.609091800000002</v>
      </c>
    </row>
    <row r="415" spans="1:21" x14ac:dyDescent="0.2">
      <c r="A415">
        <v>228723</v>
      </c>
      <c r="B415" t="s">
        <v>208</v>
      </c>
      <c r="C415" s="4">
        <v>18.506992243536658</v>
      </c>
      <c r="D415" s="4">
        <v>185.06992243536658</v>
      </c>
      <c r="E415" s="4">
        <v>5.8394541671374824</v>
      </c>
      <c r="F415" s="4">
        <v>58.394541671374824</v>
      </c>
      <c r="G415">
        <v>42.3</v>
      </c>
      <c r="H415">
        <v>36</v>
      </c>
      <c r="I415">
        <v>51.8</v>
      </c>
      <c r="J415">
        <v>45.7</v>
      </c>
      <c r="K415">
        <v>43.8</v>
      </c>
      <c r="L415">
        <v>45.7</v>
      </c>
      <c r="M415">
        <v>50657</v>
      </c>
      <c r="N415">
        <v>21.4</v>
      </c>
      <c r="O415">
        <v>9</v>
      </c>
      <c r="Q415">
        <v>47</v>
      </c>
      <c r="R415">
        <v>53</v>
      </c>
      <c r="S415">
        <v>2012</v>
      </c>
      <c r="T415">
        <v>-96.333712399999996</v>
      </c>
      <c r="U415">
        <v>30.609091800000002</v>
      </c>
    </row>
    <row r="416" spans="1:21" x14ac:dyDescent="0.2">
      <c r="A416">
        <v>228723</v>
      </c>
      <c r="B416" t="s">
        <v>208</v>
      </c>
      <c r="C416" s="4">
        <v>18.506992243536658</v>
      </c>
      <c r="D416" s="4">
        <v>185.06992243536658</v>
      </c>
      <c r="E416" s="4">
        <v>5.8394541671374824</v>
      </c>
      <c r="F416" s="4">
        <v>58.394541671374824</v>
      </c>
      <c r="G416">
        <v>49.4</v>
      </c>
      <c r="H416">
        <v>47.8</v>
      </c>
      <c r="I416">
        <v>52.4</v>
      </c>
      <c r="J416">
        <v>47.1</v>
      </c>
      <c r="K416">
        <v>46.4</v>
      </c>
      <c r="L416">
        <v>49.4</v>
      </c>
      <c r="M416">
        <v>50657</v>
      </c>
      <c r="N416">
        <v>21.4</v>
      </c>
      <c r="O416">
        <v>9</v>
      </c>
      <c r="Q416">
        <v>47</v>
      </c>
      <c r="R416">
        <v>53</v>
      </c>
      <c r="S416">
        <v>2016</v>
      </c>
      <c r="T416">
        <v>-96.333712399999996</v>
      </c>
      <c r="U416">
        <v>30.609091800000002</v>
      </c>
    </row>
    <row r="417" spans="1:21" x14ac:dyDescent="0.2">
      <c r="A417">
        <v>228778</v>
      </c>
      <c r="B417" t="s">
        <v>189</v>
      </c>
      <c r="C417" s="4">
        <v>16.582640828549426</v>
      </c>
      <c r="D417" s="4">
        <v>165.82640828549427</v>
      </c>
      <c r="E417" s="4">
        <v>4.0738871143489694</v>
      </c>
      <c r="F417" s="4">
        <v>40.738871143489696</v>
      </c>
      <c r="G417">
        <v>75.5</v>
      </c>
      <c r="H417">
        <v>42.1</v>
      </c>
      <c r="I417">
        <v>80.7</v>
      </c>
      <c r="J417">
        <v>91</v>
      </c>
      <c r="K417">
        <v>57.9</v>
      </c>
      <c r="L417">
        <v>78.8</v>
      </c>
      <c r="M417">
        <v>49427</v>
      </c>
      <c r="N417">
        <v>17.399999999999999</v>
      </c>
      <c r="O417">
        <v>9</v>
      </c>
      <c r="Q417">
        <v>51</v>
      </c>
      <c r="R417">
        <v>49</v>
      </c>
      <c r="S417">
        <v>2013</v>
      </c>
      <c r="T417">
        <v>-97.734056699999996</v>
      </c>
      <c r="U417">
        <v>30.2849185</v>
      </c>
    </row>
    <row r="418" spans="1:21" x14ac:dyDescent="0.2">
      <c r="A418">
        <v>228778</v>
      </c>
      <c r="B418" t="s">
        <v>189</v>
      </c>
      <c r="C418" s="4">
        <v>16.582640828549426</v>
      </c>
      <c r="D418" s="4">
        <v>165.82640828549427</v>
      </c>
      <c r="E418" s="4">
        <v>4.0738871143489694</v>
      </c>
      <c r="F418" s="4">
        <v>40.738871143489696</v>
      </c>
      <c r="G418">
        <v>64.7</v>
      </c>
      <c r="H418">
        <v>42.4</v>
      </c>
      <c r="I418">
        <v>69</v>
      </c>
      <c r="J418">
        <v>91.3</v>
      </c>
      <c r="K418">
        <v>59.6</v>
      </c>
      <c r="L418">
        <v>72.2</v>
      </c>
      <c r="M418">
        <v>49427</v>
      </c>
      <c r="N418">
        <v>17.399999999999999</v>
      </c>
      <c r="O418">
        <v>9</v>
      </c>
      <c r="Q418">
        <v>51</v>
      </c>
      <c r="R418">
        <v>49</v>
      </c>
      <c r="S418">
        <v>2014</v>
      </c>
      <c r="T418">
        <v>-97.734056699999996</v>
      </c>
      <c r="U418">
        <v>30.2849185</v>
      </c>
    </row>
    <row r="419" spans="1:21" x14ac:dyDescent="0.2">
      <c r="A419">
        <v>228778</v>
      </c>
      <c r="B419" t="s">
        <v>189</v>
      </c>
      <c r="C419" s="4">
        <v>16.582640828549426</v>
      </c>
      <c r="D419" s="4">
        <v>165.82640828549427</v>
      </c>
      <c r="E419" s="4">
        <v>4.0738871143489694</v>
      </c>
      <c r="F419" s="4">
        <v>40.738871143489696</v>
      </c>
      <c r="G419">
        <v>64.3</v>
      </c>
      <c r="H419">
        <v>33.1</v>
      </c>
      <c r="I419">
        <v>72</v>
      </c>
      <c r="J419">
        <v>91.5</v>
      </c>
      <c r="K419">
        <v>58.1</v>
      </c>
      <c r="L419">
        <v>72.3</v>
      </c>
      <c r="M419">
        <v>49427</v>
      </c>
      <c r="N419">
        <v>17.399999999999999</v>
      </c>
      <c r="O419">
        <v>9</v>
      </c>
      <c r="Q419">
        <v>51</v>
      </c>
      <c r="R419">
        <v>49</v>
      </c>
      <c r="S419">
        <v>2015</v>
      </c>
      <c r="T419">
        <v>-97.734056699999996</v>
      </c>
      <c r="U419">
        <v>30.2849185</v>
      </c>
    </row>
    <row r="420" spans="1:21" x14ac:dyDescent="0.2">
      <c r="A420">
        <v>228778</v>
      </c>
      <c r="B420" t="s">
        <v>189</v>
      </c>
      <c r="C420" s="4">
        <v>16.582640828549426</v>
      </c>
      <c r="D420" s="4">
        <v>165.82640828549427</v>
      </c>
      <c r="E420" s="4">
        <v>4.0738871143489694</v>
      </c>
      <c r="F420" s="4">
        <v>40.738871143489696</v>
      </c>
      <c r="G420">
        <v>69.5</v>
      </c>
      <c r="H420">
        <v>38.799999999999997</v>
      </c>
      <c r="I420">
        <v>76.099999999999994</v>
      </c>
      <c r="J420">
        <v>89.6</v>
      </c>
      <c r="K420">
        <v>57.7</v>
      </c>
      <c r="L420">
        <v>74.900000000000006</v>
      </c>
      <c r="M420">
        <v>49427</v>
      </c>
      <c r="N420">
        <v>17.399999999999999</v>
      </c>
      <c r="O420">
        <v>9</v>
      </c>
      <c r="Q420">
        <v>51</v>
      </c>
      <c r="R420">
        <v>49</v>
      </c>
      <c r="S420">
        <v>2012</v>
      </c>
      <c r="T420">
        <v>-97.734056699999996</v>
      </c>
      <c r="U420">
        <v>30.2849185</v>
      </c>
    </row>
    <row r="421" spans="1:21" x14ac:dyDescent="0.2">
      <c r="A421">
        <v>228778</v>
      </c>
      <c r="B421" t="s">
        <v>189</v>
      </c>
      <c r="C421" s="4">
        <v>16.582640828549426</v>
      </c>
      <c r="D421" s="4">
        <v>165.82640828549427</v>
      </c>
      <c r="E421" s="4">
        <v>4.0738871143489694</v>
      </c>
      <c r="F421" s="4">
        <v>40.738871143489696</v>
      </c>
      <c r="G421">
        <v>59.3</v>
      </c>
      <c r="H421">
        <v>31.7</v>
      </c>
      <c r="I421">
        <v>69.7</v>
      </c>
      <c r="J421">
        <v>92.2</v>
      </c>
      <c r="K421">
        <v>63.1</v>
      </c>
      <c r="L421">
        <v>70.3</v>
      </c>
      <c r="M421">
        <v>49427</v>
      </c>
      <c r="N421">
        <v>17.399999999999999</v>
      </c>
      <c r="O421">
        <v>9</v>
      </c>
      <c r="Q421">
        <v>51</v>
      </c>
      <c r="R421">
        <v>49</v>
      </c>
      <c r="S421">
        <v>2016</v>
      </c>
      <c r="T421">
        <v>-97.734056699999996</v>
      </c>
      <c r="U421">
        <v>30.2849185</v>
      </c>
    </row>
    <row r="422" spans="1:21" x14ac:dyDescent="0.2">
      <c r="A422">
        <v>228787</v>
      </c>
      <c r="B422" t="s">
        <v>209</v>
      </c>
      <c r="C422" s="4">
        <v>13.619767291205678</v>
      </c>
      <c r="D422" s="4">
        <v>136.19767291205679</v>
      </c>
      <c r="E422" s="4">
        <v>5.0453491831413899</v>
      </c>
      <c r="F422" s="4">
        <v>50.453491831413899</v>
      </c>
      <c r="G422">
        <v>32.6</v>
      </c>
      <c r="H422">
        <v>46.8</v>
      </c>
      <c r="I422">
        <v>32.200000000000003</v>
      </c>
      <c r="J422">
        <v>85.2</v>
      </c>
      <c r="K422">
        <v>40</v>
      </c>
      <c r="L422">
        <v>49.5</v>
      </c>
      <c r="M422">
        <v>16306</v>
      </c>
      <c r="N422">
        <v>22.8</v>
      </c>
      <c r="O422">
        <v>23</v>
      </c>
      <c r="Q422">
        <v>44</v>
      </c>
      <c r="R422">
        <v>56</v>
      </c>
      <c r="S422">
        <v>2013</v>
      </c>
      <c r="T422">
        <v>-96.750099300000002</v>
      </c>
      <c r="U422">
        <v>32.9857619</v>
      </c>
    </row>
    <row r="423" spans="1:21" x14ac:dyDescent="0.2">
      <c r="A423">
        <v>228787</v>
      </c>
      <c r="B423" t="s">
        <v>209</v>
      </c>
      <c r="C423" s="4">
        <v>13.619767291205678</v>
      </c>
      <c r="D423" s="4">
        <v>136.19767291205679</v>
      </c>
      <c r="E423" s="4">
        <v>5.0453491831413899</v>
      </c>
      <c r="F423" s="4">
        <v>50.453491831413899</v>
      </c>
      <c r="G423">
        <v>25.5</v>
      </c>
      <c r="H423">
        <v>46.8</v>
      </c>
      <c r="I423">
        <v>28.6</v>
      </c>
      <c r="J423">
        <v>81.2</v>
      </c>
      <c r="K423">
        <v>44.4</v>
      </c>
      <c r="L423">
        <v>45.2</v>
      </c>
      <c r="M423">
        <v>16306</v>
      </c>
      <c r="N423">
        <v>22.8</v>
      </c>
      <c r="O423">
        <v>23</v>
      </c>
      <c r="Q423">
        <v>44</v>
      </c>
      <c r="R423">
        <v>56</v>
      </c>
      <c r="S423">
        <v>2014</v>
      </c>
      <c r="T423">
        <v>-96.750099300000002</v>
      </c>
      <c r="U423">
        <v>32.9857619</v>
      </c>
    </row>
    <row r="424" spans="1:21" x14ac:dyDescent="0.2">
      <c r="A424">
        <v>228787</v>
      </c>
      <c r="B424" t="s">
        <v>209</v>
      </c>
      <c r="C424" s="4">
        <v>13.619767291205678</v>
      </c>
      <c r="D424" s="4">
        <v>136.19767291205679</v>
      </c>
      <c r="E424" s="4">
        <v>5.0453491831413899</v>
      </c>
      <c r="F424" s="4">
        <v>50.453491831413899</v>
      </c>
      <c r="G424">
        <v>26</v>
      </c>
      <c r="H424">
        <v>55.4</v>
      </c>
      <c r="I424">
        <v>28.2</v>
      </c>
      <c r="J424">
        <v>77.8</v>
      </c>
      <c r="K424">
        <v>41.6</v>
      </c>
      <c r="L424">
        <v>44.794999999999995</v>
      </c>
      <c r="M424">
        <v>16306</v>
      </c>
      <c r="N424">
        <v>22.8</v>
      </c>
      <c r="O424">
        <v>23</v>
      </c>
      <c r="Q424">
        <v>44</v>
      </c>
      <c r="R424">
        <v>56</v>
      </c>
      <c r="S424">
        <v>2015</v>
      </c>
      <c r="T424">
        <v>-96.750099300000002</v>
      </c>
      <c r="U424">
        <v>32.9857619</v>
      </c>
    </row>
    <row r="425" spans="1:21" x14ac:dyDescent="0.2">
      <c r="A425">
        <v>228787</v>
      </c>
      <c r="B425" t="s">
        <v>209</v>
      </c>
      <c r="C425" s="4">
        <v>13.619767291205678</v>
      </c>
      <c r="D425" s="4">
        <v>136.19767291205679</v>
      </c>
      <c r="E425" s="4">
        <v>5.0453491831413899</v>
      </c>
      <c r="F425" s="4">
        <v>50.453491831413899</v>
      </c>
      <c r="G425">
        <v>24.3</v>
      </c>
      <c r="H425">
        <v>52.3</v>
      </c>
      <c r="I425">
        <v>26.7</v>
      </c>
      <c r="J425">
        <v>86.8</v>
      </c>
      <c r="K425">
        <v>41.8</v>
      </c>
      <c r="L425">
        <v>46.307499999999997</v>
      </c>
      <c r="M425">
        <v>16306</v>
      </c>
      <c r="N425">
        <v>22.8</v>
      </c>
      <c r="O425">
        <v>23</v>
      </c>
      <c r="Q425">
        <v>44</v>
      </c>
      <c r="R425">
        <v>56</v>
      </c>
      <c r="S425">
        <v>2016</v>
      </c>
      <c r="T425">
        <v>-96.750099300000002</v>
      </c>
      <c r="U425">
        <v>32.9857619</v>
      </c>
    </row>
    <row r="426" spans="1:21" x14ac:dyDescent="0.2">
      <c r="A426">
        <v>228787</v>
      </c>
      <c r="B426" t="s">
        <v>209</v>
      </c>
      <c r="C426" s="4">
        <v>13.619767291205678</v>
      </c>
      <c r="D426" s="4">
        <v>136.19767291205679</v>
      </c>
      <c r="E426" s="4">
        <v>5.0453491831413899</v>
      </c>
      <c r="F426" s="4">
        <v>50.453491831413899</v>
      </c>
      <c r="G426">
        <v>23.6</v>
      </c>
      <c r="H426">
        <v>35.9</v>
      </c>
      <c r="I426">
        <v>36.700000000000003</v>
      </c>
      <c r="J426">
        <v>44.2</v>
      </c>
      <c r="K426">
        <v>31.1</v>
      </c>
      <c r="L426">
        <v>34.82</v>
      </c>
      <c r="M426">
        <v>16306</v>
      </c>
      <c r="N426">
        <v>22.8</v>
      </c>
      <c r="O426">
        <v>23</v>
      </c>
      <c r="Q426">
        <v>44</v>
      </c>
      <c r="R426">
        <v>56</v>
      </c>
      <c r="S426">
        <v>2012</v>
      </c>
      <c r="T426">
        <v>-96.750099300000002</v>
      </c>
      <c r="U426">
        <v>32.9857619</v>
      </c>
    </row>
    <row r="427" spans="1:21" x14ac:dyDescent="0.2">
      <c r="A427">
        <v>229027</v>
      </c>
      <c r="B427" t="s">
        <v>212</v>
      </c>
      <c r="C427" s="4">
        <v>17.181355595485648</v>
      </c>
      <c r="D427" s="4">
        <v>171.8135559548565</v>
      </c>
      <c r="E427" s="4">
        <v>7.2713243837895645</v>
      </c>
      <c r="F427" s="4">
        <v>72.713243837895646</v>
      </c>
      <c r="G427">
        <v>14.1</v>
      </c>
      <c r="H427">
        <v>22.6</v>
      </c>
      <c r="I427">
        <v>15.4</v>
      </c>
      <c r="J427">
        <v>70.3</v>
      </c>
      <c r="K427">
        <v>25.3</v>
      </c>
      <c r="L427">
        <v>32.267499999999998</v>
      </c>
      <c r="M427">
        <v>27520</v>
      </c>
      <c r="N427">
        <v>26.9</v>
      </c>
      <c r="O427">
        <v>6</v>
      </c>
      <c r="Q427">
        <v>48</v>
      </c>
      <c r="R427">
        <v>52</v>
      </c>
      <c r="S427">
        <v>2012</v>
      </c>
      <c r="T427">
        <v>-98.619655600000002</v>
      </c>
      <c r="U427">
        <v>29.583044600000001</v>
      </c>
    </row>
    <row r="428" spans="1:21" x14ac:dyDescent="0.2">
      <c r="A428">
        <v>229027</v>
      </c>
      <c r="B428" t="s">
        <v>212</v>
      </c>
      <c r="C428" s="4">
        <v>17.181355595485648</v>
      </c>
      <c r="D428" s="4">
        <v>171.8135559548565</v>
      </c>
      <c r="E428" s="4">
        <v>7.2713243837895645</v>
      </c>
      <c r="F428" s="4">
        <v>72.713243837895646</v>
      </c>
      <c r="G428">
        <v>17.3</v>
      </c>
      <c r="H428">
        <v>28.6</v>
      </c>
      <c r="I428">
        <v>17.600000000000001</v>
      </c>
      <c r="J428">
        <v>66.2</v>
      </c>
      <c r="K428">
        <v>32.200000000000003</v>
      </c>
      <c r="L428">
        <v>33.28</v>
      </c>
      <c r="M428">
        <v>27520</v>
      </c>
      <c r="N428">
        <v>26.9</v>
      </c>
      <c r="O428">
        <v>6</v>
      </c>
      <c r="Q428">
        <v>48</v>
      </c>
      <c r="R428">
        <v>52</v>
      </c>
      <c r="S428">
        <v>2013</v>
      </c>
      <c r="T428">
        <v>-98.619655600000002</v>
      </c>
      <c r="U428">
        <v>29.583044600000001</v>
      </c>
    </row>
    <row r="429" spans="1:21" x14ac:dyDescent="0.2">
      <c r="A429">
        <v>229027</v>
      </c>
      <c r="B429" t="s">
        <v>212</v>
      </c>
      <c r="C429" s="4">
        <v>17.181355595485648</v>
      </c>
      <c r="D429" s="4">
        <v>171.8135559548565</v>
      </c>
      <c r="E429" s="4">
        <v>7.2713243837895645</v>
      </c>
      <c r="F429" s="4">
        <v>72.713243837895646</v>
      </c>
      <c r="G429">
        <v>18.100000000000001</v>
      </c>
      <c r="H429">
        <v>29.6</v>
      </c>
      <c r="I429">
        <v>16.600000000000001</v>
      </c>
      <c r="J429">
        <v>74.900000000000006</v>
      </c>
      <c r="K429">
        <v>28.6</v>
      </c>
      <c r="L429">
        <v>35.815000000000005</v>
      </c>
      <c r="M429">
        <v>27520</v>
      </c>
      <c r="N429">
        <v>26.9</v>
      </c>
      <c r="O429">
        <v>6</v>
      </c>
      <c r="Q429">
        <v>48</v>
      </c>
      <c r="R429">
        <v>52</v>
      </c>
      <c r="S429">
        <v>2016</v>
      </c>
      <c r="T429">
        <v>-98.619655600000002</v>
      </c>
      <c r="U429">
        <v>29.583044600000001</v>
      </c>
    </row>
    <row r="430" spans="1:21" x14ac:dyDescent="0.2">
      <c r="A430">
        <v>230764</v>
      </c>
      <c r="B430" t="s">
        <v>71</v>
      </c>
      <c r="C430" s="4">
        <v>19.367805080733152</v>
      </c>
      <c r="D430" s="4">
        <v>193.67805080733152</v>
      </c>
      <c r="E430" s="4">
        <v>5.4210021829201649</v>
      </c>
      <c r="F430" s="4">
        <v>54.210021829201651</v>
      </c>
      <c r="G430">
        <v>55.8</v>
      </c>
      <c r="H430">
        <v>22.5</v>
      </c>
      <c r="I430">
        <v>54.2</v>
      </c>
      <c r="J430">
        <v>72</v>
      </c>
      <c r="K430">
        <v>0</v>
      </c>
      <c r="L430">
        <v>59</v>
      </c>
      <c r="M430">
        <v>25674</v>
      </c>
      <c r="N430">
        <v>16.899999999999999</v>
      </c>
      <c r="O430">
        <v>9</v>
      </c>
      <c r="Q430">
        <v>45</v>
      </c>
      <c r="R430">
        <v>55</v>
      </c>
      <c r="S430">
        <v>2011</v>
      </c>
      <c r="T430">
        <v>-111.84210210000001</v>
      </c>
      <c r="U430">
        <v>40.764936800000001</v>
      </c>
    </row>
    <row r="431" spans="1:21" x14ac:dyDescent="0.2">
      <c r="A431">
        <v>230764</v>
      </c>
      <c r="B431" t="s">
        <v>71</v>
      </c>
      <c r="C431" s="4">
        <v>19.367805080733152</v>
      </c>
      <c r="D431" s="4">
        <v>193.67805080733152</v>
      </c>
      <c r="E431" s="4">
        <v>5.4210021829201649</v>
      </c>
      <c r="F431" s="4">
        <v>54.210021829201651</v>
      </c>
      <c r="G431">
        <v>42.1</v>
      </c>
      <c r="H431">
        <v>23.3</v>
      </c>
      <c r="I431">
        <v>41</v>
      </c>
      <c r="J431">
        <v>82.3</v>
      </c>
      <c r="K431">
        <v>0</v>
      </c>
      <c r="L431">
        <v>51.9</v>
      </c>
      <c r="M431">
        <v>25674</v>
      </c>
      <c r="N431">
        <v>16.899999999999999</v>
      </c>
      <c r="O431">
        <v>9</v>
      </c>
      <c r="Q431">
        <v>45</v>
      </c>
      <c r="R431">
        <v>55</v>
      </c>
      <c r="S431">
        <v>2012</v>
      </c>
      <c r="T431">
        <v>-111.84210210000001</v>
      </c>
      <c r="U431">
        <v>40.764936800000001</v>
      </c>
    </row>
    <row r="432" spans="1:21" x14ac:dyDescent="0.2">
      <c r="A432">
        <v>230764</v>
      </c>
      <c r="B432" t="s">
        <v>71</v>
      </c>
      <c r="C432" s="4">
        <v>19.367805080733152</v>
      </c>
      <c r="D432" s="4">
        <v>193.67805080733152</v>
      </c>
      <c r="E432" s="4">
        <v>5.4210021829201649</v>
      </c>
      <c r="F432" s="4">
        <v>54.210021829201651</v>
      </c>
      <c r="G432">
        <v>43.3</v>
      </c>
      <c r="H432">
        <v>25.2</v>
      </c>
      <c r="I432">
        <v>41.3</v>
      </c>
      <c r="J432">
        <v>81</v>
      </c>
      <c r="K432">
        <v>63.3</v>
      </c>
      <c r="L432">
        <v>53.2</v>
      </c>
      <c r="M432">
        <v>25674</v>
      </c>
      <c r="N432">
        <v>16.899999999999999</v>
      </c>
      <c r="O432">
        <v>9</v>
      </c>
      <c r="Q432">
        <v>45</v>
      </c>
      <c r="R432">
        <v>55</v>
      </c>
      <c r="S432">
        <v>2013</v>
      </c>
      <c r="T432">
        <v>-111.84210210000001</v>
      </c>
      <c r="U432">
        <v>40.764936800000001</v>
      </c>
    </row>
    <row r="433" spans="1:21" x14ac:dyDescent="0.2">
      <c r="A433">
        <v>230764</v>
      </c>
      <c r="B433" t="s">
        <v>71</v>
      </c>
      <c r="C433" s="4">
        <v>19.367805080733152</v>
      </c>
      <c r="D433" s="4">
        <v>193.67805080733152</v>
      </c>
      <c r="E433" s="4">
        <v>5.4210021829201649</v>
      </c>
      <c r="F433" s="4">
        <v>54.210021829201651</v>
      </c>
      <c r="G433">
        <v>39.4</v>
      </c>
      <c r="H433">
        <v>25.5</v>
      </c>
      <c r="I433">
        <v>36.1</v>
      </c>
      <c r="J433">
        <v>76.599999999999994</v>
      </c>
      <c r="K433">
        <v>61.3</v>
      </c>
      <c r="L433">
        <v>49.1</v>
      </c>
      <c r="M433">
        <v>25674</v>
      </c>
      <c r="N433">
        <v>16.899999999999999</v>
      </c>
      <c r="O433">
        <v>9</v>
      </c>
      <c r="Q433">
        <v>45</v>
      </c>
      <c r="R433">
        <v>55</v>
      </c>
      <c r="S433">
        <v>2014</v>
      </c>
      <c r="T433">
        <v>-111.84210210000001</v>
      </c>
      <c r="U433">
        <v>40.764936800000001</v>
      </c>
    </row>
    <row r="434" spans="1:21" x14ac:dyDescent="0.2">
      <c r="A434">
        <v>230764</v>
      </c>
      <c r="B434" t="s">
        <v>71</v>
      </c>
      <c r="C434" s="4">
        <v>19.367805080733152</v>
      </c>
      <c r="D434" s="4">
        <v>193.67805080733152</v>
      </c>
      <c r="E434" s="4">
        <v>5.4210021829201649</v>
      </c>
      <c r="F434" s="4">
        <v>54.210021829201651</v>
      </c>
      <c r="G434">
        <v>38.799999999999997</v>
      </c>
      <c r="H434">
        <v>27.5</v>
      </c>
      <c r="I434">
        <v>36.5</v>
      </c>
      <c r="J434">
        <v>75</v>
      </c>
      <c r="K434">
        <v>58.1</v>
      </c>
      <c r="L434">
        <v>48.6</v>
      </c>
      <c r="M434">
        <v>25674</v>
      </c>
      <c r="N434">
        <v>16.899999999999999</v>
      </c>
      <c r="O434">
        <v>9</v>
      </c>
      <c r="Q434">
        <v>45</v>
      </c>
      <c r="R434">
        <v>55</v>
      </c>
      <c r="S434">
        <v>2015</v>
      </c>
      <c r="T434">
        <v>-111.84210210000001</v>
      </c>
      <c r="U434">
        <v>40.764936800000001</v>
      </c>
    </row>
    <row r="435" spans="1:21" x14ac:dyDescent="0.2">
      <c r="A435">
        <v>230764</v>
      </c>
      <c r="B435" t="s">
        <v>71</v>
      </c>
      <c r="C435" s="4">
        <v>19.367805080733152</v>
      </c>
      <c r="D435" s="4">
        <v>193.67805080733152</v>
      </c>
      <c r="E435" s="4">
        <v>5.4210021829201649</v>
      </c>
      <c r="F435" s="4">
        <v>54.210021829201651</v>
      </c>
      <c r="G435">
        <v>35.6</v>
      </c>
      <c r="H435">
        <v>30.1</v>
      </c>
      <c r="I435">
        <v>35.299999999999997</v>
      </c>
      <c r="J435">
        <v>83.7</v>
      </c>
      <c r="K435">
        <v>57.4</v>
      </c>
      <c r="L435">
        <v>50.1</v>
      </c>
      <c r="M435">
        <v>25674</v>
      </c>
      <c r="N435">
        <v>16.899999999999999</v>
      </c>
      <c r="O435">
        <v>9</v>
      </c>
      <c r="Q435">
        <v>45</v>
      </c>
      <c r="R435">
        <v>55</v>
      </c>
      <c r="S435">
        <v>2016</v>
      </c>
      <c r="T435">
        <v>-111.84210210000001</v>
      </c>
      <c r="U435">
        <v>40.764936800000001</v>
      </c>
    </row>
    <row r="436" spans="1:21" x14ac:dyDescent="0.2">
      <c r="A436">
        <v>231624</v>
      </c>
      <c r="B436" t="s">
        <v>202</v>
      </c>
      <c r="C436" s="4">
        <v>10.631717488006485</v>
      </c>
      <c r="D436" s="4">
        <v>106.31717488006485</v>
      </c>
      <c r="E436" s="4">
        <v>3.486042302795028</v>
      </c>
      <c r="F436" s="4">
        <v>34.860423027950283</v>
      </c>
      <c r="G436">
        <v>53.1</v>
      </c>
      <c r="H436">
        <v>20.9</v>
      </c>
      <c r="I436">
        <v>36.1</v>
      </c>
      <c r="J436">
        <v>95.6</v>
      </c>
      <c r="K436">
        <v>0</v>
      </c>
      <c r="L436">
        <v>60.4</v>
      </c>
      <c r="M436">
        <v>7867</v>
      </c>
      <c r="N436">
        <v>11.8</v>
      </c>
      <c r="O436">
        <v>7</v>
      </c>
      <c r="Q436">
        <v>54</v>
      </c>
      <c r="R436">
        <v>46</v>
      </c>
      <c r="S436">
        <v>2011</v>
      </c>
      <c r="T436">
        <v>-73.203021399999997</v>
      </c>
      <c r="U436">
        <v>42.712803800000003</v>
      </c>
    </row>
    <row r="437" spans="1:21" x14ac:dyDescent="0.2">
      <c r="A437">
        <v>231624</v>
      </c>
      <c r="B437" t="s">
        <v>202</v>
      </c>
      <c r="C437" s="4">
        <v>10.631717488006485</v>
      </c>
      <c r="D437" s="4">
        <v>106.31717488006485</v>
      </c>
      <c r="E437" s="4">
        <v>3.486042302795028</v>
      </c>
      <c r="F437" s="4">
        <v>34.860423027950283</v>
      </c>
      <c r="G437">
        <v>40</v>
      </c>
      <c r="H437">
        <v>19.7</v>
      </c>
      <c r="I437">
        <v>18.899999999999999</v>
      </c>
      <c r="J437">
        <v>90.7</v>
      </c>
      <c r="K437">
        <v>27</v>
      </c>
      <c r="L437">
        <v>47</v>
      </c>
      <c r="M437">
        <v>7867</v>
      </c>
      <c r="N437">
        <v>11.8</v>
      </c>
      <c r="O437">
        <v>7</v>
      </c>
      <c r="Q437">
        <v>54</v>
      </c>
      <c r="R437">
        <v>46</v>
      </c>
      <c r="S437">
        <v>2012</v>
      </c>
      <c r="T437">
        <v>-73.203021399999997</v>
      </c>
      <c r="U437">
        <v>42.712803800000003</v>
      </c>
    </row>
    <row r="438" spans="1:21" x14ac:dyDescent="0.2">
      <c r="A438">
        <v>231624</v>
      </c>
      <c r="B438" t="s">
        <v>202</v>
      </c>
      <c r="C438" s="4">
        <v>10.631717488006485</v>
      </c>
      <c r="D438" s="4">
        <v>106.31717488006485</v>
      </c>
      <c r="E438" s="4">
        <v>3.486042302795028</v>
      </c>
      <c r="F438" s="4">
        <v>34.860423027950283</v>
      </c>
      <c r="G438">
        <v>41.3</v>
      </c>
      <c r="H438">
        <v>25.8</v>
      </c>
      <c r="I438">
        <v>22.6</v>
      </c>
      <c r="J438">
        <v>87.1</v>
      </c>
      <c r="K438">
        <v>29.9</v>
      </c>
      <c r="L438">
        <v>48</v>
      </c>
      <c r="M438">
        <v>7867</v>
      </c>
      <c r="N438">
        <v>11.8</v>
      </c>
      <c r="O438">
        <v>7</v>
      </c>
      <c r="Q438">
        <v>54</v>
      </c>
      <c r="R438">
        <v>46</v>
      </c>
      <c r="S438">
        <v>2013</v>
      </c>
      <c r="T438">
        <v>-73.203021399999997</v>
      </c>
      <c r="U438">
        <v>42.712803800000003</v>
      </c>
    </row>
    <row r="439" spans="1:21" x14ac:dyDescent="0.2">
      <c r="A439">
        <v>231624</v>
      </c>
      <c r="B439" t="s">
        <v>202</v>
      </c>
      <c r="C439" s="4">
        <v>10.631717488006485</v>
      </c>
      <c r="D439" s="4">
        <v>106.31717488006485</v>
      </c>
      <c r="E439" s="4">
        <v>3.486042302795028</v>
      </c>
      <c r="F439" s="4">
        <v>34.860423027950283</v>
      </c>
      <c r="G439">
        <v>37.200000000000003</v>
      </c>
      <c r="H439">
        <v>26</v>
      </c>
      <c r="I439">
        <v>18.5</v>
      </c>
      <c r="J439">
        <v>73.599999999999994</v>
      </c>
      <c r="K439">
        <v>31.9</v>
      </c>
      <c r="L439">
        <v>41.537499999999994</v>
      </c>
      <c r="M439">
        <v>7867</v>
      </c>
      <c r="N439">
        <v>11.8</v>
      </c>
      <c r="O439">
        <v>7</v>
      </c>
      <c r="Q439">
        <v>54</v>
      </c>
      <c r="R439">
        <v>46</v>
      </c>
      <c r="S439">
        <v>2014</v>
      </c>
      <c r="T439">
        <v>-73.203021399999997</v>
      </c>
      <c r="U439">
        <v>42.712803800000003</v>
      </c>
    </row>
    <row r="440" spans="1:21" x14ac:dyDescent="0.2">
      <c r="A440">
        <v>231624</v>
      </c>
      <c r="B440" t="s">
        <v>202</v>
      </c>
      <c r="C440" s="4">
        <v>10.631717488006485</v>
      </c>
      <c r="D440" s="4">
        <v>106.31717488006485</v>
      </c>
      <c r="E440" s="4">
        <v>3.486042302795028</v>
      </c>
      <c r="F440" s="4">
        <v>34.860423027950283</v>
      </c>
      <c r="G440">
        <v>36.799999999999997</v>
      </c>
      <c r="H440">
        <v>26.5</v>
      </c>
      <c r="I440">
        <v>19.899999999999999</v>
      </c>
      <c r="J440">
        <v>78.7</v>
      </c>
      <c r="K440">
        <v>30</v>
      </c>
      <c r="L440">
        <v>43.357500000000002</v>
      </c>
      <c r="M440">
        <v>7867</v>
      </c>
      <c r="N440">
        <v>11.8</v>
      </c>
      <c r="O440">
        <v>7</v>
      </c>
      <c r="Q440">
        <v>54</v>
      </c>
      <c r="R440">
        <v>46</v>
      </c>
      <c r="S440">
        <v>2015</v>
      </c>
      <c r="T440">
        <v>-73.203021399999997</v>
      </c>
      <c r="U440">
        <v>42.712803800000003</v>
      </c>
    </row>
    <row r="441" spans="1:21" x14ac:dyDescent="0.2">
      <c r="A441">
        <v>231624</v>
      </c>
      <c r="B441" t="s">
        <v>202</v>
      </c>
      <c r="C441" s="4">
        <v>10.631717488006485</v>
      </c>
      <c r="D441" s="4">
        <v>106.31717488006485</v>
      </c>
      <c r="E441" s="4">
        <v>3.486042302795028</v>
      </c>
      <c r="F441" s="4">
        <v>34.860423027950283</v>
      </c>
      <c r="G441">
        <v>38.5</v>
      </c>
      <c r="H441">
        <v>26.6</v>
      </c>
      <c r="I441">
        <v>17.5</v>
      </c>
      <c r="J441">
        <v>85</v>
      </c>
      <c r="K441">
        <v>29.1</v>
      </c>
      <c r="L441">
        <v>45.022500000000001</v>
      </c>
      <c r="M441">
        <v>7867</v>
      </c>
      <c r="N441">
        <v>11.8</v>
      </c>
      <c r="O441">
        <v>7</v>
      </c>
      <c r="Q441">
        <v>54</v>
      </c>
      <c r="R441">
        <v>46</v>
      </c>
      <c r="S441">
        <v>2016</v>
      </c>
      <c r="T441">
        <v>-73.203021399999997</v>
      </c>
      <c r="U441">
        <v>42.712803800000003</v>
      </c>
    </row>
    <row r="442" spans="1:21" x14ac:dyDescent="0.2">
      <c r="A442">
        <v>234076</v>
      </c>
      <c r="B442" t="s">
        <v>201</v>
      </c>
      <c r="C442" s="4">
        <v>13.282926981939239</v>
      </c>
      <c r="D442" s="4">
        <v>132.82926981939238</v>
      </c>
      <c r="E442" s="4">
        <v>3.5612844620120132</v>
      </c>
      <c r="F442" s="4">
        <v>35.612844620120129</v>
      </c>
      <c r="G442">
        <v>62</v>
      </c>
      <c r="H442">
        <v>42.2</v>
      </c>
      <c r="I442">
        <v>55.4</v>
      </c>
      <c r="J442">
        <v>68.599999999999994</v>
      </c>
      <c r="K442">
        <v>0</v>
      </c>
      <c r="L442">
        <v>61.1</v>
      </c>
      <c r="M442">
        <v>23845</v>
      </c>
      <c r="N442">
        <v>10.199999999999999</v>
      </c>
      <c r="O442">
        <v>12</v>
      </c>
      <c r="Q442">
        <v>52</v>
      </c>
      <c r="R442">
        <v>48</v>
      </c>
      <c r="S442">
        <v>2011</v>
      </c>
      <c r="T442">
        <v>-78.507977199999999</v>
      </c>
      <c r="U442">
        <v>38.033552899999997</v>
      </c>
    </row>
    <row r="443" spans="1:21" x14ac:dyDescent="0.2">
      <c r="A443">
        <v>234076</v>
      </c>
      <c r="B443" t="s">
        <v>201</v>
      </c>
      <c r="C443" s="4">
        <v>13.282926981939239</v>
      </c>
      <c r="D443" s="4">
        <v>132.82926981939238</v>
      </c>
      <c r="E443" s="4">
        <v>3.5612844620120132</v>
      </c>
      <c r="F443" s="4">
        <v>35.612844620120129</v>
      </c>
      <c r="G443">
        <v>49.7</v>
      </c>
      <c r="H443">
        <v>30.2</v>
      </c>
      <c r="I443">
        <v>33.9</v>
      </c>
      <c r="J443">
        <v>77.5</v>
      </c>
      <c r="K443">
        <v>49.4</v>
      </c>
      <c r="L443">
        <v>51.8</v>
      </c>
      <c r="M443">
        <v>23845</v>
      </c>
      <c r="N443">
        <v>10.199999999999999</v>
      </c>
      <c r="O443">
        <v>12</v>
      </c>
      <c r="Q443">
        <v>52</v>
      </c>
      <c r="R443">
        <v>48</v>
      </c>
      <c r="S443">
        <v>2014</v>
      </c>
      <c r="T443">
        <v>-78.507977199999999</v>
      </c>
      <c r="U443">
        <v>38.033552899999997</v>
      </c>
    </row>
    <row r="444" spans="1:21" x14ac:dyDescent="0.2">
      <c r="A444">
        <v>234076</v>
      </c>
      <c r="B444" t="s">
        <v>201</v>
      </c>
      <c r="C444" s="4">
        <v>13.282926981939239</v>
      </c>
      <c r="D444" s="4">
        <v>132.82926981939238</v>
      </c>
      <c r="E444" s="4">
        <v>3.5612844620120132</v>
      </c>
      <c r="F444" s="4">
        <v>35.612844620120129</v>
      </c>
      <c r="G444">
        <v>55.9</v>
      </c>
      <c r="H444">
        <v>27.9</v>
      </c>
      <c r="I444">
        <v>43</v>
      </c>
      <c r="J444">
        <v>73.5</v>
      </c>
      <c r="K444">
        <v>48.6</v>
      </c>
      <c r="L444">
        <v>55</v>
      </c>
      <c r="M444">
        <v>23845</v>
      </c>
      <c r="N444">
        <v>10.199999999999999</v>
      </c>
      <c r="O444">
        <v>12</v>
      </c>
      <c r="Q444">
        <v>52</v>
      </c>
      <c r="R444">
        <v>48</v>
      </c>
      <c r="S444">
        <v>2013</v>
      </c>
      <c r="T444">
        <v>-78.507977199999999</v>
      </c>
      <c r="U444">
        <v>38.033552899999997</v>
      </c>
    </row>
    <row r="445" spans="1:21" x14ac:dyDescent="0.2">
      <c r="A445">
        <v>234076</v>
      </c>
      <c r="B445" t="s">
        <v>201</v>
      </c>
      <c r="C445" s="4">
        <v>13.282926981939239</v>
      </c>
      <c r="D445" s="4">
        <v>132.82926981939238</v>
      </c>
      <c r="E445" s="4">
        <v>3.5612844620120132</v>
      </c>
      <c r="F445" s="4">
        <v>35.612844620120129</v>
      </c>
      <c r="G445">
        <v>48.7</v>
      </c>
      <c r="H445">
        <v>31.8</v>
      </c>
      <c r="I445">
        <v>35.9</v>
      </c>
      <c r="J445">
        <v>76.900000000000006</v>
      </c>
      <c r="K445">
        <v>49.8</v>
      </c>
      <c r="L445">
        <v>52.1</v>
      </c>
      <c r="M445">
        <v>23845</v>
      </c>
      <c r="N445">
        <v>10.199999999999999</v>
      </c>
      <c r="O445">
        <v>12</v>
      </c>
      <c r="Q445">
        <v>52</v>
      </c>
      <c r="R445">
        <v>48</v>
      </c>
      <c r="S445">
        <v>2015</v>
      </c>
      <c r="T445">
        <v>-78.507977199999999</v>
      </c>
      <c r="U445">
        <v>38.033552899999997</v>
      </c>
    </row>
    <row r="446" spans="1:21" x14ac:dyDescent="0.2">
      <c r="A446">
        <v>234076</v>
      </c>
      <c r="B446" t="s">
        <v>201</v>
      </c>
      <c r="C446" s="4">
        <v>13.282926981939239</v>
      </c>
      <c r="D446" s="4">
        <v>132.82926981939238</v>
      </c>
      <c r="E446" s="4">
        <v>3.5612844620120132</v>
      </c>
      <c r="F446" s="4">
        <v>35.612844620120129</v>
      </c>
      <c r="G446">
        <v>37</v>
      </c>
      <c r="H446">
        <v>26.4</v>
      </c>
      <c r="I446">
        <v>42.2</v>
      </c>
      <c r="J446">
        <v>74.7</v>
      </c>
      <c r="K446">
        <v>34.700000000000003</v>
      </c>
      <c r="L446">
        <v>49</v>
      </c>
      <c r="M446">
        <v>23845</v>
      </c>
      <c r="N446">
        <v>10.199999999999999</v>
      </c>
      <c r="O446">
        <v>12</v>
      </c>
      <c r="Q446">
        <v>52</v>
      </c>
      <c r="R446">
        <v>48</v>
      </c>
      <c r="S446">
        <v>2012</v>
      </c>
      <c r="T446">
        <v>-78.507977199999999</v>
      </c>
      <c r="U446">
        <v>38.033552899999997</v>
      </c>
    </row>
    <row r="447" spans="1:21" x14ac:dyDescent="0.2">
      <c r="A447">
        <v>234076</v>
      </c>
      <c r="B447" t="s">
        <v>201</v>
      </c>
      <c r="C447" s="4">
        <v>13.282926981939239</v>
      </c>
      <c r="D447" s="4">
        <v>132.82926981939238</v>
      </c>
      <c r="E447" s="4">
        <v>3.5612844620120132</v>
      </c>
      <c r="F447" s="4">
        <v>35.612844620120129</v>
      </c>
      <c r="G447">
        <v>38.799999999999997</v>
      </c>
      <c r="H447">
        <v>43.4</v>
      </c>
      <c r="I447">
        <v>37.5</v>
      </c>
      <c r="J447">
        <v>87.3</v>
      </c>
      <c r="K447">
        <v>37.9</v>
      </c>
      <c r="L447">
        <v>53.3</v>
      </c>
      <c r="M447">
        <v>23845</v>
      </c>
      <c r="N447">
        <v>10.199999999999999</v>
      </c>
      <c r="O447">
        <v>12</v>
      </c>
      <c r="Q447">
        <v>52</v>
      </c>
      <c r="R447">
        <v>48</v>
      </c>
      <c r="S447">
        <v>2016</v>
      </c>
      <c r="T447">
        <v>-78.507977199999999</v>
      </c>
      <c r="U447">
        <v>38.033552899999997</v>
      </c>
    </row>
    <row r="448" spans="1:21" x14ac:dyDescent="0.2">
      <c r="A448">
        <v>236948</v>
      </c>
      <c r="B448" t="s">
        <v>187</v>
      </c>
      <c r="C448" s="4">
        <v>13.233306036406365</v>
      </c>
      <c r="D448" s="4">
        <v>132.33306036406364</v>
      </c>
      <c r="E448" s="4">
        <v>4.4024096285236496</v>
      </c>
      <c r="F448" s="4">
        <v>44.024096285236496</v>
      </c>
      <c r="G448">
        <v>68.2</v>
      </c>
      <c r="H448">
        <v>49</v>
      </c>
      <c r="I448">
        <v>77.099999999999994</v>
      </c>
      <c r="J448">
        <v>95.9</v>
      </c>
      <c r="K448">
        <v>32.799999999999997</v>
      </c>
      <c r="L448">
        <v>78</v>
      </c>
      <c r="M448">
        <v>44020</v>
      </c>
      <c r="N448">
        <v>11.8</v>
      </c>
      <c r="O448">
        <v>13</v>
      </c>
      <c r="P448">
        <v>87</v>
      </c>
      <c r="Q448">
        <v>53</v>
      </c>
      <c r="R448">
        <v>47</v>
      </c>
      <c r="S448">
        <v>2011</v>
      </c>
      <c r="T448">
        <v>-122.3035199</v>
      </c>
      <c r="U448">
        <v>47.655335100000002</v>
      </c>
    </row>
    <row r="449" spans="1:21" x14ac:dyDescent="0.2">
      <c r="A449">
        <v>236948</v>
      </c>
      <c r="B449" t="s">
        <v>187</v>
      </c>
      <c r="C449" s="4">
        <v>13.233306036406365</v>
      </c>
      <c r="D449" s="4">
        <v>132.33306036406364</v>
      </c>
      <c r="E449" s="4">
        <v>4.4024096285236496</v>
      </c>
      <c r="F449" s="4">
        <v>44.024096285236496</v>
      </c>
      <c r="G449">
        <v>74.7</v>
      </c>
      <c r="H449">
        <v>39.1</v>
      </c>
      <c r="I449">
        <v>81.3</v>
      </c>
      <c r="J449">
        <v>97</v>
      </c>
      <c r="K449">
        <v>41.3</v>
      </c>
      <c r="L449">
        <v>79.900000000000006</v>
      </c>
      <c r="M449">
        <v>44020</v>
      </c>
      <c r="N449">
        <v>11.8</v>
      </c>
      <c r="O449">
        <v>13</v>
      </c>
      <c r="Q449">
        <v>53</v>
      </c>
      <c r="R449">
        <v>47</v>
      </c>
      <c r="S449">
        <v>2013</v>
      </c>
      <c r="T449">
        <v>-122.3035199</v>
      </c>
      <c r="U449">
        <v>47.655335100000002</v>
      </c>
    </row>
    <row r="450" spans="1:21" x14ac:dyDescent="0.2">
      <c r="A450">
        <v>236948</v>
      </c>
      <c r="B450" t="s">
        <v>187</v>
      </c>
      <c r="C450" s="4">
        <v>13.233306036406365</v>
      </c>
      <c r="D450" s="4">
        <v>132.33306036406364</v>
      </c>
      <c r="E450" s="4">
        <v>4.4024096285236496</v>
      </c>
      <c r="F450" s="4">
        <v>44.024096285236496</v>
      </c>
      <c r="G450">
        <v>70.8</v>
      </c>
      <c r="H450">
        <v>36.9</v>
      </c>
      <c r="I450">
        <v>74</v>
      </c>
      <c r="J450">
        <v>98.2</v>
      </c>
      <c r="K450">
        <v>31.8</v>
      </c>
      <c r="L450">
        <v>76.5</v>
      </c>
      <c r="M450">
        <v>44020</v>
      </c>
      <c r="N450">
        <v>11.8</v>
      </c>
      <c r="O450">
        <v>13</v>
      </c>
      <c r="Q450">
        <v>53</v>
      </c>
      <c r="R450">
        <v>47</v>
      </c>
      <c r="S450">
        <v>2012</v>
      </c>
      <c r="T450">
        <v>-122.3035199</v>
      </c>
      <c r="U450">
        <v>47.655335100000002</v>
      </c>
    </row>
    <row r="451" spans="1:21" x14ac:dyDescent="0.2">
      <c r="A451">
        <v>236948</v>
      </c>
      <c r="B451" t="s">
        <v>187</v>
      </c>
      <c r="C451" s="4">
        <v>13.233306036406365</v>
      </c>
      <c r="D451" s="4">
        <v>132.33306036406364</v>
      </c>
      <c r="E451" s="4">
        <v>4.4024096285236496</v>
      </c>
      <c r="F451" s="4">
        <v>44.024096285236496</v>
      </c>
      <c r="G451">
        <v>65.599999999999994</v>
      </c>
      <c r="H451">
        <v>43.2</v>
      </c>
      <c r="I451">
        <v>69.2</v>
      </c>
      <c r="J451">
        <v>95.6</v>
      </c>
      <c r="K451">
        <v>43.1</v>
      </c>
      <c r="L451">
        <v>73.400000000000006</v>
      </c>
      <c r="M451">
        <v>44020</v>
      </c>
      <c r="N451">
        <v>11.8</v>
      </c>
      <c r="O451">
        <v>13</v>
      </c>
      <c r="Q451">
        <v>53</v>
      </c>
      <c r="R451">
        <v>47</v>
      </c>
      <c r="S451">
        <v>2014</v>
      </c>
      <c r="T451">
        <v>-122.3035199</v>
      </c>
      <c r="U451">
        <v>47.655335100000002</v>
      </c>
    </row>
    <row r="452" spans="1:21" x14ac:dyDescent="0.2">
      <c r="A452">
        <v>236948</v>
      </c>
      <c r="B452" t="s">
        <v>187</v>
      </c>
      <c r="C452" s="4">
        <v>13.233306036406365</v>
      </c>
      <c r="D452" s="4">
        <v>132.33306036406364</v>
      </c>
      <c r="E452" s="4">
        <v>4.4024096285236496</v>
      </c>
      <c r="F452" s="4">
        <v>44.024096285236496</v>
      </c>
      <c r="G452">
        <v>64.5</v>
      </c>
      <c r="H452">
        <v>47.9</v>
      </c>
      <c r="I452">
        <v>68.900000000000006</v>
      </c>
      <c r="J452">
        <v>95</v>
      </c>
      <c r="K452">
        <v>44.7</v>
      </c>
      <c r="L452">
        <v>73.2</v>
      </c>
      <c r="M452">
        <v>44020</v>
      </c>
      <c r="N452">
        <v>11.8</v>
      </c>
      <c r="O452">
        <v>13</v>
      </c>
      <c r="Q452">
        <v>53</v>
      </c>
      <c r="R452">
        <v>47</v>
      </c>
      <c r="S452">
        <v>2015</v>
      </c>
      <c r="T452">
        <v>-122.3035199</v>
      </c>
      <c r="U452">
        <v>47.655335100000002</v>
      </c>
    </row>
    <row r="453" spans="1:21" x14ac:dyDescent="0.2">
      <c r="A453">
        <v>236948</v>
      </c>
      <c r="B453" t="s">
        <v>187</v>
      </c>
      <c r="C453" s="4">
        <v>13.233306036406365</v>
      </c>
      <c r="D453" s="4">
        <v>132.33306036406364</v>
      </c>
      <c r="E453" s="4">
        <v>4.4024096285236496</v>
      </c>
      <c r="F453" s="4">
        <v>44.024096285236496</v>
      </c>
      <c r="G453">
        <v>67.099999999999994</v>
      </c>
      <c r="H453">
        <v>51.2</v>
      </c>
      <c r="I453">
        <v>70</v>
      </c>
      <c r="J453">
        <v>98.6</v>
      </c>
      <c r="K453">
        <v>43.1</v>
      </c>
      <c r="L453">
        <v>75.599999999999994</v>
      </c>
      <c r="M453">
        <v>44020</v>
      </c>
      <c r="N453">
        <v>11.8</v>
      </c>
      <c r="O453">
        <v>13</v>
      </c>
      <c r="Q453">
        <v>53</v>
      </c>
      <c r="R453">
        <v>47</v>
      </c>
      <c r="S453">
        <v>2016</v>
      </c>
      <c r="T453">
        <v>-122.3035199</v>
      </c>
      <c r="U453">
        <v>47.655335100000002</v>
      </c>
    </row>
    <row r="454" spans="1:21" x14ac:dyDescent="0.2">
      <c r="A454">
        <v>243744</v>
      </c>
      <c r="B454" t="s">
        <v>9</v>
      </c>
      <c r="C454" s="4">
        <v>4.0913589253572269</v>
      </c>
      <c r="D454" s="4">
        <v>40.913589253572269</v>
      </c>
      <c r="E454" s="4">
        <v>4.0913589253572269</v>
      </c>
      <c r="F454" s="4">
        <v>40.913589253572269</v>
      </c>
      <c r="G454">
        <v>94.8</v>
      </c>
      <c r="H454">
        <v>57.2</v>
      </c>
      <c r="I454">
        <v>98.9</v>
      </c>
      <c r="J454">
        <v>99.8</v>
      </c>
      <c r="K454">
        <v>63.8</v>
      </c>
      <c r="L454">
        <v>93.9</v>
      </c>
      <c r="M454">
        <v>15596</v>
      </c>
      <c r="N454">
        <v>7.8</v>
      </c>
      <c r="O454">
        <v>22</v>
      </c>
      <c r="Q454">
        <v>42</v>
      </c>
      <c r="R454">
        <v>58</v>
      </c>
      <c r="S454">
        <v>2012</v>
      </c>
      <c r="T454">
        <v>-122.169719</v>
      </c>
      <c r="U454">
        <v>37.427474500000002</v>
      </c>
    </row>
    <row r="455" spans="1:21" x14ac:dyDescent="0.2">
      <c r="A455">
        <v>243744</v>
      </c>
      <c r="B455" t="s">
        <v>9</v>
      </c>
      <c r="C455" s="4">
        <v>4.0913589253572269</v>
      </c>
      <c r="D455" s="4">
        <v>40.913589253572269</v>
      </c>
      <c r="E455" s="4">
        <v>4.0913589253572269</v>
      </c>
      <c r="F455" s="4">
        <v>40.913589253572269</v>
      </c>
      <c r="G455">
        <v>95</v>
      </c>
      <c r="H455">
        <v>56.6</v>
      </c>
      <c r="I455">
        <v>98.8</v>
      </c>
      <c r="J455">
        <v>99.3</v>
      </c>
      <c r="K455">
        <v>62.4</v>
      </c>
      <c r="L455">
        <v>93.7</v>
      </c>
      <c r="M455">
        <v>15596</v>
      </c>
      <c r="N455">
        <v>7.8</v>
      </c>
      <c r="O455">
        <v>22</v>
      </c>
      <c r="Q455">
        <v>42</v>
      </c>
      <c r="R455">
        <v>58</v>
      </c>
      <c r="S455">
        <v>2013</v>
      </c>
      <c r="T455">
        <v>-122.169719</v>
      </c>
      <c r="U455">
        <v>37.427474500000002</v>
      </c>
    </row>
    <row r="456" spans="1:21" x14ac:dyDescent="0.2">
      <c r="A456">
        <v>243744</v>
      </c>
      <c r="B456" t="s">
        <v>9</v>
      </c>
      <c r="C456" s="4">
        <v>4.0913589253572269</v>
      </c>
      <c r="D456" s="4">
        <v>40.913589253572269</v>
      </c>
      <c r="E456" s="4">
        <v>4.0913589253572269</v>
      </c>
      <c r="F456" s="4">
        <v>40.913589253572269</v>
      </c>
      <c r="G456">
        <v>92.5</v>
      </c>
      <c r="H456">
        <v>76.3</v>
      </c>
      <c r="I456">
        <v>96.2</v>
      </c>
      <c r="J456">
        <v>99.9</v>
      </c>
      <c r="K456">
        <v>63.3</v>
      </c>
      <c r="L456">
        <v>93.9</v>
      </c>
      <c r="M456">
        <v>15596</v>
      </c>
      <c r="N456">
        <v>7.8</v>
      </c>
      <c r="O456">
        <v>22</v>
      </c>
      <c r="Q456">
        <v>42</v>
      </c>
      <c r="R456">
        <v>58</v>
      </c>
      <c r="S456">
        <v>2016</v>
      </c>
      <c r="T456">
        <v>-122.169719</v>
      </c>
      <c r="U456">
        <v>37.427474500000002</v>
      </c>
    </row>
    <row r="457" spans="1:21" x14ac:dyDescent="0.2">
      <c r="A457">
        <v>243744</v>
      </c>
      <c r="B457" t="s">
        <v>9</v>
      </c>
      <c r="C457" s="4">
        <v>4.0913589253572269</v>
      </c>
      <c r="D457" s="4">
        <v>40.913589253572269</v>
      </c>
      <c r="E457" s="4">
        <v>4.0913589253572269</v>
      </c>
      <c r="F457" s="4">
        <v>40.913589253572269</v>
      </c>
      <c r="G457">
        <v>98.3</v>
      </c>
      <c r="H457">
        <v>29.5</v>
      </c>
      <c r="I457">
        <v>98.1</v>
      </c>
      <c r="J457">
        <v>99.2</v>
      </c>
      <c r="K457">
        <v>64.3</v>
      </c>
      <c r="L457">
        <v>94.3</v>
      </c>
      <c r="M457">
        <v>15596</v>
      </c>
      <c r="N457">
        <v>7.8</v>
      </c>
      <c r="O457">
        <v>22</v>
      </c>
      <c r="P457">
        <v>78</v>
      </c>
      <c r="Q457">
        <v>42</v>
      </c>
      <c r="R457">
        <v>58</v>
      </c>
      <c r="S457">
        <v>2011</v>
      </c>
      <c r="T457">
        <v>-122.169719</v>
      </c>
      <c r="U457">
        <v>37.427474500000002</v>
      </c>
    </row>
    <row r="458" spans="1:21" x14ac:dyDescent="0.2">
      <c r="A458">
        <v>243744</v>
      </c>
      <c r="B458" t="s">
        <v>9</v>
      </c>
      <c r="C458" s="4">
        <v>4.0913589253572269</v>
      </c>
      <c r="D458" s="4">
        <v>40.913589253572269</v>
      </c>
      <c r="E458" s="4">
        <v>4.0913589253572269</v>
      </c>
      <c r="F458" s="4">
        <v>40.913589253572269</v>
      </c>
      <c r="G458">
        <v>94.7</v>
      </c>
      <c r="H458">
        <v>68</v>
      </c>
      <c r="I458">
        <v>96.8</v>
      </c>
      <c r="J458">
        <v>99.1</v>
      </c>
      <c r="K458">
        <v>61.3</v>
      </c>
      <c r="L458">
        <v>93.8</v>
      </c>
      <c r="M458">
        <v>15596</v>
      </c>
      <c r="N458">
        <v>7.8</v>
      </c>
      <c r="O458">
        <v>22</v>
      </c>
      <c r="Q458">
        <v>42</v>
      </c>
      <c r="R458">
        <v>58</v>
      </c>
      <c r="S458">
        <v>2014</v>
      </c>
      <c r="T458">
        <v>-122.169719</v>
      </c>
      <c r="U458">
        <v>37.427474500000002</v>
      </c>
    </row>
    <row r="459" spans="1:21" x14ac:dyDescent="0.2">
      <c r="A459">
        <v>243744</v>
      </c>
      <c r="B459" t="s">
        <v>9</v>
      </c>
      <c r="C459" s="4">
        <v>4.0913589253572269</v>
      </c>
      <c r="D459" s="4">
        <v>40.913589253572269</v>
      </c>
      <c r="E459" s="4">
        <v>4.0913589253572269</v>
      </c>
      <c r="F459" s="4">
        <v>40.913589253572269</v>
      </c>
      <c r="G459">
        <v>91.5</v>
      </c>
      <c r="H459">
        <v>69</v>
      </c>
      <c r="I459">
        <v>96.7</v>
      </c>
      <c r="J459">
        <v>99.1</v>
      </c>
      <c r="K459">
        <v>63.1</v>
      </c>
      <c r="L459">
        <v>92.9</v>
      </c>
      <c r="M459">
        <v>15596</v>
      </c>
      <c r="N459">
        <v>7.8</v>
      </c>
      <c r="O459">
        <v>22</v>
      </c>
      <c r="Q459">
        <v>42</v>
      </c>
      <c r="R459">
        <v>58</v>
      </c>
      <c r="S459">
        <v>2015</v>
      </c>
      <c r="T459">
        <v>-122.169719</v>
      </c>
      <c r="U459">
        <v>37.427474500000002</v>
      </c>
    </row>
    <row r="460" spans="1:21" x14ac:dyDescent="0.2">
      <c r="A460">
        <v>243780</v>
      </c>
      <c r="B460" t="s">
        <v>200</v>
      </c>
      <c r="C460" s="4">
        <v>16.018294925817198</v>
      </c>
      <c r="D460" s="4">
        <v>160.18294925817199</v>
      </c>
      <c r="E460" s="4">
        <v>4.9177128391041789</v>
      </c>
      <c r="F460" s="4">
        <v>49.177128391041791</v>
      </c>
      <c r="G460">
        <v>53.7</v>
      </c>
      <c r="H460">
        <v>60.6</v>
      </c>
      <c r="I460">
        <v>62.5</v>
      </c>
      <c r="J460">
        <v>67</v>
      </c>
      <c r="K460">
        <v>0</v>
      </c>
      <c r="L460">
        <v>60.7</v>
      </c>
      <c r="M460">
        <v>39256</v>
      </c>
      <c r="N460">
        <v>18.100000000000001</v>
      </c>
      <c r="O460">
        <v>22</v>
      </c>
      <c r="Q460">
        <v>42</v>
      </c>
      <c r="R460">
        <v>58</v>
      </c>
      <c r="S460">
        <v>2014</v>
      </c>
      <c r="T460">
        <v>-86.921194600000007</v>
      </c>
      <c r="U460">
        <v>40.423705400000003</v>
      </c>
    </row>
    <row r="461" spans="1:21" x14ac:dyDescent="0.2">
      <c r="A461">
        <v>243780</v>
      </c>
      <c r="B461" t="s">
        <v>200</v>
      </c>
      <c r="C461" s="4">
        <v>16.018294925817198</v>
      </c>
      <c r="D461" s="4">
        <v>160.18294925817199</v>
      </c>
      <c r="E461" s="4">
        <v>4.9177128391041789</v>
      </c>
      <c r="F461" s="4">
        <v>49.177128391041791</v>
      </c>
      <c r="G461">
        <v>59.8</v>
      </c>
      <c r="H461">
        <v>54.8</v>
      </c>
      <c r="I461">
        <v>71.900000000000006</v>
      </c>
      <c r="J461">
        <v>63.1</v>
      </c>
      <c r="K461">
        <v>0</v>
      </c>
      <c r="L461">
        <v>63.8</v>
      </c>
      <c r="M461">
        <v>39256</v>
      </c>
      <c r="N461">
        <v>18.100000000000001</v>
      </c>
      <c r="O461">
        <v>22</v>
      </c>
      <c r="Q461">
        <v>42</v>
      </c>
      <c r="R461">
        <v>58</v>
      </c>
      <c r="S461">
        <v>2013</v>
      </c>
      <c r="T461">
        <v>-86.921194600000007</v>
      </c>
      <c r="U461">
        <v>40.423705400000003</v>
      </c>
    </row>
    <row r="462" spans="1:21" x14ac:dyDescent="0.2">
      <c r="A462">
        <v>243780</v>
      </c>
      <c r="B462" t="s">
        <v>200</v>
      </c>
      <c r="C462" s="4">
        <v>16.018294925817198</v>
      </c>
      <c r="D462" s="4">
        <v>160.18294925817199</v>
      </c>
      <c r="E462" s="4">
        <v>4.9177128391041789</v>
      </c>
      <c r="F462" s="4">
        <v>49.177128391041791</v>
      </c>
      <c r="G462">
        <v>56.6</v>
      </c>
      <c r="H462">
        <v>52.6</v>
      </c>
      <c r="I462">
        <v>49.4</v>
      </c>
      <c r="J462">
        <v>57.8</v>
      </c>
      <c r="K462">
        <v>0</v>
      </c>
      <c r="L462">
        <v>54</v>
      </c>
      <c r="M462">
        <v>39256</v>
      </c>
      <c r="N462">
        <v>18.100000000000001</v>
      </c>
      <c r="O462">
        <v>22</v>
      </c>
      <c r="Q462">
        <v>42</v>
      </c>
      <c r="R462">
        <v>58</v>
      </c>
      <c r="S462">
        <v>2012</v>
      </c>
      <c r="T462">
        <v>-86.921194600000007</v>
      </c>
      <c r="U462">
        <v>40.423705400000003</v>
      </c>
    </row>
    <row r="463" spans="1:21" x14ac:dyDescent="0.2">
      <c r="A463">
        <v>243780</v>
      </c>
      <c r="B463" t="s">
        <v>200</v>
      </c>
      <c r="C463" s="4">
        <v>16.018294925817198</v>
      </c>
      <c r="D463" s="4">
        <v>160.18294925817199</v>
      </c>
      <c r="E463" s="4">
        <v>4.9177128391041789</v>
      </c>
      <c r="F463" s="4">
        <v>49.177128391041791</v>
      </c>
      <c r="G463">
        <v>47.8</v>
      </c>
      <c r="H463">
        <v>64.3</v>
      </c>
      <c r="I463">
        <v>50.5</v>
      </c>
      <c r="J463">
        <v>62.2</v>
      </c>
      <c r="K463">
        <v>0</v>
      </c>
      <c r="L463">
        <v>54</v>
      </c>
      <c r="M463">
        <v>39256</v>
      </c>
      <c r="N463">
        <v>18.100000000000001</v>
      </c>
      <c r="O463">
        <v>22</v>
      </c>
      <c r="Q463">
        <v>42</v>
      </c>
      <c r="R463">
        <v>58</v>
      </c>
      <c r="S463">
        <v>2015</v>
      </c>
      <c r="T463">
        <v>-86.921194600000007</v>
      </c>
      <c r="U463">
        <v>40.423705400000003</v>
      </c>
    </row>
    <row r="464" spans="1:21" x14ac:dyDescent="0.2">
      <c r="A464">
        <v>243780</v>
      </c>
      <c r="B464" t="s">
        <v>200</v>
      </c>
      <c r="C464" s="4">
        <v>16.018294925817198</v>
      </c>
      <c r="D464" s="4">
        <v>160.18294925817199</v>
      </c>
      <c r="E464" s="4">
        <v>4.9177128391041789</v>
      </c>
      <c r="F464" s="4">
        <v>49.177128391041791</v>
      </c>
      <c r="G464">
        <v>57</v>
      </c>
      <c r="H464">
        <v>62.6</v>
      </c>
      <c r="I464">
        <v>67.8</v>
      </c>
      <c r="J464">
        <v>43.9</v>
      </c>
      <c r="K464">
        <v>0</v>
      </c>
      <c r="L464">
        <v>56.2</v>
      </c>
      <c r="M464">
        <v>39256</v>
      </c>
      <c r="N464">
        <v>18.100000000000001</v>
      </c>
      <c r="O464">
        <v>22</v>
      </c>
      <c r="Q464">
        <v>42</v>
      </c>
      <c r="R464">
        <v>58</v>
      </c>
      <c r="S464">
        <v>2011</v>
      </c>
      <c r="T464">
        <v>-86.921194600000007</v>
      </c>
      <c r="U464">
        <v>40.423705400000003</v>
      </c>
    </row>
    <row r="465" spans="1:21" x14ac:dyDescent="0.2">
      <c r="A465">
        <v>243780</v>
      </c>
      <c r="B465" t="s">
        <v>200</v>
      </c>
      <c r="C465" s="4">
        <v>16.018294925817198</v>
      </c>
      <c r="D465" s="4">
        <v>160.18294925817199</v>
      </c>
      <c r="E465" s="4">
        <v>4.9177128391041789</v>
      </c>
      <c r="F465" s="4">
        <v>49.177128391041791</v>
      </c>
      <c r="G465">
        <v>50.2</v>
      </c>
      <c r="H465">
        <v>66.400000000000006</v>
      </c>
      <c r="I465">
        <v>57.7</v>
      </c>
      <c r="J465">
        <v>63.2</v>
      </c>
      <c r="K465">
        <v>0</v>
      </c>
      <c r="L465">
        <v>57</v>
      </c>
      <c r="M465">
        <v>39256</v>
      </c>
      <c r="N465">
        <v>18.100000000000001</v>
      </c>
      <c r="O465">
        <v>22</v>
      </c>
      <c r="Q465">
        <v>42</v>
      </c>
      <c r="R465">
        <v>58</v>
      </c>
      <c r="S465">
        <v>2016</v>
      </c>
      <c r="T465">
        <v>-86.921194600000007</v>
      </c>
      <c r="U465">
        <v>40.423705400000003</v>
      </c>
    </row>
  </sheetData>
  <sortState ref="A2:Q661">
    <sortCondition ref="A2:A6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5"/>
  <sheetViews>
    <sheetView zoomScale="180" zoomScaleNormal="180" zoomScalePageLayoutView="180" workbookViewId="0">
      <pane xSplit="5" ySplit="1" topLeftCell="M2" activePane="bottomRight" state="frozen"/>
      <selection pane="topRight" activeCell="F1" sqref="F1"/>
      <selection pane="bottomLeft" activeCell="A2" sqref="A2"/>
      <selection pane="bottomRight" sqref="A1:E1048576"/>
    </sheetView>
  </sheetViews>
  <sheetFormatPr baseColWidth="10" defaultColWidth="10.59765625" defaultRowHeight="15" x14ac:dyDescent="0.2"/>
  <cols>
    <col min="1" max="1" width="8.59765625" bestFit="1" customWidth="1"/>
    <col min="2" max="2" width="38.59765625" bestFit="1" customWidth="1"/>
    <col min="3" max="3" width="38.59765625" customWidth="1"/>
    <col min="6" max="6" width="16.796875" style="1" bestFit="1" customWidth="1"/>
    <col min="7" max="7" width="15.796875" style="1" bestFit="1" customWidth="1"/>
    <col min="8" max="8" width="18.3984375" bestFit="1" customWidth="1"/>
    <col min="9" max="9" width="19.19921875" bestFit="1" customWidth="1"/>
    <col min="10" max="10" width="12.59765625" bestFit="1" customWidth="1"/>
    <col min="11" max="11" width="19.19921875" bestFit="1" customWidth="1"/>
    <col min="14" max="14" width="14" bestFit="1" customWidth="1"/>
    <col min="20" max="20" width="12.59765625" bestFit="1" customWidth="1"/>
    <col min="29" max="29" width="11" bestFit="1" customWidth="1"/>
    <col min="63" max="63" width="14.796875" bestFit="1" customWidth="1"/>
    <col min="64" max="64" width="14.19921875" bestFit="1" customWidth="1"/>
    <col min="65" max="65" width="12" bestFit="1" customWidth="1"/>
  </cols>
  <sheetData>
    <row r="1" spans="1:65" x14ac:dyDescent="0.2">
      <c r="A1" t="s">
        <v>159</v>
      </c>
      <c r="B1" t="s">
        <v>0</v>
      </c>
      <c r="D1" t="s">
        <v>146</v>
      </c>
      <c r="E1" t="s">
        <v>147</v>
      </c>
      <c r="F1" s="1" t="s">
        <v>1</v>
      </c>
      <c r="G1" s="1" t="s">
        <v>2</v>
      </c>
      <c r="H1" t="s">
        <v>3</v>
      </c>
      <c r="I1" t="s">
        <v>4</v>
      </c>
      <c r="J1" t="s">
        <v>90</v>
      </c>
      <c r="K1" t="s">
        <v>91</v>
      </c>
      <c r="L1" t="s">
        <v>94</v>
      </c>
      <c r="M1" t="s">
        <v>93</v>
      </c>
      <c r="N1" t="s">
        <v>92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  <c r="AH1" t="s">
        <v>114</v>
      </c>
      <c r="AI1" t="s">
        <v>115</v>
      </c>
      <c r="AJ1" t="s">
        <v>116</v>
      </c>
      <c r="AK1" t="s">
        <v>117</v>
      </c>
      <c r="AL1" t="s">
        <v>118</v>
      </c>
      <c r="AM1" t="s">
        <v>119</v>
      </c>
      <c r="AN1" t="s">
        <v>120</v>
      </c>
      <c r="AO1" t="s">
        <v>121</v>
      </c>
      <c r="AP1" t="s">
        <v>122</v>
      </c>
      <c r="AQ1" t="s">
        <v>123</v>
      </c>
      <c r="AR1" t="s">
        <v>124</v>
      </c>
      <c r="AS1" t="s">
        <v>125</v>
      </c>
      <c r="AT1" t="s">
        <v>126</v>
      </c>
      <c r="AU1" t="s">
        <v>127</v>
      </c>
      <c r="AV1" t="s">
        <v>128</v>
      </c>
      <c r="AW1" t="s">
        <v>129</v>
      </c>
      <c r="AX1" t="s">
        <v>130</v>
      </c>
      <c r="AY1" t="s">
        <v>131</v>
      </c>
      <c r="AZ1" t="s">
        <v>132</v>
      </c>
      <c r="BA1" t="s">
        <v>133</v>
      </c>
      <c r="BB1" t="s">
        <v>134</v>
      </c>
      <c r="BC1" t="s">
        <v>135</v>
      </c>
      <c r="BD1" t="s">
        <v>136</v>
      </c>
      <c r="BE1" t="s">
        <v>137</v>
      </c>
      <c r="BF1" t="s">
        <v>138</v>
      </c>
      <c r="BG1" t="s">
        <v>139</v>
      </c>
      <c r="BH1" t="s">
        <v>140</v>
      </c>
      <c r="BI1" t="s">
        <v>141</v>
      </c>
      <c r="BJ1" t="s">
        <v>142</v>
      </c>
      <c r="BK1" t="s">
        <v>143</v>
      </c>
      <c r="BL1" t="s">
        <v>144</v>
      </c>
      <c r="BM1" t="s">
        <v>145</v>
      </c>
    </row>
    <row r="2" spans="1:65" x14ac:dyDescent="0.2">
      <c r="A2">
        <f>VLOOKUP(C2,[2]Sheet1!$A:$B,2,FALSE)</f>
        <v>104151</v>
      </c>
      <c r="B2" t="s">
        <v>76</v>
      </c>
      <c r="C2" t="s">
        <v>76</v>
      </c>
      <c r="D2" s="4">
        <f>+BM2/N2</f>
        <v>14.549891777466254</v>
      </c>
      <c r="E2" s="4">
        <f>+D2*10</f>
        <v>145.49891777466254</v>
      </c>
      <c r="F2" s="1">
        <v>51400</v>
      </c>
      <c r="G2" s="1">
        <v>96300</v>
      </c>
      <c r="H2">
        <v>0.51</v>
      </c>
      <c r="I2">
        <v>0.3</v>
      </c>
      <c r="J2" s="1">
        <f>+F2/(1+'[1]Figure 1.2'!$C$23)</f>
        <v>18258.208296824349</v>
      </c>
      <c r="K2" s="1">
        <f>+G2/(1+'[1]Figure 1.2'!$C$23)</f>
        <v>34207.499202026942</v>
      </c>
      <c r="L2">
        <f>+'[1]Figure 1.2'!$C$21</f>
        <v>0.03</v>
      </c>
      <c r="M2">
        <f>+'[1]Figure 1.2'!$C$22</f>
        <v>0.05</v>
      </c>
      <c r="N2" s="1">
        <f>VLOOKUP(A2,[3]Sheet2!$A:$D,3,FALSE)</f>
        <v>39870</v>
      </c>
      <c r="O2" s="1">
        <v>0</v>
      </c>
      <c r="P2" s="1">
        <v>0</v>
      </c>
      <c r="Q2" s="1">
        <v>0</v>
      </c>
      <c r="R2" s="1">
        <v>0</v>
      </c>
      <c r="S2" s="2">
        <f>+F2</f>
        <v>51400</v>
      </c>
      <c r="T2" s="1">
        <f>+S2*(1+$M$2)</f>
        <v>53970</v>
      </c>
      <c r="U2" s="1">
        <f>+T2*(1+$M$2)</f>
        <v>56668.5</v>
      </c>
      <c r="V2" s="1">
        <f>+U2*(1+$M$2)</f>
        <v>59501.925000000003</v>
      </c>
      <c r="W2" s="1">
        <f>+V2*(1+$M$2)</f>
        <v>62477.021250000005</v>
      </c>
      <c r="X2" s="1">
        <f>+W2*(1+$M$2)</f>
        <v>65600.872312500011</v>
      </c>
      <c r="Y2" s="1">
        <f>+X2*(1+$M$2)</f>
        <v>68880.915928125018</v>
      </c>
      <c r="Z2" s="1">
        <f>+Y2*(1+$M$2)</f>
        <v>72324.961724531269</v>
      </c>
      <c r="AA2" s="1">
        <f>+Z2*(1+$M$2)</f>
        <v>75941.209810757835</v>
      </c>
      <c r="AB2" s="1">
        <f>+AA2*(1+$M$2)</f>
        <v>79738.270301295735</v>
      </c>
      <c r="AC2" s="2">
        <f>+G2</f>
        <v>96300</v>
      </c>
      <c r="AD2" s="1">
        <f>+AC2*(1+$M$2)</f>
        <v>101115</v>
      </c>
      <c r="AE2" s="1">
        <f>+AD2*(1+$M$2)</f>
        <v>106170.75</v>
      </c>
      <c r="AF2" s="1">
        <f>+AE2*(1+$M$2)</f>
        <v>111479.28750000001</v>
      </c>
      <c r="AG2" s="1">
        <f>+AF2*(1+$M$2)</f>
        <v>117053.25187500002</v>
      </c>
      <c r="AH2" s="1">
        <f>+AG2*(1+$M$2)</f>
        <v>122905.91446875002</v>
      </c>
      <c r="AI2" s="1">
        <f>+AH2*(1+$M$2)</f>
        <v>129051.21019218753</v>
      </c>
      <c r="AJ2" s="1">
        <f>+AI2*(1+$M$2)</f>
        <v>135503.77070179692</v>
      </c>
      <c r="AK2" s="1">
        <f>+AJ2*(1+$M$2)</f>
        <v>142278.95923688679</v>
      </c>
      <c r="AL2" s="1">
        <f>+AK2*(1+$M$2)</f>
        <v>149392.90719873115</v>
      </c>
      <c r="AM2" s="2">
        <f>+J2</f>
        <v>18258.208296824349</v>
      </c>
      <c r="AN2" s="1">
        <f>+AM2*(1+$M$2)</f>
        <v>19171.118711665567</v>
      </c>
      <c r="AO2" s="1">
        <f>+AN2*(1+$M$2)</f>
        <v>20129.674647248845</v>
      </c>
      <c r="AP2" s="1">
        <f>+AO2*(1+$M$2)</f>
        <v>21136.158379611286</v>
      </c>
      <c r="AQ2" s="1">
        <f>+AP2*(1+$M$2)</f>
        <v>22192.966298591851</v>
      </c>
      <c r="AR2" s="1">
        <f>+AQ2*(1+$M$2)</f>
        <v>23302.614613521444</v>
      </c>
      <c r="AS2" s="1">
        <f>+AR2*(1+$M$2)</f>
        <v>24467.745344197516</v>
      </c>
      <c r="AT2" s="1">
        <f>+AS2*(1+$M$2)</f>
        <v>25691.132611407393</v>
      </c>
      <c r="AU2" s="1">
        <f>+AT2*(1+$M$2)</f>
        <v>26975.689241977765</v>
      </c>
      <c r="AV2" s="1">
        <f>+AU2*(1+$M$2)</f>
        <v>28324.473704076656</v>
      </c>
      <c r="AW2" s="1">
        <f>+AV2*(1+$M$2)</f>
        <v>29740.697389280489</v>
      </c>
      <c r="AX2" s="1">
        <f>+AW2*(1+$M$2)</f>
        <v>31227.732258744516</v>
      </c>
      <c r="AY2" s="1">
        <f>+AX2*(1+$M$2)</f>
        <v>32789.118871681741</v>
      </c>
      <c r="AZ2" s="1">
        <f>+AY2*(1+$M$2)</f>
        <v>34428.574815265827</v>
      </c>
      <c r="BA2" s="2">
        <f>+K2</f>
        <v>34207.499202026942</v>
      </c>
      <c r="BB2" s="1">
        <f>+BA2*(1+$M$2)</f>
        <v>35917.87416212829</v>
      </c>
      <c r="BC2" s="1">
        <f>+BB2*(1+$M$2)</f>
        <v>37713.767870234704</v>
      </c>
      <c r="BD2" s="1">
        <f>+BC2*(1+$M$2)</f>
        <v>39599.456263746441</v>
      </c>
      <c r="BE2" s="1">
        <f>+BD2*(1+$M$2)</f>
        <v>41579.429076933768</v>
      </c>
      <c r="BF2" s="1">
        <f>+BE2*(1+$M$2)</f>
        <v>43658.400530780455</v>
      </c>
      <c r="BG2" s="1">
        <f>+BF2*(1+$M$2)</f>
        <v>45841.320557319479</v>
      </c>
      <c r="BH2" s="1">
        <f>+BG2*(1+$M$2)</f>
        <v>48133.386585185457</v>
      </c>
      <c r="BI2" s="1">
        <f>+BH2*(1+$M$2)</f>
        <v>50540.055914444732</v>
      </c>
      <c r="BJ2" s="1">
        <f>+BI2*(1+$M$2)</f>
        <v>53067.058710166973</v>
      </c>
      <c r="BK2" s="3">
        <f>NPV($L$2,-N2,O2:AL2)</f>
        <v>1086743.3216102605</v>
      </c>
      <c r="BL2" s="1">
        <f>NPV(L2,0,AM2:BJ2)</f>
        <v>506639.13644268096</v>
      </c>
      <c r="BM2" s="3">
        <f>+BK2-BL2</f>
        <v>580104.18516757956</v>
      </c>
    </row>
    <row r="3" spans="1:65" x14ac:dyDescent="0.2">
      <c r="A3">
        <f>VLOOKUP(C3,[2]Sheet1!$A:$B,2,FALSE)</f>
        <v>104179</v>
      </c>
      <c r="B3" t="s">
        <v>74</v>
      </c>
      <c r="C3" t="s">
        <v>74</v>
      </c>
      <c r="D3" s="4">
        <f>+BM3/N3</f>
        <v>13.995415337381273</v>
      </c>
      <c r="E3" s="4">
        <f>+D3*10</f>
        <v>139.95415337381272</v>
      </c>
      <c r="F3" s="1">
        <v>52700</v>
      </c>
      <c r="G3" s="1">
        <v>97000</v>
      </c>
      <c r="H3">
        <v>0.52</v>
      </c>
      <c r="I3">
        <v>0.24</v>
      </c>
      <c r="J3" s="1">
        <f>+F3/(1+'[1]Figure 1.2'!$C$23)</f>
        <v>18719.991775148701</v>
      </c>
      <c r="K3" s="1">
        <f>+G3/(1+'[1]Figure 1.2'!$C$23)</f>
        <v>34456.151844201588</v>
      </c>
      <c r="L3">
        <f>+'[1]Figure 1.2'!$C$21</f>
        <v>0.03</v>
      </c>
      <c r="M3">
        <f>+'[1]Figure 1.2'!$C$22</f>
        <v>0.05</v>
      </c>
      <c r="N3" s="1">
        <f>VLOOKUP(A3,[3]Sheet2!$A:$D,3,FALSE)</f>
        <v>41884</v>
      </c>
      <c r="O3" s="1">
        <v>0</v>
      </c>
      <c r="P3" s="1">
        <v>0</v>
      </c>
      <c r="Q3" s="1">
        <v>0</v>
      </c>
      <c r="R3" s="1">
        <v>0</v>
      </c>
      <c r="S3" s="2">
        <f>+F3</f>
        <v>52700</v>
      </c>
      <c r="T3" s="1">
        <f>+S3*(1+$M$2)</f>
        <v>55335</v>
      </c>
      <c r="U3" s="1">
        <f>+T3*(1+$M$2)</f>
        <v>58101.75</v>
      </c>
      <c r="V3" s="1">
        <f>+U3*(1+$M$2)</f>
        <v>61006.837500000001</v>
      </c>
      <c r="W3" s="1">
        <f>+V3*(1+$M$2)</f>
        <v>64057.179375000007</v>
      </c>
      <c r="X3" s="1">
        <f>+W3*(1+$M$2)</f>
        <v>67260.038343750013</v>
      </c>
      <c r="Y3" s="1">
        <f>+X3*(1+$M$2)</f>
        <v>70623.040260937516</v>
      </c>
      <c r="Z3" s="1">
        <f>+Y3*(1+$M$2)</f>
        <v>74154.192273984401</v>
      </c>
      <c r="AA3" s="1">
        <f>+Z3*(1+$M$2)</f>
        <v>77861.90188768362</v>
      </c>
      <c r="AB3" s="1">
        <f>+AA3*(1+$M$2)</f>
        <v>81754.996982067809</v>
      </c>
      <c r="AC3" s="2">
        <f>+G3</f>
        <v>97000</v>
      </c>
      <c r="AD3" s="1">
        <f>+AC3*(1+$M$2)</f>
        <v>101850</v>
      </c>
      <c r="AE3" s="1">
        <f>+AD3*(1+$M$2)</f>
        <v>106942.5</v>
      </c>
      <c r="AF3" s="1">
        <f>+AE3*(1+$M$2)</f>
        <v>112289.625</v>
      </c>
      <c r="AG3" s="1">
        <f>+AF3*(1+$M$2)</f>
        <v>117904.10625000001</v>
      </c>
      <c r="AH3" s="1">
        <f>+AG3*(1+$M$2)</f>
        <v>123799.31156250002</v>
      </c>
      <c r="AI3" s="1">
        <f>+AH3*(1+$M$2)</f>
        <v>129989.27714062502</v>
      </c>
      <c r="AJ3" s="1">
        <f>+AI3*(1+$M$2)</f>
        <v>136488.74099765628</v>
      </c>
      <c r="AK3" s="1">
        <f>+AJ3*(1+$M$2)</f>
        <v>143313.17804753908</v>
      </c>
      <c r="AL3" s="1">
        <f>+AK3*(1+$M$2)</f>
        <v>150478.83694991603</v>
      </c>
      <c r="AM3" s="2">
        <f>+J3</f>
        <v>18719.991775148701</v>
      </c>
      <c r="AN3" s="1">
        <f>+AM3*(1+$M$2)</f>
        <v>19655.991363906138</v>
      </c>
      <c r="AO3" s="1">
        <f>+AN3*(1+$M$2)</f>
        <v>20638.790932101445</v>
      </c>
      <c r="AP3" s="1">
        <f>+AO3*(1+$M$2)</f>
        <v>21670.730478706519</v>
      </c>
      <c r="AQ3" s="1">
        <f>+AP3*(1+$M$2)</f>
        <v>22754.267002641845</v>
      </c>
      <c r="AR3" s="1">
        <f>+AQ3*(1+$M$2)</f>
        <v>23891.980352773939</v>
      </c>
      <c r="AS3" s="1">
        <f>+AR3*(1+$M$2)</f>
        <v>25086.579370412637</v>
      </c>
      <c r="AT3" s="1">
        <f>+AS3*(1+$M$2)</f>
        <v>26340.90833893327</v>
      </c>
      <c r="AU3" s="1">
        <f>+AT3*(1+$M$2)</f>
        <v>27657.953755879935</v>
      </c>
      <c r="AV3" s="1">
        <f>+AU3*(1+$M$2)</f>
        <v>29040.851443673931</v>
      </c>
      <c r="AW3" s="1">
        <f>+AV3*(1+$M$2)</f>
        <v>30492.89401585763</v>
      </c>
      <c r="AX3" s="1">
        <f>+AW3*(1+$M$2)</f>
        <v>32017.538716650513</v>
      </c>
      <c r="AY3" s="1">
        <f>+AX3*(1+$M$2)</f>
        <v>33618.41565248304</v>
      </c>
      <c r="AZ3" s="1">
        <f>+AY3*(1+$M$2)</f>
        <v>35299.336435107194</v>
      </c>
      <c r="BA3" s="2">
        <f>+K3</f>
        <v>34456.151844201588</v>
      </c>
      <c r="BB3" s="1">
        <f>+BA3*(1+$M$2)</f>
        <v>36178.959436411671</v>
      </c>
      <c r="BC3" s="1">
        <f>+BB3*(1+$M$2)</f>
        <v>37987.907408232255</v>
      </c>
      <c r="BD3" s="1">
        <f>+BC3*(1+$M$2)</f>
        <v>39887.302778643869</v>
      </c>
      <c r="BE3" s="1">
        <f>+BD3*(1+$M$2)</f>
        <v>41881.667917576066</v>
      </c>
      <c r="BF3" s="1">
        <f>+BE3*(1+$M$2)</f>
        <v>43975.751313454872</v>
      </c>
      <c r="BG3" s="1">
        <f>+BF3*(1+$M$2)</f>
        <v>46174.53887912762</v>
      </c>
      <c r="BH3" s="1">
        <f>+BG3*(1+$M$2)</f>
        <v>48483.265823084002</v>
      </c>
      <c r="BI3" s="1">
        <f>+BH3*(1+$M$2)</f>
        <v>50907.429114238206</v>
      </c>
      <c r="BJ3" s="1">
        <f>+BI3*(1+$M$2)</f>
        <v>53452.800569950115</v>
      </c>
      <c r="BK3" s="3">
        <f>NPV($L$2,-N3,O3:AL3)</f>
        <v>1101441.318773787</v>
      </c>
      <c r="BL3" s="1">
        <f>NPV(L3,0,AM3:BJ3)</f>
        <v>515257.34278290969</v>
      </c>
      <c r="BM3" s="3">
        <f>+BK3-BL3</f>
        <v>586183.97599087725</v>
      </c>
    </row>
    <row r="4" spans="1:65" x14ac:dyDescent="0.2">
      <c r="A4">
        <f>VLOOKUP(C4,[2]Sheet1!$A:$B,2,FALSE)</f>
        <v>110404</v>
      </c>
      <c r="B4" t="s">
        <v>7</v>
      </c>
      <c r="C4" t="s">
        <v>7</v>
      </c>
      <c r="D4" s="4">
        <f>+BM4/N4</f>
        <v>4.4810012785040403</v>
      </c>
      <c r="E4" s="4">
        <f>+D4*10</f>
        <v>44.810012785040399</v>
      </c>
      <c r="F4" s="1">
        <v>78800</v>
      </c>
      <c r="G4" s="1">
        <v>142500</v>
      </c>
      <c r="H4">
        <v>0.52</v>
      </c>
      <c r="I4">
        <v>0.97</v>
      </c>
      <c r="J4" s="1">
        <f>+F4/(1+'[1]Figure 1.2'!$C$23)</f>
        <v>27991.183147660675</v>
      </c>
      <c r="K4" s="1">
        <f>+G4/(1+'[1]Figure 1.2'!$C$23)</f>
        <v>50618.573585553881</v>
      </c>
      <c r="L4">
        <f>+'[1]Figure 1.2'!$C$21</f>
        <v>0.03</v>
      </c>
      <c r="M4">
        <f>+'[1]Figure 1.2'!$C$22</f>
        <v>0.05</v>
      </c>
      <c r="N4" s="1">
        <f>VLOOKUP(A4,[3]Sheet2!$A:$D,3,FALSE)</f>
        <v>169878</v>
      </c>
      <c r="O4" s="1">
        <v>0</v>
      </c>
      <c r="P4" s="1">
        <v>0</v>
      </c>
      <c r="Q4" s="1">
        <v>0</v>
      </c>
      <c r="R4" s="1">
        <v>0</v>
      </c>
      <c r="S4" s="2">
        <f>+F4</f>
        <v>78800</v>
      </c>
      <c r="T4" s="1">
        <f>+S4*(1+$M$2)</f>
        <v>82740</v>
      </c>
      <c r="U4" s="1">
        <f>+T4*(1+$M$2)</f>
        <v>86877</v>
      </c>
      <c r="V4" s="1">
        <f>+U4*(1+$M$2)</f>
        <v>91220.85</v>
      </c>
      <c r="W4" s="1">
        <f>+V4*(1+$M$2)</f>
        <v>95781.892500000016</v>
      </c>
      <c r="X4" s="1">
        <f>+W4*(1+$M$2)</f>
        <v>100570.98712500001</v>
      </c>
      <c r="Y4" s="1">
        <f>+X4*(1+$M$2)</f>
        <v>105599.53648125002</v>
      </c>
      <c r="Z4" s="1">
        <f>+Y4*(1+$M$2)</f>
        <v>110879.51330531253</v>
      </c>
      <c r="AA4" s="1">
        <f>+Z4*(1+$M$2)</f>
        <v>116423.48897057817</v>
      </c>
      <c r="AB4" s="1">
        <f>+AA4*(1+$M$2)</f>
        <v>122244.66341910708</v>
      </c>
      <c r="AC4" s="2">
        <f>+G4</f>
        <v>142500</v>
      </c>
      <c r="AD4" s="1">
        <f>+AC4*(1+$M$2)</f>
        <v>149625</v>
      </c>
      <c r="AE4" s="1">
        <f>+AD4*(1+$M$2)</f>
        <v>157106.25</v>
      </c>
      <c r="AF4" s="1">
        <f>+AE4*(1+$M$2)</f>
        <v>164961.5625</v>
      </c>
      <c r="AG4" s="1">
        <f>+AF4*(1+$M$2)</f>
        <v>173209.640625</v>
      </c>
      <c r="AH4" s="1">
        <f>+AG4*(1+$M$2)</f>
        <v>181870.12265624999</v>
      </c>
      <c r="AI4" s="1">
        <f>+AH4*(1+$M$2)</f>
        <v>190963.6287890625</v>
      </c>
      <c r="AJ4" s="1">
        <f>+AI4*(1+$M$2)</f>
        <v>200511.81022851562</v>
      </c>
      <c r="AK4" s="1">
        <f>+AJ4*(1+$M$2)</f>
        <v>210537.4007399414</v>
      </c>
      <c r="AL4" s="1">
        <f>+AK4*(1+$M$2)</f>
        <v>221064.27077693847</v>
      </c>
      <c r="AM4" s="2">
        <f>+J4</f>
        <v>27991.183147660675</v>
      </c>
      <c r="AN4" s="1">
        <f>+AM4*(1+$M$2)</f>
        <v>29390.74230504371</v>
      </c>
      <c r="AO4" s="1">
        <f>+AN4*(1+$M$2)</f>
        <v>30860.279420295898</v>
      </c>
      <c r="AP4" s="1">
        <f>+AO4*(1+$M$2)</f>
        <v>32403.293391310694</v>
      </c>
      <c r="AQ4" s="1">
        <f>+AP4*(1+$M$2)</f>
        <v>34023.458060876226</v>
      </c>
      <c r="AR4" s="1">
        <f>+AQ4*(1+$M$2)</f>
        <v>35724.630963920041</v>
      </c>
      <c r="AS4" s="1">
        <f>+AR4*(1+$M$2)</f>
        <v>37510.862512116044</v>
      </c>
      <c r="AT4" s="1">
        <f>+AS4*(1+$M$2)</f>
        <v>39386.405637721851</v>
      </c>
      <c r="AU4" s="1">
        <f>+AT4*(1+$M$2)</f>
        <v>41355.725919607947</v>
      </c>
      <c r="AV4" s="1">
        <f>+AU4*(1+$M$2)</f>
        <v>43423.512215588344</v>
      </c>
      <c r="AW4" s="1">
        <f>+AV4*(1+$M$2)</f>
        <v>45594.687826367765</v>
      </c>
      <c r="AX4" s="1">
        <f>+AW4*(1+$M$2)</f>
        <v>47874.422217686151</v>
      </c>
      <c r="AY4" s="1">
        <f>+AX4*(1+$M$2)</f>
        <v>50268.143328570462</v>
      </c>
      <c r="AZ4" s="1">
        <f>+AY4*(1+$M$2)</f>
        <v>52781.550494998985</v>
      </c>
      <c r="BA4" s="2">
        <f>+K4</f>
        <v>50618.573585553881</v>
      </c>
      <c r="BB4" s="1">
        <f>+BA4*(1+$M$2)</f>
        <v>53149.502264831579</v>
      </c>
      <c r="BC4" s="1">
        <f>+BB4*(1+$M$2)</f>
        <v>55806.977378073163</v>
      </c>
      <c r="BD4" s="1">
        <f>+BC4*(1+$M$2)</f>
        <v>58597.326246976823</v>
      </c>
      <c r="BE4" s="1">
        <f>+BD4*(1+$M$2)</f>
        <v>61527.192559325667</v>
      </c>
      <c r="BF4" s="1">
        <f>+BE4*(1+$M$2)</f>
        <v>64603.552187291956</v>
      </c>
      <c r="BG4" s="1">
        <f>+BF4*(1+$M$2)</f>
        <v>67833.729796656553</v>
      </c>
      <c r="BH4" s="1">
        <f>+BG4*(1+$M$2)</f>
        <v>71225.416286489388</v>
      </c>
      <c r="BI4" s="1">
        <f>+BH4*(1+$M$2)</f>
        <v>74786.687100813855</v>
      </c>
      <c r="BJ4" s="1">
        <f>+BI4*(1+$M$2)</f>
        <v>78526.021455854556</v>
      </c>
      <c r="BK4" s="3">
        <f>NPV($L$2,-N4,O4:AL4)</f>
        <v>1525525.4592034784</v>
      </c>
      <c r="BL4" s="1">
        <f>NPV(L4,0,AM4:BJ4)</f>
        <v>764301.92401376902</v>
      </c>
      <c r="BM4" s="3">
        <f>+BK4-BL4</f>
        <v>761223.53518970939</v>
      </c>
    </row>
    <row r="5" spans="1:65" x14ac:dyDescent="0.2">
      <c r="A5">
        <f>VLOOKUP(C5,[2]Sheet1!$A:$B,2,FALSE)</f>
        <v>110635</v>
      </c>
      <c r="B5" t="s">
        <v>17</v>
      </c>
      <c r="C5" t="s">
        <v>17</v>
      </c>
      <c r="D5" s="4">
        <f>+BM5/N5</f>
        <v>14.766837898203597</v>
      </c>
      <c r="E5" s="4">
        <f>+D5*10</f>
        <v>147.66837898203596</v>
      </c>
      <c r="F5" s="1">
        <v>65400</v>
      </c>
      <c r="G5" s="1">
        <v>130100</v>
      </c>
      <c r="H5">
        <v>0.49</v>
      </c>
      <c r="I5">
        <v>0.34</v>
      </c>
      <c r="J5" s="1">
        <f>+F5/(1+'[1]Figure 1.2'!$C$23)</f>
        <v>23231.261140317361</v>
      </c>
      <c r="K5" s="1">
        <f>+G5/(1+'[1]Figure 1.2'!$C$23)</f>
        <v>46213.86963846007</v>
      </c>
      <c r="L5">
        <f>+'[1]Figure 1.2'!$C$21</f>
        <v>0.03</v>
      </c>
      <c r="M5">
        <f>+'[1]Figure 1.2'!$C$22</f>
        <v>0.05</v>
      </c>
      <c r="N5" s="1">
        <f>VLOOKUP(A5,[3]Sheet2!$A:$D,3,FALSE)</f>
        <v>52141</v>
      </c>
      <c r="O5" s="1">
        <v>0</v>
      </c>
      <c r="P5" s="1">
        <v>0</v>
      </c>
      <c r="Q5" s="1">
        <v>0</v>
      </c>
      <c r="R5" s="1">
        <v>0</v>
      </c>
      <c r="S5" s="2">
        <f>+F5</f>
        <v>65400</v>
      </c>
      <c r="T5" s="1">
        <f>+S5*(1+$M$2)</f>
        <v>68670</v>
      </c>
      <c r="U5" s="1">
        <f>+T5*(1+$M$2)</f>
        <v>72103.5</v>
      </c>
      <c r="V5" s="1">
        <f>+U5*(1+$M$2)</f>
        <v>75708.675000000003</v>
      </c>
      <c r="W5" s="1">
        <f>+V5*(1+$M$2)</f>
        <v>79494.108749999999</v>
      </c>
      <c r="X5" s="1">
        <f>+W5*(1+$M$2)</f>
        <v>83468.8141875</v>
      </c>
      <c r="Y5" s="1">
        <f>+X5*(1+$M$2)</f>
        <v>87642.254896875005</v>
      </c>
      <c r="Z5" s="1">
        <f>+Y5*(1+$M$2)</f>
        <v>92024.367641718753</v>
      </c>
      <c r="AA5" s="1">
        <f>+Z5*(1+$M$2)</f>
        <v>96625.586023804688</v>
      </c>
      <c r="AB5" s="1">
        <f>+AA5*(1+$M$2)</f>
        <v>101456.86532499493</v>
      </c>
      <c r="AC5" s="2">
        <f>+G5</f>
        <v>130100</v>
      </c>
      <c r="AD5" s="1">
        <f>+AC5*(1+$M$2)</f>
        <v>136605</v>
      </c>
      <c r="AE5" s="1">
        <f>+AD5*(1+$M$2)</f>
        <v>143435.25</v>
      </c>
      <c r="AF5" s="1">
        <f>+AE5*(1+$M$2)</f>
        <v>150607.01250000001</v>
      </c>
      <c r="AG5" s="1">
        <f>+AF5*(1+$M$2)</f>
        <v>158137.36312500003</v>
      </c>
      <c r="AH5" s="1">
        <f>+AG5*(1+$M$2)</f>
        <v>166044.23128125005</v>
      </c>
      <c r="AI5" s="1">
        <f>+AH5*(1+$M$2)</f>
        <v>174346.44284531256</v>
      </c>
      <c r="AJ5" s="1">
        <f>+AI5*(1+$M$2)</f>
        <v>183063.76498757821</v>
      </c>
      <c r="AK5" s="1">
        <f>+AJ5*(1+$M$2)</f>
        <v>192216.95323695714</v>
      </c>
      <c r="AL5" s="1">
        <f>+AK5*(1+$M$2)</f>
        <v>201827.800898805</v>
      </c>
      <c r="AM5" s="2">
        <f>+J5</f>
        <v>23231.261140317361</v>
      </c>
      <c r="AN5" s="1">
        <f>+AM5*(1+$M$2)</f>
        <v>24392.82419733323</v>
      </c>
      <c r="AO5" s="1">
        <f>+AN5*(1+$M$2)</f>
        <v>25612.465407199892</v>
      </c>
      <c r="AP5" s="1">
        <f>+AO5*(1+$M$2)</f>
        <v>26893.088677559888</v>
      </c>
      <c r="AQ5" s="1">
        <f>+AP5*(1+$M$2)</f>
        <v>28237.743111437885</v>
      </c>
      <c r="AR5" s="1">
        <f>+AQ5*(1+$M$2)</f>
        <v>29649.630267009779</v>
      </c>
      <c r="AS5" s="1">
        <f>+AR5*(1+$M$2)</f>
        <v>31132.111780360268</v>
      </c>
      <c r="AT5" s="1">
        <f>+AS5*(1+$M$2)</f>
        <v>32688.717369378282</v>
      </c>
      <c r="AU5" s="1">
        <f>+AT5*(1+$M$2)</f>
        <v>34323.153237847197</v>
      </c>
      <c r="AV5" s="1">
        <f>+AU5*(1+$M$2)</f>
        <v>36039.310899739561</v>
      </c>
      <c r="AW5" s="1">
        <f>+AV5*(1+$M$2)</f>
        <v>37841.276444726544</v>
      </c>
      <c r="AX5" s="1">
        <f>+AW5*(1+$M$2)</f>
        <v>39733.34026696287</v>
      </c>
      <c r="AY5" s="1">
        <f>+AX5*(1+$M$2)</f>
        <v>41720.007280311016</v>
      </c>
      <c r="AZ5" s="1">
        <f>+AY5*(1+$M$2)</f>
        <v>43806.007644326572</v>
      </c>
      <c r="BA5" s="2">
        <f>+K5</f>
        <v>46213.86963846007</v>
      </c>
      <c r="BB5" s="1">
        <f>+BA5*(1+$M$2)</f>
        <v>48524.563120383078</v>
      </c>
      <c r="BC5" s="1">
        <f>+BB5*(1+$M$2)</f>
        <v>50950.791276402233</v>
      </c>
      <c r="BD5" s="1">
        <f>+BC5*(1+$M$2)</f>
        <v>53498.330840222348</v>
      </c>
      <c r="BE5" s="1">
        <f>+BD5*(1+$M$2)</f>
        <v>56173.247382233465</v>
      </c>
      <c r="BF5" s="1">
        <f>+BE5*(1+$M$2)</f>
        <v>58981.909751345142</v>
      </c>
      <c r="BG5" s="1">
        <f>+BF5*(1+$M$2)</f>
        <v>61931.005238912403</v>
      </c>
      <c r="BH5" s="1">
        <f>+BG5*(1+$M$2)</f>
        <v>65027.555500858027</v>
      </c>
      <c r="BI5" s="1">
        <f>+BH5*(1+$M$2)</f>
        <v>68278.933275900927</v>
      </c>
      <c r="BJ5" s="1">
        <f>+BI5*(1+$M$2)</f>
        <v>71692.87993969598</v>
      </c>
      <c r="BK5" s="3">
        <f>NPV($L$2,-N5,O5:AL5)</f>
        <v>1432892.5791579899</v>
      </c>
      <c r="BL5" s="1">
        <f>NPV(L5,0,AM5:BJ5)</f>
        <v>662934.88430775621</v>
      </c>
      <c r="BM5" s="3">
        <f>+BK5-BL5</f>
        <v>769957.69485023373</v>
      </c>
    </row>
    <row r="6" spans="1:65" x14ac:dyDescent="0.2">
      <c r="A6">
        <f>VLOOKUP(C6,[2]Sheet1!$A:$B,2,FALSE)</f>
        <v>110644</v>
      </c>
      <c r="B6" t="s">
        <v>48</v>
      </c>
      <c r="C6" t="s">
        <v>48</v>
      </c>
      <c r="D6" s="4">
        <f>+BM6/N6</f>
        <v>11.67072962842991</v>
      </c>
      <c r="E6" s="4">
        <f>+D6*10</f>
        <v>116.7072962842991</v>
      </c>
      <c r="F6" s="1">
        <v>56700</v>
      </c>
      <c r="G6" s="1">
        <v>110900</v>
      </c>
      <c r="H6">
        <v>0.53</v>
      </c>
      <c r="I6">
        <v>0.37</v>
      </c>
      <c r="J6" s="1">
        <f>+F6/(1+'[1]Figure 1.2'!$C$23)</f>
        <v>20140.864016146705</v>
      </c>
      <c r="K6" s="1">
        <f>+G6/(1+'[1]Figure 1.2'!$C$23)</f>
        <v>39393.682881669651</v>
      </c>
      <c r="L6">
        <f>+'[1]Figure 1.2'!$C$21</f>
        <v>0.03</v>
      </c>
      <c r="M6">
        <f>+'[1]Figure 1.2'!$C$22</f>
        <v>0.05</v>
      </c>
      <c r="N6" s="1">
        <f>VLOOKUP(A6,[3]Sheet2!$A:$D,3,FALSE)</f>
        <v>55619</v>
      </c>
      <c r="O6" s="1">
        <v>0</v>
      </c>
      <c r="P6" s="1">
        <v>0</v>
      </c>
      <c r="Q6" s="1">
        <v>0</v>
      </c>
      <c r="R6" s="1">
        <v>0</v>
      </c>
      <c r="S6" s="2">
        <f>+F6</f>
        <v>56700</v>
      </c>
      <c r="T6" s="1">
        <f>+S6*(1+$M$2)</f>
        <v>59535</v>
      </c>
      <c r="U6" s="1">
        <f>+T6*(1+$M$2)</f>
        <v>62511.75</v>
      </c>
      <c r="V6" s="1">
        <f>+U6*(1+$M$2)</f>
        <v>65637.337500000009</v>
      </c>
      <c r="W6" s="1">
        <f>+V6*(1+$M$2)</f>
        <v>68919.204375000016</v>
      </c>
      <c r="X6" s="1">
        <f>+W6*(1+$M$2)</f>
        <v>72365.164593750014</v>
      </c>
      <c r="Y6" s="1">
        <f>+X6*(1+$M$2)</f>
        <v>75983.422823437519</v>
      </c>
      <c r="Z6" s="1">
        <f>+Y6*(1+$M$2)</f>
        <v>79782.593964609405</v>
      </c>
      <c r="AA6" s="1">
        <f>+Z6*(1+$M$2)</f>
        <v>83771.723662839882</v>
      </c>
      <c r="AB6" s="1">
        <f>+AA6*(1+$M$2)</f>
        <v>87960.309845981887</v>
      </c>
      <c r="AC6" s="2">
        <f>+G6</f>
        <v>110900</v>
      </c>
      <c r="AD6" s="1">
        <f>+AC6*(1+$M$2)</f>
        <v>116445</v>
      </c>
      <c r="AE6" s="1">
        <f>+AD6*(1+$M$2)</f>
        <v>122267.25</v>
      </c>
      <c r="AF6" s="1">
        <f>+AE6*(1+$M$2)</f>
        <v>128380.6125</v>
      </c>
      <c r="AG6" s="1">
        <f>+AF6*(1+$M$2)</f>
        <v>134799.643125</v>
      </c>
      <c r="AH6" s="1">
        <f>+AG6*(1+$M$2)</f>
        <v>141539.62528125002</v>
      </c>
      <c r="AI6" s="1">
        <f>+AH6*(1+$M$2)</f>
        <v>148616.60654531253</v>
      </c>
      <c r="AJ6" s="1">
        <f>+AI6*(1+$M$2)</f>
        <v>156047.43687257817</v>
      </c>
      <c r="AK6" s="1">
        <f>+AJ6*(1+$M$2)</f>
        <v>163849.80871620707</v>
      </c>
      <c r="AL6" s="1">
        <f>+AK6*(1+$M$2)</f>
        <v>172042.29915201743</v>
      </c>
      <c r="AM6" s="2">
        <f>+J6</f>
        <v>20140.864016146705</v>
      </c>
      <c r="AN6" s="1">
        <f>+AM6*(1+$M$2)</f>
        <v>21147.907216954041</v>
      </c>
      <c r="AO6" s="1">
        <f>+AN6*(1+$M$2)</f>
        <v>22205.302577801744</v>
      </c>
      <c r="AP6" s="1">
        <f>+AO6*(1+$M$2)</f>
        <v>23315.567706691832</v>
      </c>
      <c r="AQ6" s="1">
        <f>+AP6*(1+$M$2)</f>
        <v>24481.346092026426</v>
      </c>
      <c r="AR6" s="1">
        <f>+AQ6*(1+$M$2)</f>
        <v>25705.413396627748</v>
      </c>
      <c r="AS6" s="1">
        <f>+AR6*(1+$M$2)</f>
        <v>26990.684066459136</v>
      </c>
      <c r="AT6" s="1">
        <f>+AS6*(1+$M$2)</f>
        <v>28340.218269782094</v>
      </c>
      <c r="AU6" s="1">
        <f>+AT6*(1+$M$2)</f>
        <v>29757.2291832712</v>
      </c>
      <c r="AV6" s="1">
        <f>+AU6*(1+$M$2)</f>
        <v>31245.09064243476</v>
      </c>
      <c r="AW6" s="1">
        <f>+AV6*(1+$M$2)</f>
        <v>32807.345174556496</v>
      </c>
      <c r="AX6" s="1">
        <f>+AW6*(1+$M$2)</f>
        <v>34447.712433284323</v>
      </c>
      <c r="AY6" s="1">
        <f>+AX6*(1+$M$2)</f>
        <v>36170.098054948539</v>
      </c>
      <c r="AZ6" s="1">
        <f>+AY6*(1+$M$2)</f>
        <v>37978.60295769597</v>
      </c>
      <c r="BA6" s="2">
        <f>+K6</f>
        <v>39393.682881669651</v>
      </c>
      <c r="BB6" s="1">
        <f>+BA6*(1+$M$2)</f>
        <v>41363.367025753134</v>
      </c>
      <c r="BC6" s="1">
        <f>+BB6*(1+$M$2)</f>
        <v>43431.535377040789</v>
      </c>
      <c r="BD6" s="1">
        <f>+BC6*(1+$M$2)</f>
        <v>45603.112145892832</v>
      </c>
      <c r="BE6" s="1">
        <f>+BD6*(1+$M$2)</f>
        <v>47883.267753187472</v>
      </c>
      <c r="BF6" s="1">
        <f>+BE6*(1+$M$2)</f>
        <v>50277.431140846849</v>
      </c>
      <c r="BG6" s="1">
        <f>+BF6*(1+$M$2)</f>
        <v>52791.302697889194</v>
      </c>
      <c r="BH6" s="1">
        <f>+BG6*(1+$M$2)</f>
        <v>55430.867832783653</v>
      </c>
      <c r="BI6" s="1">
        <f>+BH6*(1+$M$2)</f>
        <v>58202.411224422838</v>
      </c>
      <c r="BJ6" s="1">
        <f>+BI6*(1+$M$2)</f>
        <v>61112.53178564398</v>
      </c>
      <c r="BK6" s="3">
        <f>NPV($L$2,-N6,O6:AL6)</f>
        <v>1219284.2085644708</v>
      </c>
      <c r="BL6" s="1">
        <f>NPV(L6,0,AM6:BJ6)</f>
        <v>570169.89736082754</v>
      </c>
      <c r="BM6" s="3">
        <f>+BK6-BL6</f>
        <v>649114.31120364321</v>
      </c>
    </row>
    <row r="7" spans="1:65" x14ac:dyDescent="0.2">
      <c r="A7">
        <f>VLOOKUP(C7,[2]Sheet1!$A:$B,2,FALSE)</f>
        <v>110653</v>
      </c>
      <c r="B7" t="s">
        <v>29</v>
      </c>
      <c r="C7" t="s">
        <v>29</v>
      </c>
      <c r="D7" s="4">
        <f>+BM7/N7</f>
        <v>12.897778663379171</v>
      </c>
      <c r="E7" s="4">
        <f>+D7*10</f>
        <v>128.97778663379171</v>
      </c>
      <c r="F7" s="1">
        <v>54900</v>
      </c>
      <c r="G7" s="1">
        <v>118800</v>
      </c>
      <c r="H7">
        <v>0.48</v>
      </c>
      <c r="I7">
        <v>0.32</v>
      </c>
      <c r="J7" s="1">
        <f>+F7/(1+'[1]Figure 1.2'!$C$23)</f>
        <v>19501.471507697603</v>
      </c>
      <c r="K7" s="1">
        <f>+G7/(1+'[1]Figure 1.2'!$C$23)</f>
        <v>42199.905557640712</v>
      </c>
      <c r="L7">
        <f>+'[1]Figure 1.2'!$C$21</f>
        <v>0.03</v>
      </c>
      <c r="M7">
        <f>+'[1]Figure 1.2'!$C$22</f>
        <v>0.05</v>
      </c>
      <c r="N7" s="1">
        <f>VLOOKUP(A7,[3]Sheet2!$A:$D,3,FALSE)</f>
        <v>52702</v>
      </c>
      <c r="O7" s="1">
        <v>0</v>
      </c>
      <c r="P7" s="1">
        <v>0</v>
      </c>
      <c r="Q7" s="1">
        <v>0</v>
      </c>
      <c r="R7" s="1">
        <v>0</v>
      </c>
      <c r="S7" s="2">
        <f>+F7</f>
        <v>54900</v>
      </c>
      <c r="T7" s="1">
        <f>+S7*(1+$M$2)</f>
        <v>57645</v>
      </c>
      <c r="U7" s="1">
        <f>+T7*(1+$M$2)</f>
        <v>60527.25</v>
      </c>
      <c r="V7" s="1">
        <f>+U7*(1+$M$2)</f>
        <v>63553.612500000003</v>
      </c>
      <c r="W7" s="1">
        <f>+V7*(1+$M$2)</f>
        <v>66731.293125000011</v>
      </c>
      <c r="X7" s="1">
        <f>+W7*(1+$M$2)</f>
        <v>70067.857781250015</v>
      </c>
      <c r="Y7" s="1">
        <f>+X7*(1+$M$2)</f>
        <v>73571.250670312525</v>
      </c>
      <c r="Z7" s="1">
        <f>+Y7*(1+$M$2)</f>
        <v>77249.813203828162</v>
      </c>
      <c r="AA7" s="1">
        <f>+Z7*(1+$M$2)</f>
        <v>81112.303864019574</v>
      </c>
      <c r="AB7" s="1">
        <f>+AA7*(1+$M$2)</f>
        <v>85167.919057220555</v>
      </c>
      <c r="AC7" s="2">
        <f>+G7</f>
        <v>118800</v>
      </c>
      <c r="AD7" s="1">
        <f>+AC7*(1+$M$2)</f>
        <v>124740</v>
      </c>
      <c r="AE7" s="1">
        <f>+AD7*(1+$M$2)</f>
        <v>130977</v>
      </c>
      <c r="AF7" s="1">
        <f>+AE7*(1+$M$2)</f>
        <v>137525.85</v>
      </c>
      <c r="AG7" s="1">
        <f>+AF7*(1+$M$2)</f>
        <v>144402.14250000002</v>
      </c>
      <c r="AH7" s="1">
        <f>+AG7*(1+$M$2)</f>
        <v>151622.24962500003</v>
      </c>
      <c r="AI7" s="1">
        <f>+AH7*(1+$M$2)</f>
        <v>159203.36210625005</v>
      </c>
      <c r="AJ7" s="1">
        <f>+AI7*(1+$M$2)</f>
        <v>167163.53021156255</v>
      </c>
      <c r="AK7" s="1">
        <f>+AJ7*(1+$M$2)</f>
        <v>175521.70672214069</v>
      </c>
      <c r="AL7" s="1">
        <f>+AK7*(1+$M$2)</f>
        <v>184297.79205824772</v>
      </c>
      <c r="AM7" s="2">
        <f>+J7</f>
        <v>19501.471507697603</v>
      </c>
      <c r="AN7" s="1">
        <f>+AM7*(1+$M$2)</f>
        <v>20476.545083082485</v>
      </c>
      <c r="AO7" s="1">
        <f>+AN7*(1+$M$2)</f>
        <v>21500.372337236611</v>
      </c>
      <c r="AP7" s="1">
        <f>+AO7*(1+$M$2)</f>
        <v>22575.390954098442</v>
      </c>
      <c r="AQ7" s="1">
        <f>+AP7*(1+$M$2)</f>
        <v>23704.160501803366</v>
      </c>
      <c r="AR7" s="1">
        <f>+AQ7*(1+$M$2)</f>
        <v>24889.368526893537</v>
      </c>
      <c r="AS7" s="1">
        <f>+AR7*(1+$M$2)</f>
        <v>26133.836953238217</v>
      </c>
      <c r="AT7" s="1">
        <f>+AS7*(1+$M$2)</f>
        <v>27440.528800900127</v>
      </c>
      <c r="AU7" s="1">
        <f>+AT7*(1+$M$2)</f>
        <v>28812.555240945134</v>
      </c>
      <c r="AV7" s="1">
        <f>+AU7*(1+$M$2)</f>
        <v>30253.183002992391</v>
      </c>
      <c r="AW7" s="1">
        <f>+AV7*(1+$M$2)</f>
        <v>31765.842153142014</v>
      </c>
      <c r="AX7" s="1">
        <f>+AW7*(1+$M$2)</f>
        <v>33354.134260799117</v>
      </c>
      <c r="AY7" s="1">
        <f>+AX7*(1+$M$2)</f>
        <v>35021.840973839076</v>
      </c>
      <c r="AZ7" s="1">
        <f>+AY7*(1+$M$2)</f>
        <v>36772.933022531033</v>
      </c>
      <c r="BA7" s="2">
        <f>+K7</f>
        <v>42199.905557640712</v>
      </c>
      <c r="BB7" s="1">
        <f>+BA7*(1+$M$2)</f>
        <v>44309.900835522749</v>
      </c>
      <c r="BC7" s="1">
        <f>+BB7*(1+$M$2)</f>
        <v>46525.395877298892</v>
      </c>
      <c r="BD7" s="1">
        <f>+BC7*(1+$M$2)</f>
        <v>48851.665671163835</v>
      </c>
      <c r="BE7" s="1">
        <f>+BD7*(1+$M$2)</f>
        <v>51294.248954722032</v>
      </c>
      <c r="BF7" s="1">
        <f>+BE7*(1+$M$2)</f>
        <v>53858.961402458139</v>
      </c>
      <c r="BG7" s="1">
        <f>+BF7*(1+$M$2)</f>
        <v>56551.90947258105</v>
      </c>
      <c r="BH7" s="1">
        <f>+BG7*(1+$M$2)</f>
        <v>59379.504946210101</v>
      </c>
      <c r="BI7" s="1">
        <f>+BH7*(1+$M$2)</f>
        <v>62348.480193520612</v>
      </c>
      <c r="BJ7" s="1">
        <f>+BI7*(1+$M$2)</f>
        <v>65465.904203196646</v>
      </c>
      <c r="BK7" s="3">
        <f>NPV($L$2,-N7,O7:AL7)</f>
        <v>1259416.0882882988</v>
      </c>
      <c r="BL7" s="1">
        <f>NPV(L7,0,AM7:BJ7)</f>
        <v>579677.35717088974</v>
      </c>
      <c r="BM7" s="3">
        <f>+BK7-BL7</f>
        <v>679738.73111740907</v>
      </c>
    </row>
    <row r="8" spans="1:65" x14ac:dyDescent="0.2">
      <c r="A8">
        <f>VLOOKUP(C8,[2]Sheet1!$A:$B,2,FALSE)</f>
        <v>110662</v>
      </c>
      <c r="B8" t="s">
        <v>38</v>
      </c>
      <c r="C8" t="s">
        <v>151</v>
      </c>
      <c r="D8" s="4">
        <f>+BM8/N8</f>
        <v>13.250982154817232</v>
      </c>
      <c r="E8" s="4">
        <f>+D8*10</f>
        <v>132.50982154817231</v>
      </c>
      <c r="F8" s="1">
        <v>57500</v>
      </c>
      <c r="G8" s="1">
        <v>114800</v>
      </c>
      <c r="H8">
        <v>0.47</v>
      </c>
      <c r="I8">
        <v>0.31</v>
      </c>
      <c r="J8" s="1">
        <f>+F8/(1+'[1]Figure 1.2'!$C$23)</f>
        <v>20425.038464346304</v>
      </c>
      <c r="K8" s="1">
        <f>+G8/(1+'[1]Figure 1.2'!$C$23)</f>
        <v>40779.033316642708</v>
      </c>
      <c r="L8">
        <f>+'[1]Figure 1.2'!$C$21</f>
        <v>0.03</v>
      </c>
      <c r="M8">
        <f>+'[1]Figure 1.2'!$C$22</f>
        <v>0.05</v>
      </c>
      <c r="N8" s="1">
        <f>VLOOKUP(A8,[3]Sheet2!$A:$D,3,FALSE)</f>
        <v>50857</v>
      </c>
      <c r="O8" s="1">
        <v>0</v>
      </c>
      <c r="P8" s="1">
        <v>0</v>
      </c>
      <c r="Q8" s="1">
        <v>0</v>
      </c>
      <c r="R8" s="1">
        <v>0</v>
      </c>
      <c r="S8" s="2">
        <f>+F8</f>
        <v>57500</v>
      </c>
      <c r="T8" s="1">
        <f>+S8*(1+$M$2)</f>
        <v>60375</v>
      </c>
      <c r="U8" s="1">
        <f>+T8*(1+$M$2)</f>
        <v>63393.75</v>
      </c>
      <c r="V8" s="1">
        <f>+U8*(1+$M$2)</f>
        <v>66563.4375</v>
      </c>
      <c r="W8" s="1">
        <f>+V8*(1+$M$2)</f>
        <v>69891.609375</v>
      </c>
      <c r="X8" s="1">
        <f>+W8*(1+$M$2)</f>
        <v>73386.189843750006</v>
      </c>
      <c r="Y8" s="1">
        <f>+X8*(1+$M$2)</f>
        <v>77055.499335937508</v>
      </c>
      <c r="Z8" s="1">
        <f>+Y8*(1+$M$2)</f>
        <v>80908.274302734382</v>
      </c>
      <c r="AA8" s="1">
        <f>+Z8*(1+$M$2)</f>
        <v>84953.6880178711</v>
      </c>
      <c r="AB8" s="1">
        <f>+AA8*(1+$M$2)</f>
        <v>89201.372418764659</v>
      </c>
      <c r="AC8" s="2">
        <f>+G8</f>
        <v>114800</v>
      </c>
      <c r="AD8" s="1">
        <f>+AC8*(1+$M$2)</f>
        <v>120540</v>
      </c>
      <c r="AE8" s="1">
        <f>+AD8*(1+$M$2)</f>
        <v>126567</v>
      </c>
      <c r="AF8" s="1">
        <f>+AE8*(1+$M$2)</f>
        <v>132895.35</v>
      </c>
      <c r="AG8" s="1">
        <f>+AF8*(1+$M$2)</f>
        <v>139540.11750000002</v>
      </c>
      <c r="AH8" s="1">
        <f>+AG8*(1+$M$2)</f>
        <v>146517.12337500002</v>
      </c>
      <c r="AI8" s="1">
        <f>+AH8*(1+$M$2)</f>
        <v>153842.97954375003</v>
      </c>
      <c r="AJ8" s="1">
        <f>+AI8*(1+$M$2)</f>
        <v>161535.12852093755</v>
      </c>
      <c r="AK8" s="1">
        <f>+AJ8*(1+$M$2)</f>
        <v>169611.88494698444</v>
      </c>
      <c r="AL8" s="1">
        <f>+AK8*(1+$M$2)</f>
        <v>178092.47919433366</v>
      </c>
      <c r="AM8" s="2">
        <f>+J8</f>
        <v>20425.038464346304</v>
      </c>
      <c r="AN8" s="1">
        <f>+AM8*(1+$M$2)</f>
        <v>21446.290387563618</v>
      </c>
      <c r="AO8" s="1">
        <f>+AN8*(1+$M$2)</f>
        <v>22518.6049069418</v>
      </c>
      <c r="AP8" s="1">
        <f>+AO8*(1+$M$2)</f>
        <v>23644.535152288892</v>
      </c>
      <c r="AQ8" s="1">
        <f>+AP8*(1+$M$2)</f>
        <v>24826.761909903336</v>
      </c>
      <c r="AR8" s="1">
        <f>+AQ8*(1+$M$2)</f>
        <v>26068.100005398504</v>
      </c>
      <c r="AS8" s="1">
        <f>+AR8*(1+$M$2)</f>
        <v>27371.50500566843</v>
      </c>
      <c r="AT8" s="1">
        <f>+AS8*(1+$M$2)</f>
        <v>28740.080255951852</v>
      </c>
      <c r="AU8" s="1">
        <f>+AT8*(1+$M$2)</f>
        <v>30177.084268749448</v>
      </c>
      <c r="AV8" s="1">
        <f>+AU8*(1+$M$2)</f>
        <v>31685.938482186921</v>
      </c>
      <c r="AW8" s="1">
        <f>+AV8*(1+$M$2)</f>
        <v>33270.23540629627</v>
      </c>
      <c r="AX8" s="1">
        <f>+AW8*(1+$M$2)</f>
        <v>34933.747176611083</v>
      </c>
      <c r="AY8" s="1">
        <f>+AX8*(1+$M$2)</f>
        <v>36680.434535441636</v>
      </c>
      <c r="AZ8" s="1">
        <f>+AY8*(1+$M$2)</f>
        <v>38514.456262213716</v>
      </c>
      <c r="BA8" s="2">
        <f>+K8</f>
        <v>40779.033316642708</v>
      </c>
      <c r="BB8" s="1">
        <f>+BA8*(1+$M$2)</f>
        <v>42817.984982474845</v>
      </c>
      <c r="BC8" s="1">
        <f>+BB8*(1+$M$2)</f>
        <v>44958.884231598589</v>
      </c>
      <c r="BD8" s="1">
        <f>+BC8*(1+$M$2)</f>
        <v>47206.828443178521</v>
      </c>
      <c r="BE8" s="1">
        <f>+BD8*(1+$M$2)</f>
        <v>49567.169865337448</v>
      </c>
      <c r="BF8" s="1">
        <f>+BE8*(1+$M$2)</f>
        <v>52045.528358604322</v>
      </c>
      <c r="BG8" s="1">
        <f>+BF8*(1+$M$2)</f>
        <v>54647.80477653454</v>
      </c>
      <c r="BH8" s="1">
        <f>+BG8*(1+$M$2)</f>
        <v>57380.195015361271</v>
      </c>
      <c r="BI8" s="1">
        <f>+BH8*(1+$M$2)</f>
        <v>60249.20476612934</v>
      </c>
      <c r="BJ8" s="1">
        <f>+BI8*(1+$M$2)</f>
        <v>63261.66500443581</v>
      </c>
      <c r="BK8" s="3">
        <f>NPV($L$2,-N8,O8:AL8)</f>
        <v>1257765.0808779278</v>
      </c>
      <c r="BL8" s="1">
        <f>NPV(L8,0,AM8:BJ8)</f>
        <v>583859.88143038785</v>
      </c>
      <c r="BM8" s="3">
        <f>+BK8-BL8</f>
        <v>673905.19944753998</v>
      </c>
    </row>
    <row r="9" spans="1:65" x14ac:dyDescent="0.2">
      <c r="A9">
        <f>VLOOKUP(C9,[2]Sheet1!$A:$B,2,FALSE)</f>
        <v>110671</v>
      </c>
      <c r="B9" t="s">
        <v>56</v>
      </c>
      <c r="C9" t="s">
        <v>56</v>
      </c>
      <c r="D9" s="4">
        <f>+BM9/N9</f>
        <v>11.673070817500802</v>
      </c>
      <c r="E9" s="4">
        <f>+D9*10</f>
        <v>116.73070817500802</v>
      </c>
      <c r="F9" s="1">
        <v>51600</v>
      </c>
      <c r="G9" s="1">
        <v>107400</v>
      </c>
      <c r="H9">
        <v>0.44</v>
      </c>
      <c r="I9">
        <v>0.33</v>
      </c>
      <c r="J9" s="1">
        <f>+F9/(1+'[1]Figure 1.2'!$C$23)</f>
        <v>18329.251908874248</v>
      </c>
      <c r="K9" s="1">
        <f>+G9/(1+'[1]Figure 1.2'!$C$23)</f>
        <v>38150.4196707964</v>
      </c>
      <c r="L9">
        <f>+'[1]Figure 1.2'!$C$21</f>
        <v>0.03</v>
      </c>
      <c r="M9">
        <f>+'[1]Figure 1.2'!$C$22</f>
        <v>0.05</v>
      </c>
      <c r="N9" s="1">
        <f>VLOOKUP(A9,[3]Sheet2!$A:$D,3,FALSE)</f>
        <v>52854</v>
      </c>
      <c r="O9" s="1">
        <v>0</v>
      </c>
      <c r="P9" s="1">
        <v>0</v>
      </c>
      <c r="Q9" s="1">
        <v>0</v>
      </c>
      <c r="R9" s="1">
        <v>0</v>
      </c>
      <c r="S9" s="2">
        <f>+F9</f>
        <v>51600</v>
      </c>
      <c r="T9" s="1">
        <f>+S9*(1+$M$2)</f>
        <v>54180</v>
      </c>
      <c r="U9" s="1">
        <f>+T9*(1+$M$2)</f>
        <v>56889</v>
      </c>
      <c r="V9" s="1">
        <f>+U9*(1+$M$2)</f>
        <v>59733.450000000004</v>
      </c>
      <c r="W9" s="1">
        <f>+V9*(1+$M$2)</f>
        <v>62720.122500000005</v>
      </c>
      <c r="X9" s="1">
        <f>+W9*(1+$M$2)</f>
        <v>65856.128625000012</v>
      </c>
      <c r="Y9" s="1">
        <f>+X9*(1+$M$2)</f>
        <v>69148.935056250019</v>
      </c>
      <c r="Z9" s="1">
        <f>+Y9*(1+$M$2)</f>
        <v>72606.381809062528</v>
      </c>
      <c r="AA9" s="1">
        <f>+Z9*(1+$M$2)</f>
        <v>76236.700899515665</v>
      </c>
      <c r="AB9" s="1">
        <f>+AA9*(1+$M$2)</f>
        <v>80048.53594449145</v>
      </c>
      <c r="AC9" s="2">
        <f>+G9</f>
        <v>107400</v>
      </c>
      <c r="AD9" s="1">
        <f>+AC9*(1+$M$2)</f>
        <v>112770</v>
      </c>
      <c r="AE9" s="1">
        <f>+AD9*(1+$M$2)</f>
        <v>118408.5</v>
      </c>
      <c r="AF9" s="1">
        <f>+AE9*(1+$M$2)</f>
        <v>124328.925</v>
      </c>
      <c r="AG9" s="1">
        <f>+AF9*(1+$M$2)</f>
        <v>130545.37125000001</v>
      </c>
      <c r="AH9" s="1">
        <f>+AG9*(1+$M$2)</f>
        <v>137072.63981250001</v>
      </c>
      <c r="AI9" s="1">
        <f>+AH9*(1+$M$2)</f>
        <v>143926.27180312501</v>
      </c>
      <c r="AJ9" s="1">
        <f>+AI9*(1+$M$2)</f>
        <v>151122.58539328128</v>
      </c>
      <c r="AK9" s="1">
        <f>+AJ9*(1+$M$2)</f>
        <v>158678.71466294533</v>
      </c>
      <c r="AL9" s="1">
        <f>+AK9*(1+$M$2)</f>
        <v>166612.65039609262</v>
      </c>
      <c r="AM9" s="2">
        <f>+J9</f>
        <v>18329.251908874248</v>
      </c>
      <c r="AN9" s="1">
        <f>+AM9*(1+$M$2)</f>
        <v>19245.714504317963</v>
      </c>
      <c r="AO9" s="1">
        <f>+AN9*(1+$M$2)</f>
        <v>20208.00022953386</v>
      </c>
      <c r="AP9" s="1">
        <f>+AO9*(1+$M$2)</f>
        <v>21218.400241010553</v>
      </c>
      <c r="AQ9" s="1">
        <f>+AP9*(1+$M$2)</f>
        <v>22279.320253061083</v>
      </c>
      <c r="AR9" s="1">
        <f>+AQ9*(1+$M$2)</f>
        <v>23393.286265714138</v>
      </c>
      <c r="AS9" s="1">
        <f>+AR9*(1+$M$2)</f>
        <v>24562.950578999844</v>
      </c>
      <c r="AT9" s="1">
        <f>+AS9*(1+$M$2)</f>
        <v>25791.098107949838</v>
      </c>
      <c r="AU9" s="1">
        <f>+AT9*(1+$M$2)</f>
        <v>27080.653013347332</v>
      </c>
      <c r="AV9" s="1">
        <f>+AU9*(1+$M$2)</f>
        <v>28434.685664014698</v>
      </c>
      <c r="AW9" s="1">
        <f>+AV9*(1+$M$2)</f>
        <v>29856.419947215432</v>
      </c>
      <c r="AX9" s="1">
        <f>+AW9*(1+$M$2)</f>
        <v>31349.240944576206</v>
      </c>
      <c r="AY9" s="1">
        <f>+AX9*(1+$M$2)</f>
        <v>32916.702991805018</v>
      </c>
      <c r="AZ9" s="1">
        <f>+AY9*(1+$M$2)</f>
        <v>34562.538141395271</v>
      </c>
      <c r="BA9" s="2">
        <f>+K9</f>
        <v>38150.4196707964</v>
      </c>
      <c r="BB9" s="1">
        <f>+BA9*(1+$M$2)</f>
        <v>40057.94065433622</v>
      </c>
      <c r="BC9" s="1">
        <f>+BB9*(1+$M$2)</f>
        <v>42060.837687053034</v>
      </c>
      <c r="BD9" s="1">
        <f>+BC9*(1+$M$2)</f>
        <v>44163.879571405691</v>
      </c>
      <c r="BE9" s="1">
        <f>+BD9*(1+$M$2)</f>
        <v>46372.073549975976</v>
      </c>
      <c r="BF9" s="1">
        <f>+BE9*(1+$M$2)</f>
        <v>48690.677227474778</v>
      </c>
      <c r="BG9" s="1">
        <f>+BF9*(1+$M$2)</f>
        <v>51125.211088848519</v>
      </c>
      <c r="BH9" s="1">
        <f>+BG9*(1+$M$2)</f>
        <v>53681.471643290948</v>
      </c>
      <c r="BI9" s="1">
        <f>+BH9*(1+$M$2)</f>
        <v>56365.545225455498</v>
      </c>
      <c r="BJ9" s="1">
        <f>+BI9*(1+$M$2)</f>
        <v>59183.822486728277</v>
      </c>
      <c r="BK9" s="3">
        <f>NPV($L$2,-N9,O9:AL9)</f>
        <v>1151506.1582375567</v>
      </c>
      <c r="BL9" s="1">
        <f>NPV(L9,0,AM9:BJ9)</f>
        <v>534537.67324936925</v>
      </c>
      <c r="BM9" s="3">
        <f>+BK9-BL9</f>
        <v>616968.48498818744</v>
      </c>
    </row>
    <row r="10" spans="1:65" x14ac:dyDescent="0.2">
      <c r="A10">
        <f>VLOOKUP(C10,[2]Sheet1!$A:$B,2,FALSE)</f>
        <v>110680</v>
      </c>
      <c r="B10" t="s">
        <v>23</v>
      </c>
      <c r="C10" t="s">
        <v>23</v>
      </c>
      <c r="D10" s="4">
        <f>+BM10/N10</f>
        <v>13.470128794728348</v>
      </c>
      <c r="E10" s="4">
        <f>+D10*10</f>
        <v>134.70128794728348</v>
      </c>
      <c r="F10" s="1">
        <v>58600</v>
      </c>
      <c r="G10" s="1">
        <v>124900</v>
      </c>
      <c r="H10">
        <v>0.53</v>
      </c>
      <c r="I10">
        <v>0.54</v>
      </c>
      <c r="J10" s="1">
        <f>+F10/(1+'[1]Figure 1.2'!$C$23)</f>
        <v>20815.778330620757</v>
      </c>
      <c r="K10" s="1">
        <f>+G10/(1+'[1]Figure 1.2'!$C$23)</f>
        <v>44366.735725162667</v>
      </c>
      <c r="L10">
        <f>+'[1]Figure 1.2'!$C$21</f>
        <v>0.03</v>
      </c>
      <c r="M10">
        <f>+'[1]Figure 1.2'!$C$22</f>
        <v>0.05</v>
      </c>
      <c r="N10" s="1">
        <f>VLOOKUP(A10,[3]Sheet2!$A:$D,3,FALSE)</f>
        <v>53445</v>
      </c>
      <c r="O10" s="1">
        <v>0</v>
      </c>
      <c r="P10" s="1">
        <v>0</v>
      </c>
      <c r="Q10" s="1">
        <v>0</v>
      </c>
      <c r="R10" s="1">
        <v>0</v>
      </c>
      <c r="S10" s="2">
        <f>+F10</f>
        <v>58600</v>
      </c>
      <c r="T10" s="1">
        <f>+S10*(1+$M$2)</f>
        <v>61530</v>
      </c>
      <c r="U10" s="1">
        <f>+T10*(1+$M$2)</f>
        <v>64606.5</v>
      </c>
      <c r="V10" s="1">
        <f>+U10*(1+$M$2)</f>
        <v>67836.824999999997</v>
      </c>
      <c r="W10" s="1">
        <f>+V10*(1+$M$2)</f>
        <v>71228.666249999995</v>
      </c>
      <c r="X10" s="1">
        <f>+W10*(1+$M$2)</f>
        <v>74790.099562499992</v>
      </c>
      <c r="Y10" s="1">
        <f>+X10*(1+$M$2)</f>
        <v>78529.60454062499</v>
      </c>
      <c r="Z10" s="1">
        <f>+Y10*(1+$M$2)</f>
        <v>82456.084767656241</v>
      </c>
      <c r="AA10" s="1">
        <f>+Z10*(1+$M$2)</f>
        <v>86578.889006039055</v>
      </c>
      <c r="AB10" s="1">
        <f>+AA10*(1+$M$2)</f>
        <v>90907.833456341017</v>
      </c>
      <c r="AC10" s="2">
        <f>+G10</f>
        <v>124900</v>
      </c>
      <c r="AD10" s="1">
        <f>+AC10*(1+$M$2)</f>
        <v>131145</v>
      </c>
      <c r="AE10" s="1">
        <f>+AD10*(1+$M$2)</f>
        <v>137702.25</v>
      </c>
      <c r="AF10" s="1">
        <f>+AE10*(1+$M$2)</f>
        <v>144587.36250000002</v>
      </c>
      <c r="AG10" s="1">
        <f>+AF10*(1+$M$2)</f>
        <v>151816.73062500003</v>
      </c>
      <c r="AH10" s="1">
        <f>+AG10*(1+$M$2)</f>
        <v>159407.56715625004</v>
      </c>
      <c r="AI10" s="1">
        <f>+AH10*(1+$M$2)</f>
        <v>167377.94551406254</v>
      </c>
      <c r="AJ10" s="1">
        <f>+AI10*(1+$M$2)</f>
        <v>175746.84278976568</v>
      </c>
      <c r="AK10" s="1">
        <f>+AJ10*(1+$M$2)</f>
        <v>184534.18492925397</v>
      </c>
      <c r="AL10" s="1">
        <f>+AK10*(1+$M$2)</f>
        <v>193760.89417571668</v>
      </c>
      <c r="AM10" s="2">
        <f>+J10</f>
        <v>20815.778330620757</v>
      </c>
      <c r="AN10" s="1">
        <f>+AM10*(1+$M$2)</f>
        <v>21856.567247151794</v>
      </c>
      <c r="AO10" s="1">
        <f>+AN10*(1+$M$2)</f>
        <v>22949.395609509385</v>
      </c>
      <c r="AP10" s="1">
        <f>+AO10*(1+$M$2)</f>
        <v>24096.865389984854</v>
      </c>
      <c r="AQ10" s="1">
        <f>+AP10*(1+$M$2)</f>
        <v>25301.708659484098</v>
      </c>
      <c r="AR10" s="1">
        <f>+AQ10*(1+$M$2)</f>
        <v>26566.794092458305</v>
      </c>
      <c r="AS10" s="1">
        <f>+AR10*(1+$M$2)</f>
        <v>27895.13379708122</v>
      </c>
      <c r="AT10" s="1">
        <f>+AS10*(1+$M$2)</f>
        <v>29289.890486935281</v>
      </c>
      <c r="AU10" s="1">
        <f>+AT10*(1+$M$2)</f>
        <v>30754.385011282047</v>
      </c>
      <c r="AV10" s="1">
        <f>+AU10*(1+$M$2)</f>
        <v>32292.104261846151</v>
      </c>
      <c r="AW10" s="1">
        <f>+AV10*(1+$M$2)</f>
        <v>33906.709474938456</v>
      </c>
      <c r="AX10" s="1">
        <f>+AW10*(1+$M$2)</f>
        <v>35602.044948685383</v>
      </c>
      <c r="AY10" s="1">
        <f>+AX10*(1+$M$2)</f>
        <v>37382.147196119651</v>
      </c>
      <c r="AZ10" s="1">
        <f>+AY10*(1+$M$2)</f>
        <v>39251.254555925632</v>
      </c>
      <c r="BA10" s="2">
        <f>+K10</f>
        <v>44366.735725162667</v>
      </c>
      <c r="BB10" s="1">
        <f>+BA10*(1+$M$2)</f>
        <v>46585.072511420803</v>
      </c>
      <c r="BC10" s="1">
        <f>+BB10*(1+$M$2)</f>
        <v>48914.326136991847</v>
      </c>
      <c r="BD10" s="1">
        <f>+BC10*(1+$M$2)</f>
        <v>51360.042443841441</v>
      </c>
      <c r="BE10" s="1">
        <f>+BD10*(1+$M$2)</f>
        <v>53928.044566033517</v>
      </c>
      <c r="BF10" s="1">
        <f>+BE10*(1+$M$2)</f>
        <v>56624.446794335192</v>
      </c>
      <c r="BG10" s="1">
        <f>+BF10*(1+$M$2)</f>
        <v>59455.669134051954</v>
      </c>
      <c r="BH10" s="1">
        <f>+BG10*(1+$M$2)</f>
        <v>62428.452590754554</v>
      </c>
      <c r="BI10" s="1">
        <f>+BH10*(1+$M$2)</f>
        <v>65549.875220292291</v>
      </c>
      <c r="BJ10" s="1">
        <f>+BI10*(1+$M$2)</f>
        <v>68827.368981306907</v>
      </c>
      <c r="BK10" s="3">
        <f>NPV($L$2,-N10,O10:AL10)</f>
        <v>1334047.0126629367</v>
      </c>
      <c r="BL10" s="1">
        <f>NPV(L10,0,AM10:BJ10)</f>
        <v>614135.97922868014</v>
      </c>
      <c r="BM10" s="3">
        <f>+BK10-BL10</f>
        <v>719911.03343425656</v>
      </c>
    </row>
    <row r="11" spans="1:65" x14ac:dyDescent="0.2">
      <c r="A11">
        <f>VLOOKUP(C11,[2]Sheet1!$A:$B,2,FALSE)</f>
        <v>110705</v>
      </c>
      <c r="B11" t="s">
        <v>30</v>
      </c>
      <c r="C11" t="s">
        <v>150</v>
      </c>
      <c r="D11" s="4">
        <f>+BM11/N11</f>
        <v>12.258189044518412</v>
      </c>
      <c r="E11" s="4">
        <f>+D11*10</f>
        <v>122.58189044518411</v>
      </c>
      <c r="F11" s="1">
        <v>54900</v>
      </c>
      <c r="G11" s="1">
        <v>118800</v>
      </c>
      <c r="H11">
        <v>0.47</v>
      </c>
      <c r="I11">
        <v>0.28000000000000003</v>
      </c>
      <c r="J11" s="1">
        <f>+F11/(1+'[1]Figure 1.2'!$C$23)</f>
        <v>19501.471507697603</v>
      </c>
      <c r="K11" s="1">
        <f>+G11/(1+'[1]Figure 1.2'!$C$23)</f>
        <v>42199.905557640712</v>
      </c>
      <c r="L11">
        <f>+'[1]Figure 1.2'!$C$21</f>
        <v>0.03</v>
      </c>
      <c r="M11">
        <f>+'[1]Figure 1.2'!$C$22</f>
        <v>0.05</v>
      </c>
      <c r="N11" s="1">
        <f>VLOOKUP(A11,[3]Sheet2!$A:$D,3,FALSE)</f>
        <v>55250</v>
      </c>
      <c r="O11" s="1">
        <v>0</v>
      </c>
      <c r="P11" s="1">
        <v>0</v>
      </c>
      <c r="Q11" s="1">
        <v>0</v>
      </c>
      <c r="R11" s="1">
        <v>0</v>
      </c>
      <c r="S11" s="2">
        <f>+F11</f>
        <v>54900</v>
      </c>
      <c r="T11" s="1">
        <f>+S11*(1+$M$2)</f>
        <v>57645</v>
      </c>
      <c r="U11" s="1">
        <f>+T11*(1+$M$2)</f>
        <v>60527.25</v>
      </c>
      <c r="V11" s="1">
        <f>+U11*(1+$M$2)</f>
        <v>63553.612500000003</v>
      </c>
      <c r="W11" s="1">
        <f>+V11*(1+$M$2)</f>
        <v>66731.293125000011</v>
      </c>
      <c r="X11" s="1">
        <f>+W11*(1+$M$2)</f>
        <v>70067.857781250015</v>
      </c>
      <c r="Y11" s="1">
        <f>+X11*(1+$M$2)</f>
        <v>73571.250670312525</v>
      </c>
      <c r="Z11" s="1">
        <f>+Y11*(1+$M$2)</f>
        <v>77249.813203828162</v>
      </c>
      <c r="AA11" s="1">
        <f>+Z11*(1+$M$2)</f>
        <v>81112.303864019574</v>
      </c>
      <c r="AB11" s="1">
        <f>+AA11*(1+$M$2)</f>
        <v>85167.919057220555</v>
      </c>
      <c r="AC11" s="2">
        <f>+G11</f>
        <v>118800</v>
      </c>
      <c r="AD11" s="1">
        <f>+AC11*(1+$M$2)</f>
        <v>124740</v>
      </c>
      <c r="AE11" s="1">
        <f>+AD11*(1+$M$2)</f>
        <v>130977</v>
      </c>
      <c r="AF11" s="1">
        <f>+AE11*(1+$M$2)</f>
        <v>137525.85</v>
      </c>
      <c r="AG11" s="1">
        <f>+AF11*(1+$M$2)</f>
        <v>144402.14250000002</v>
      </c>
      <c r="AH11" s="1">
        <f>+AG11*(1+$M$2)</f>
        <v>151622.24962500003</v>
      </c>
      <c r="AI11" s="1">
        <f>+AH11*(1+$M$2)</f>
        <v>159203.36210625005</v>
      </c>
      <c r="AJ11" s="1">
        <f>+AI11*(1+$M$2)</f>
        <v>167163.53021156255</v>
      </c>
      <c r="AK11" s="1">
        <f>+AJ11*(1+$M$2)</f>
        <v>175521.70672214069</v>
      </c>
      <c r="AL11" s="1">
        <f>+AK11*(1+$M$2)</f>
        <v>184297.79205824772</v>
      </c>
      <c r="AM11" s="2">
        <f>+J11</f>
        <v>19501.471507697603</v>
      </c>
      <c r="AN11" s="1">
        <f>+AM11*(1+$M$2)</f>
        <v>20476.545083082485</v>
      </c>
      <c r="AO11" s="1">
        <f>+AN11*(1+$M$2)</f>
        <v>21500.372337236611</v>
      </c>
      <c r="AP11" s="1">
        <f>+AO11*(1+$M$2)</f>
        <v>22575.390954098442</v>
      </c>
      <c r="AQ11" s="1">
        <f>+AP11*(1+$M$2)</f>
        <v>23704.160501803366</v>
      </c>
      <c r="AR11" s="1">
        <f>+AQ11*(1+$M$2)</f>
        <v>24889.368526893537</v>
      </c>
      <c r="AS11" s="1">
        <f>+AR11*(1+$M$2)</f>
        <v>26133.836953238217</v>
      </c>
      <c r="AT11" s="1">
        <f>+AS11*(1+$M$2)</f>
        <v>27440.528800900127</v>
      </c>
      <c r="AU11" s="1">
        <f>+AT11*(1+$M$2)</f>
        <v>28812.555240945134</v>
      </c>
      <c r="AV11" s="1">
        <f>+AU11*(1+$M$2)</f>
        <v>30253.183002992391</v>
      </c>
      <c r="AW11" s="1">
        <f>+AV11*(1+$M$2)</f>
        <v>31765.842153142014</v>
      </c>
      <c r="AX11" s="1">
        <f>+AW11*(1+$M$2)</f>
        <v>33354.134260799117</v>
      </c>
      <c r="AY11" s="1">
        <f>+AX11*(1+$M$2)</f>
        <v>35021.840973839076</v>
      </c>
      <c r="AZ11" s="1">
        <f>+AY11*(1+$M$2)</f>
        <v>36772.933022531033</v>
      </c>
      <c r="BA11" s="2">
        <f>+K11</f>
        <v>42199.905557640712</v>
      </c>
      <c r="BB11" s="1">
        <f>+BA11*(1+$M$2)</f>
        <v>44309.900835522749</v>
      </c>
      <c r="BC11" s="1">
        <f>+BB11*(1+$M$2)</f>
        <v>46525.395877298892</v>
      </c>
      <c r="BD11" s="1">
        <f>+BC11*(1+$M$2)</f>
        <v>48851.665671163835</v>
      </c>
      <c r="BE11" s="1">
        <f>+BD11*(1+$M$2)</f>
        <v>51294.248954722032</v>
      </c>
      <c r="BF11" s="1">
        <f>+BE11*(1+$M$2)</f>
        <v>53858.961402458139</v>
      </c>
      <c r="BG11" s="1">
        <f>+BF11*(1+$M$2)</f>
        <v>56551.90947258105</v>
      </c>
      <c r="BH11" s="1">
        <f>+BG11*(1+$M$2)</f>
        <v>59379.504946210101</v>
      </c>
      <c r="BI11" s="1">
        <f>+BH11*(1+$M$2)</f>
        <v>62348.480193520612</v>
      </c>
      <c r="BJ11" s="1">
        <f>+BI11*(1+$M$2)</f>
        <v>65465.904203196646</v>
      </c>
      <c r="BK11" s="3">
        <f>NPV($L$2,-N11,O11:AL11)</f>
        <v>1256942.3018805319</v>
      </c>
      <c r="BL11" s="1">
        <f>NPV(L11,0,AM11:BJ11)</f>
        <v>579677.35717088974</v>
      </c>
      <c r="BM11" s="3">
        <f>+BK11-BL11</f>
        <v>677264.94470964221</v>
      </c>
    </row>
    <row r="12" spans="1:65" x14ac:dyDescent="0.2">
      <c r="A12">
        <f>VLOOKUP(C12,[2]Sheet1!$A:$B,2,FALSE)</f>
        <v>110714</v>
      </c>
      <c r="B12" t="s">
        <v>62</v>
      </c>
      <c r="C12" t="s">
        <v>62</v>
      </c>
      <c r="D12" s="4">
        <f>+BM12/N12</f>
        <v>11.3214398112115</v>
      </c>
      <c r="E12" s="4">
        <f>+D12*10</f>
        <v>113.21439811211499</v>
      </c>
      <c r="F12" s="1">
        <v>53500</v>
      </c>
      <c r="G12" s="1">
        <v>103800</v>
      </c>
      <c r="H12">
        <v>0.45</v>
      </c>
      <c r="I12">
        <v>0.37</v>
      </c>
      <c r="J12" s="1">
        <f>+F12/(1+'[1]Figure 1.2'!$C$23)</f>
        <v>19004.1662233483</v>
      </c>
      <c r="K12" s="1">
        <f>+G12/(1+'[1]Figure 1.2'!$C$23)</f>
        <v>36871.634653898196</v>
      </c>
      <c r="L12">
        <f>+'[1]Figure 1.2'!$C$21</f>
        <v>0.03</v>
      </c>
      <c r="M12">
        <f>+'[1]Figure 1.2'!$C$22</f>
        <v>0.05</v>
      </c>
      <c r="N12" s="1">
        <f>VLOOKUP(A12,[3]Sheet2!$A:$D,3,FALSE)</f>
        <v>53671</v>
      </c>
      <c r="O12" s="1">
        <v>0</v>
      </c>
      <c r="P12" s="1">
        <v>0</v>
      </c>
      <c r="Q12" s="1">
        <v>0</v>
      </c>
      <c r="R12" s="1">
        <v>0</v>
      </c>
      <c r="S12" s="2">
        <f>+F12</f>
        <v>53500</v>
      </c>
      <c r="T12" s="1">
        <f>+S12*(1+$M$2)</f>
        <v>56175</v>
      </c>
      <c r="U12" s="1">
        <f>+T12*(1+$M$2)</f>
        <v>58983.75</v>
      </c>
      <c r="V12" s="1">
        <f>+U12*(1+$M$2)</f>
        <v>61932.9375</v>
      </c>
      <c r="W12" s="1">
        <f>+V12*(1+$M$2)</f>
        <v>65029.584375000006</v>
      </c>
      <c r="X12" s="1">
        <f>+W12*(1+$M$2)</f>
        <v>68281.063593750005</v>
      </c>
      <c r="Y12" s="1">
        <f>+X12*(1+$M$2)</f>
        <v>71695.116773437505</v>
      </c>
      <c r="Z12" s="1">
        <f>+Y12*(1+$M$2)</f>
        <v>75279.872612109379</v>
      </c>
      <c r="AA12" s="1">
        <f>+Z12*(1+$M$2)</f>
        <v>79043.866242714852</v>
      </c>
      <c r="AB12" s="1">
        <f>+AA12*(1+$M$2)</f>
        <v>82996.059554850595</v>
      </c>
      <c r="AC12" s="2">
        <f>+G12</f>
        <v>103800</v>
      </c>
      <c r="AD12" s="1">
        <f>+AC12*(1+$M$2)</f>
        <v>108990</v>
      </c>
      <c r="AE12" s="1">
        <f>+AD12*(1+$M$2)</f>
        <v>114439.5</v>
      </c>
      <c r="AF12" s="1">
        <f>+AE12*(1+$M$2)</f>
        <v>120161.47500000001</v>
      </c>
      <c r="AG12" s="1">
        <f>+AF12*(1+$M$2)</f>
        <v>126169.54875000002</v>
      </c>
      <c r="AH12" s="1">
        <f>+AG12*(1+$M$2)</f>
        <v>132478.02618750001</v>
      </c>
      <c r="AI12" s="1">
        <f>+AH12*(1+$M$2)</f>
        <v>139101.92749687503</v>
      </c>
      <c r="AJ12" s="1">
        <f>+AI12*(1+$M$2)</f>
        <v>146057.02387171879</v>
      </c>
      <c r="AK12" s="1">
        <f>+AJ12*(1+$M$2)</f>
        <v>153359.87506530475</v>
      </c>
      <c r="AL12" s="1">
        <f>+AK12*(1+$M$2)</f>
        <v>161027.86881856999</v>
      </c>
      <c r="AM12" s="2">
        <f>+J12</f>
        <v>19004.1662233483</v>
      </c>
      <c r="AN12" s="1">
        <f>+AM12*(1+$M$2)</f>
        <v>19954.374534515715</v>
      </c>
      <c r="AO12" s="1">
        <f>+AN12*(1+$M$2)</f>
        <v>20952.093261241502</v>
      </c>
      <c r="AP12" s="1">
        <f>+AO12*(1+$M$2)</f>
        <v>21999.697924303578</v>
      </c>
      <c r="AQ12" s="1">
        <f>+AP12*(1+$M$2)</f>
        <v>23099.682820518759</v>
      </c>
      <c r="AR12" s="1">
        <f>+AQ12*(1+$M$2)</f>
        <v>24254.666961544699</v>
      </c>
      <c r="AS12" s="1">
        <f>+AR12*(1+$M$2)</f>
        <v>25467.400309621935</v>
      </c>
      <c r="AT12" s="1">
        <f>+AS12*(1+$M$2)</f>
        <v>26740.770325103033</v>
      </c>
      <c r="AU12" s="1">
        <f>+AT12*(1+$M$2)</f>
        <v>28077.808841358186</v>
      </c>
      <c r="AV12" s="1">
        <f>+AU12*(1+$M$2)</f>
        <v>29481.699283426096</v>
      </c>
      <c r="AW12" s="1">
        <f>+AV12*(1+$M$2)</f>
        <v>30955.784247597403</v>
      </c>
      <c r="AX12" s="1">
        <f>+AW12*(1+$M$2)</f>
        <v>32503.573459977273</v>
      </c>
      <c r="AY12" s="1">
        <f>+AX12*(1+$M$2)</f>
        <v>34128.752132976137</v>
      </c>
      <c r="AZ12" s="1">
        <f>+AY12*(1+$M$2)</f>
        <v>35835.189739624948</v>
      </c>
      <c r="BA12" s="2">
        <f>+K12</f>
        <v>36871.634653898196</v>
      </c>
      <c r="BB12" s="1">
        <f>+BA12*(1+$M$2)</f>
        <v>38715.216386593107</v>
      </c>
      <c r="BC12" s="1">
        <f>+BB12*(1+$M$2)</f>
        <v>40650.977205922762</v>
      </c>
      <c r="BD12" s="1">
        <f>+BC12*(1+$M$2)</f>
        <v>42683.526066218903</v>
      </c>
      <c r="BE12" s="1">
        <f>+BD12*(1+$M$2)</f>
        <v>44817.702369529849</v>
      </c>
      <c r="BF12" s="1">
        <f>+BE12*(1+$M$2)</f>
        <v>47058.587488006342</v>
      </c>
      <c r="BG12" s="1">
        <f>+BF12*(1+$M$2)</f>
        <v>49411.516862406665</v>
      </c>
      <c r="BH12" s="1">
        <f>+BG12*(1+$M$2)</f>
        <v>51882.092705527</v>
      </c>
      <c r="BI12" s="1">
        <f>+BH12*(1+$M$2)</f>
        <v>54476.197340803352</v>
      </c>
      <c r="BJ12" s="1">
        <f>+BI12*(1+$M$2)</f>
        <v>57200.007207843519</v>
      </c>
      <c r="BK12" s="3">
        <f>NPV($L$2,-N12,O12:AL12)</f>
        <v>1143590.7445194062</v>
      </c>
      <c r="BL12" s="1">
        <f>NPV(L12,0,AM12:BJ12)</f>
        <v>535957.74841187382</v>
      </c>
      <c r="BM12" s="3">
        <f>+BK12-BL12</f>
        <v>607632.99610753241</v>
      </c>
    </row>
    <row r="13" spans="1:65" x14ac:dyDescent="0.2">
      <c r="A13">
        <f>VLOOKUP(C13,[2]Sheet1!$A:$B,2,FALSE)</f>
        <v>123961</v>
      </c>
      <c r="B13" t="s">
        <v>28</v>
      </c>
      <c r="C13" t="s">
        <v>28</v>
      </c>
      <c r="D13" s="4">
        <f>+BM13/N13</f>
        <v>2.9922001167698293</v>
      </c>
      <c r="E13" s="4">
        <f>+D13*10</f>
        <v>29.922001167698294</v>
      </c>
      <c r="F13" s="1">
        <v>59400</v>
      </c>
      <c r="G13" s="1">
        <v>119300</v>
      </c>
      <c r="H13">
        <v>0.47</v>
      </c>
      <c r="I13">
        <v>0.24</v>
      </c>
      <c r="J13" s="1">
        <f>+F13/(1+'[1]Figure 1.2'!$C$23)</f>
        <v>21099.952778820356</v>
      </c>
      <c r="K13" s="1">
        <f>+G13/(1+'[1]Figure 1.2'!$C$23)</f>
        <v>42377.514587765465</v>
      </c>
      <c r="L13">
        <f>+'[1]Figure 1.2'!$C$21</f>
        <v>0.03</v>
      </c>
      <c r="M13">
        <f>+'[1]Figure 1.2'!$C$22</f>
        <v>0.05</v>
      </c>
      <c r="N13" s="1">
        <f>VLOOKUP(A13,[3]Sheet2!$A:$D,3,FALSE)</f>
        <v>189318</v>
      </c>
      <c r="O13" s="1">
        <v>0</v>
      </c>
      <c r="P13" s="1">
        <v>0</v>
      </c>
      <c r="Q13" s="1">
        <v>0</v>
      </c>
      <c r="R13" s="1">
        <v>0</v>
      </c>
      <c r="S13" s="2">
        <f>+F13</f>
        <v>59400</v>
      </c>
      <c r="T13" s="1">
        <f>+S13*(1+$M$2)</f>
        <v>62370</v>
      </c>
      <c r="U13" s="1">
        <f>+T13*(1+$M$2)</f>
        <v>65488.5</v>
      </c>
      <c r="V13" s="1">
        <f>+U13*(1+$M$2)</f>
        <v>68762.925000000003</v>
      </c>
      <c r="W13" s="1">
        <f>+V13*(1+$M$2)</f>
        <v>72201.071250000008</v>
      </c>
      <c r="X13" s="1">
        <f>+W13*(1+$M$2)</f>
        <v>75811.124812500013</v>
      </c>
      <c r="Y13" s="1">
        <f>+X13*(1+$M$2)</f>
        <v>79601.681053125023</v>
      </c>
      <c r="Z13" s="1">
        <f>+Y13*(1+$M$2)</f>
        <v>83581.765105781276</v>
      </c>
      <c r="AA13" s="1">
        <f>+Z13*(1+$M$2)</f>
        <v>87760.853361070345</v>
      </c>
      <c r="AB13" s="1">
        <f>+AA13*(1+$M$2)</f>
        <v>92148.896029123862</v>
      </c>
      <c r="AC13" s="2">
        <f>+G13</f>
        <v>119300</v>
      </c>
      <c r="AD13" s="1">
        <f>+AC13*(1+$M$2)</f>
        <v>125265</v>
      </c>
      <c r="AE13" s="1">
        <f>+AD13*(1+$M$2)</f>
        <v>131528.25</v>
      </c>
      <c r="AF13" s="1">
        <f>+AE13*(1+$M$2)</f>
        <v>138104.66250000001</v>
      </c>
      <c r="AG13" s="1">
        <f>+AF13*(1+$M$2)</f>
        <v>145009.895625</v>
      </c>
      <c r="AH13" s="1">
        <f>+AG13*(1+$M$2)</f>
        <v>152260.39040625002</v>
      </c>
      <c r="AI13" s="1">
        <f>+AH13*(1+$M$2)</f>
        <v>159873.40992656254</v>
      </c>
      <c r="AJ13" s="1">
        <f>+AI13*(1+$M$2)</f>
        <v>167867.08042289066</v>
      </c>
      <c r="AK13" s="1">
        <f>+AJ13*(1+$M$2)</f>
        <v>176260.4344440352</v>
      </c>
      <c r="AL13" s="1">
        <f>+AK13*(1+$M$2)</f>
        <v>185073.45616623698</v>
      </c>
      <c r="AM13" s="2">
        <f>+J13</f>
        <v>21099.952778820356</v>
      </c>
      <c r="AN13" s="1">
        <f>+AM13*(1+$M$2)</f>
        <v>22154.950417761374</v>
      </c>
      <c r="AO13" s="1">
        <f>+AN13*(1+$M$2)</f>
        <v>23262.697938649446</v>
      </c>
      <c r="AP13" s="1">
        <f>+AO13*(1+$M$2)</f>
        <v>24425.832835581918</v>
      </c>
      <c r="AQ13" s="1">
        <f>+AP13*(1+$M$2)</f>
        <v>25647.124477361016</v>
      </c>
      <c r="AR13" s="1">
        <f>+AQ13*(1+$M$2)</f>
        <v>26929.480701229069</v>
      </c>
      <c r="AS13" s="1">
        <f>+AR13*(1+$M$2)</f>
        <v>28275.954736290525</v>
      </c>
      <c r="AT13" s="1">
        <f>+AS13*(1+$M$2)</f>
        <v>29689.752473105051</v>
      </c>
      <c r="AU13" s="1">
        <f>+AT13*(1+$M$2)</f>
        <v>31174.240096760306</v>
      </c>
      <c r="AV13" s="1">
        <f>+AU13*(1+$M$2)</f>
        <v>32732.952101598323</v>
      </c>
      <c r="AW13" s="1">
        <f>+AV13*(1+$M$2)</f>
        <v>34369.599706678244</v>
      </c>
      <c r="AX13" s="1">
        <f>+AW13*(1+$M$2)</f>
        <v>36088.079692012157</v>
      </c>
      <c r="AY13" s="1">
        <f>+AX13*(1+$M$2)</f>
        <v>37892.48367661277</v>
      </c>
      <c r="AZ13" s="1">
        <f>+AY13*(1+$M$2)</f>
        <v>39787.107860443408</v>
      </c>
      <c r="BA13" s="2">
        <f>+K13</f>
        <v>42377.514587765465</v>
      </c>
      <c r="BB13" s="1">
        <f>+BA13*(1+$M$2)</f>
        <v>44496.390317153739</v>
      </c>
      <c r="BC13" s="1">
        <f>+BB13*(1+$M$2)</f>
        <v>46721.209833011424</v>
      </c>
      <c r="BD13" s="1">
        <f>+BC13*(1+$M$2)</f>
        <v>49057.270324662</v>
      </c>
      <c r="BE13" s="1">
        <f>+BD13*(1+$M$2)</f>
        <v>51510.133840895105</v>
      </c>
      <c r="BF13" s="1">
        <f>+BE13*(1+$M$2)</f>
        <v>54085.640532939862</v>
      </c>
      <c r="BG13" s="1">
        <f>+BF13*(1+$M$2)</f>
        <v>56789.922559586856</v>
      </c>
      <c r="BH13" s="1">
        <f>+BG13*(1+$M$2)</f>
        <v>59629.418687566198</v>
      </c>
      <c r="BI13" s="1">
        <f>+BH13*(1+$M$2)</f>
        <v>62610.889621944509</v>
      </c>
      <c r="BJ13" s="1">
        <f>+BI13*(1+$M$2)</f>
        <v>65741.434103041742</v>
      </c>
      <c r="BK13" s="3">
        <f>NPV($L$2,-N13,O13:AL13)</f>
        <v>1171338.1309309616</v>
      </c>
      <c r="BL13" s="1">
        <f>NPV(L13,0,AM13:BJ13)</f>
        <v>604860.78922433103</v>
      </c>
      <c r="BM13" s="3">
        <f>+BK13-BL13</f>
        <v>566477.34170663054</v>
      </c>
    </row>
    <row r="14" spans="1:65" x14ac:dyDescent="0.2">
      <c r="A14">
        <f>VLOOKUP(C14,[2]Sheet1!$A:$B,2,FALSE)</f>
        <v>126614</v>
      </c>
      <c r="B14" t="s">
        <v>50</v>
      </c>
      <c r="C14" t="s">
        <v>50</v>
      </c>
      <c r="D14" s="4">
        <f>+BM14/N14</f>
        <v>15.447865476874492</v>
      </c>
      <c r="E14" s="4">
        <f>+D14*10</f>
        <v>154.47865476874492</v>
      </c>
      <c r="F14" s="1">
        <v>53400</v>
      </c>
      <c r="G14" s="1">
        <v>109600</v>
      </c>
      <c r="H14">
        <v>0.48</v>
      </c>
      <c r="I14">
        <v>0.36</v>
      </c>
      <c r="J14" s="1">
        <f>+F14/(1+'[1]Figure 1.2'!$C$23)</f>
        <v>18968.64441732335</v>
      </c>
      <c r="K14" s="1">
        <f>+G14/(1+'[1]Figure 1.2'!$C$23)</f>
        <v>38931.899403345305</v>
      </c>
      <c r="L14">
        <f>+'[1]Figure 1.2'!$C$21</f>
        <v>0.03</v>
      </c>
      <c r="M14">
        <f>+'[1]Figure 1.2'!$C$22</f>
        <v>0.05</v>
      </c>
      <c r="N14" s="1">
        <f>VLOOKUP(A14,[3]Sheet2!$A:$D,3,FALSE)</f>
        <v>41709</v>
      </c>
      <c r="O14" s="1">
        <v>0</v>
      </c>
      <c r="P14" s="1">
        <v>0</v>
      </c>
      <c r="Q14" s="1">
        <v>0</v>
      </c>
      <c r="R14" s="1">
        <v>0</v>
      </c>
      <c r="S14" s="2">
        <f>+F14</f>
        <v>53400</v>
      </c>
      <c r="T14" s="1">
        <f>+S14*(1+$M$2)</f>
        <v>56070</v>
      </c>
      <c r="U14" s="1">
        <f>+T14*(1+$M$2)</f>
        <v>58873.5</v>
      </c>
      <c r="V14" s="1">
        <f>+U14*(1+$M$2)</f>
        <v>61817.175000000003</v>
      </c>
      <c r="W14" s="1">
        <f>+V14*(1+$M$2)</f>
        <v>64908.033750000002</v>
      </c>
      <c r="X14" s="1">
        <f>+W14*(1+$M$2)</f>
        <v>68153.435437500011</v>
      </c>
      <c r="Y14" s="1">
        <f>+X14*(1+$M$2)</f>
        <v>71561.107209375012</v>
      </c>
      <c r="Z14" s="1">
        <f>+Y14*(1+$M$2)</f>
        <v>75139.162569843771</v>
      </c>
      <c r="AA14" s="1">
        <f>+Z14*(1+$M$2)</f>
        <v>78896.120698335959</v>
      </c>
      <c r="AB14" s="1">
        <f>+AA14*(1+$M$2)</f>
        <v>82840.926733252767</v>
      </c>
      <c r="AC14" s="2">
        <f>+G14</f>
        <v>109600</v>
      </c>
      <c r="AD14" s="1">
        <f>+AC14*(1+$M$2)</f>
        <v>115080</v>
      </c>
      <c r="AE14" s="1">
        <f>+AD14*(1+$M$2)</f>
        <v>120834</v>
      </c>
      <c r="AF14" s="1">
        <f>+AE14*(1+$M$2)</f>
        <v>126875.70000000001</v>
      </c>
      <c r="AG14" s="1">
        <f>+AF14*(1+$M$2)</f>
        <v>133219.48500000002</v>
      </c>
      <c r="AH14" s="1">
        <f>+AG14*(1+$M$2)</f>
        <v>139880.45925000001</v>
      </c>
      <c r="AI14" s="1">
        <f>+AH14*(1+$M$2)</f>
        <v>146874.48221250004</v>
      </c>
      <c r="AJ14" s="1">
        <f>+AI14*(1+$M$2)</f>
        <v>154218.20632312505</v>
      </c>
      <c r="AK14" s="1">
        <f>+AJ14*(1+$M$2)</f>
        <v>161929.1166392813</v>
      </c>
      <c r="AL14" s="1">
        <f>+AK14*(1+$M$2)</f>
        <v>170025.57247124537</v>
      </c>
      <c r="AM14" s="2">
        <f>+J14</f>
        <v>18968.64441732335</v>
      </c>
      <c r="AN14" s="1">
        <f>+AM14*(1+$M$2)</f>
        <v>19917.076638189519</v>
      </c>
      <c r="AO14" s="1">
        <f>+AN14*(1+$M$2)</f>
        <v>20912.930470098996</v>
      </c>
      <c r="AP14" s="1">
        <f>+AO14*(1+$M$2)</f>
        <v>21958.576993603947</v>
      </c>
      <c r="AQ14" s="1">
        <f>+AP14*(1+$M$2)</f>
        <v>23056.505843284147</v>
      </c>
      <c r="AR14" s="1">
        <f>+AQ14*(1+$M$2)</f>
        <v>24209.331135448356</v>
      </c>
      <c r="AS14" s="1">
        <f>+AR14*(1+$M$2)</f>
        <v>25419.797692220774</v>
      </c>
      <c r="AT14" s="1">
        <f>+AS14*(1+$M$2)</f>
        <v>26690.787576831815</v>
      </c>
      <c r="AU14" s="1">
        <f>+AT14*(1+$M$2)</f>
        <v>28025.326955673409</v>
      </c>
      <c r="AV14" s="1">
        <f>+AU14*(1+$M$2)</f>
        <v>29426.593303457081</v>
      </c>
      <c r="AW14" s="1">
        <f>+AV14*(1+$M$2)</f>
        <v>30897.922968629937</v>
      </c>
      <c r="AX14" s="1">
        <f>+AW14*(1+$M$2)</f>
        <v>32442.819117061434</v>
      </c>
      <c r="AY14" s="1">
        <f>+AX14*(1+$M$2)</f>
        <v>34064.96007291451</v>
      </c>
      <c r="AZ14" s="1">
        <f>+AY14*(1+$M$2)</f>
        <v>35768.208076560237</v>
      </c>
      <c r="BA14" s="2">
        <f>+K14</f>
        <v>38931.899403345305</v>
      </c>
      <c r="BB14" s="1">
        <f>+BA14*(1+$M$2)</f>
        <v>40878.494373512571</v>
      </c>
      <c r="BC14" s="1">
        <f>+BB14*(1+$M$2)</f>
        <v>42922.419092188204</v>
      </c>
      <c r="BD14" s="1">
        <f>+BC14*(1+$M$2)</f>
        <v>45068.540046797614</v>
      </c>
      <c r="BE14" s="1">
        <f>+BD14*(1+$M$2)</f>
        <v>47321.9670491375</v>
      </c>
      <c r="BF14" s="1">
        <f>+BE14*(1+$M$2)</f>
        <v>49688.06540159438</v>
      </c>
      <c r="BG14" s="1">
        <f>+BF14*(1+$M$2)</f>
        <v>52172.468671674098</v>
      </c>
      <c r="BH14" s="1">
        <f>+BG14*(1+$M$2)</f>
        <v>54781.092105257805</v>
      </c>
      <c r="BI14" s="1">
        <f>+BH14*(1+$M$2)</f>
        <v>57520.146710520698</v>
      </c>
      <c r="BJ14" s="1">
        <f>+BI14*(1+$M$2)</f>
        <v>60396.154046046737</v>
      </c>
      <c r="BK14" s="3">
        <f>NPV($L$2,-N14,O14:AL14)</f>
        <v>1193760.8407349482</v>
      </c>
      <c r="BL14" s="1">
        <f>NPV(L14,0,AM14:BJ14)</f>
        <v>549445.81955998996</v>
      </c>
      <c r="BM14" s="3">
        <f>+BK14-BL14</f>
        <v>644315.02117495821</v>
      </c>
    </row>
    <row r="15" spans="1:65" x14ac:dyDescent="0.2">
      <c r="A15">
        <f>VLOOKUP(C15,[2]Sheet1!$A:$B,2,FALSE)</f>
        <v>126775</v>
      </c>
      <c r="B15" t="s">
        <v>11</v>
      </c>
      <c r="C15" t="s">
        <v>11</v>
      </c>
      <c r="D15" s="4">
        <f>+BM15/N15</f>
        <v>12.155547098894958</v>
      </c>
      <c r="E15" s="4">
        <f>+D15*10</f>
        <v>121.55547098894958</v>
      </c>
      <c r="F15" s="1">
        <v>71900</v>
      </c>
      <c r="G15" s="1">
        <v>136100</v>
      </c>
      <c r="H15">
        <v>0.6</v>
      </c>
      <c r="I15">
        <v>0.94</v>
      </c>
      <c r="J15" s="1">
        <f>+F15/(1+'[1]Figure 1.2'!$C$23)</f>
        <v>25540.178531939117</v>
      </c>
      <c r="K15" s="1">
        <f>+G15/(1+'[1]Figure 1.2'!$C$23)</f>
        <v>48345.177999957079</v>
      </c>
      <c r="L15">
        <f>+'[1]Figure 1.2'!$C$21</f>
        <v>0.03</v>
      </c>
      <c r="M15">
        <f>+'[1]Figure 1.2'!$C$22</f>
        <v>0.05</v>
      </c>
      <c r="N15" s="1">
        <f>VLOOKUP(A15,[3]Sheet2!$A:$D,3,FALSE)</f>
        <v>66410</v>
      </c>
      <c r="O15" s="1">
        <v>0</v>
      </c>
      <c r="P15" s="1">
        <v>0</v>
      </c>
      <c r="Q15" s="1">
        <v>0</v>
      </c>
      <c r="R15" s="1">
        <v>0</v>
      </c>
      <c r="S15" s="2">
        <f>+F15</f>
        <v>71900</v>
      </c>
      <c r="T15" s="1">
        <f>+S15*(1+$M$2)</f>
        <v>75495</v>
      </c>
      <c r="U15" s="1">
        <f>+T15*(1+$M$2)</f>
        <v>79269.75</v>
      </c>
      <c r="V15" s="1">
        <f>+U15*(1+$M$2)</f>
        <v>83233.237500000003</v>
      </c>
      <c r="W15" s="1">
        <f>+V15*(1+$M$2)</f>
        <v>87394.899375000008</v>
      </c>
      <c r="X15" s="1">
        <f>+W15*(1+$M$2)</f>
        <v>91764.644343750013</v>
      </c>
      <c r="Y15" s="1">
        <f>+X15*(1+$M$2)</f>
        <v>96352.876560937511</v>
      </c>
      <c r="Z15" s="1">
        <f>+Y15*(1+$M$2)</f>
        <v>101170.5203889844</v>
      </c>
      <c r="AA15" s="1">
        <f>+Z15*(1+$M$2)</f>
        <v>106229.04640843363</v>
      </c>
      <c r="AB15" s="1">
        <f>+AA15*(1+$M$2)</f>
        <v>111540.49872885531</v>
      </c>
      <c r="AC15" s="2">
        <f>+G15</f>
        <v>136100</v>
      </c>
      <c r="AD15" s="1">
        <f>+AC15*(1+$M$2)</f>
        <v>142905</v>
      </c>
      <c r="AE15" s="1">
        <f>+AD15*(1+$M$2)</f>
        <v>150050.25</v>
      </c>
      <c r="AF15" s="1">
        <f>+AE15*(1+$M$2)</f>
        <v>157552.76250000001</v>
      </c>
      <c r="AG15" s="1">
        <f>+AF15*(1+$M$2)</f>
        <v>165430.40062500001</v>
      </c>
      <c r="AH15" s="1">
        <f>+AG15*(1+$M$2)</f>
        <v>173701.92065625</v>
      </c>
      <c r="AI15" s="1">
        <f>+AH15*(1+$M$2)</f>
        <v>182387.01668906253</v>
      </c>
      <c r="AJ15" s="1">
        <f>+AI15*(1+$M$2)</f>
        <v>191506.36752351566</v>
      </c>
      <c r="AK15" s="1">
        <f>+AJ15*(1+$M$2)</f>
        <v>201081.68589969145</v>
      </c>
      <c r="AL15" s="1">
        <f>+AK15*(1+$M$2)</f>
        <v>211135.77019467604</v>
      </c>
      <c r="AM15" s="2">
        <f>+J15</f>
        <v>25540.178531939117</v>
      </c>
      <c r="AN15" s="1">
        <f>+AM15*(1+$M$2)</f>
        <v>26817.187458536075</v>
      </c>
      <c r="AO15" s="1">
        <f>+AN15*(1+$M$2)</f>
        <v>28158.046831462878</v>
      </c>
      <c r="AP15" s="1">
        <f>+AO15*(1+$M$2)</f>
        <v>29565.949173036024</v>
      </c>
      <c r="AQ15" s="1">
        <f>+AP15*(1+$M$2)</f>
        <v>31044.246631687827</v>
      </c>
      <c r="AR15" s="1">
        <f>+AQ15*(1+$M$2)</f>
        <v>32596.45896327222</v>
      </c>
      <c r="AS15" s="1">
        <f>+AR15*(1+$M$2)</f>
        <v>34226.281911435835</v>
      </c>
      <c r="AT15" s="1">
        <f>+AS15*(1+$M$2)</f>
        <v>35937.596007007625</v>
      </c>
      <c r="AU15" s="1">
        <f>+AT15*(1+$M$2)</f>
        <v>37734.475807358009</v>
      </c>
      <c r="AV15" s="1">
        <f>+AU15*(1+$M$2)</f>
        <v>39621.199597725914</v>
      </c>
      <c r="AW15" s="1">
        <f>+AV15*(1+$M$2)</f>
        <v>41602.259577612211</v>
      </c>
      <c r="AX15" s="1">
        <f>+AW15*(1+$M$2)</f>
        <v>43682.372556492825</v>
      </c>
      <c r="AY15" s="1">
        <f>+AX15*(1+$M$2)</f>
        <v>45866.49118431747</v>
      </c>
      <c r="AZ15" s="1">
        <f>+AY15*(1+$M$2)</f>
        <v>48159.815743533349</v>
      </c>
      <c r="BA15" s="2">
        <f>+K15</f>
        <v>48345.177999957079</v>
      </c>
      <c r="BB15" s="1">
        <f>+BA15*(1+$M$2)</f>
        <v>50762.436899954933</v>
      </c>
      <c r="BC15" s="1">
        <f>+BB15*(1+$M$2)</f>
        <v>53300.558744952679</v>
      </c>
      <c r="BD15" s="1">
        <f>+BC15*(1+$M$2)</f>
        <v>55965.586682200315</v>
      </c>
      <c r="BE15" s="1">
        <f>+BD15*(1+$M$2)</f>
        <v>58763.866016310334</v>
      </c>
      <c r="BF15" s="1">
        <f>+BE15*(1+$M$2)</f>
        <v>61702.059317125852</v>
      </c>
      <c r="BG15" s="1">
        <f>+BF15*(1+$M$2)</f>
        <v>64787.16228298215</v>
      </c>
      <c r="BH15" s="1">
        <f>+BG15*(1+$M$2)</f>
        <v>68026.520397131259</v>
      </c>
      <c r="BI15" s="1">
        <f>+BH15*(1+$M$2)</f>
        <v>71427.846416987828</v>
      </c>
      <c r="BJ15" s="1">
        <f>+BI15*(1+$M$2)</f>
        <v>74999.238737837222</v>
      </c>
      <c r="BK15" s="3">
        <f>NPV($L$2,-N15,O15:AL15)</f>
        <v>1519319.2657080689</v>
      </c>
      <c r="BL15" s="1">
        <f>NPV(L15,0,AM15:BJ15)</f>
        <v>712069.38287045469</v>
      </c>
      <c r="BM15" s="3">
        <f>+BK15-BL15</f>
        <v>807249.88283761416</v>
      </c>
    </row>
    <row r="16" spans="1:65" x14ac:dyDescent="0.2">
      <c r="A16">
        <f>VLOOKUP(C16,[2]Sheet1!$A:$B,2,FALSE)</f>
        <v>130794</v>
      </c>
      <c r="B16" t="s">
        <v>14</v>
      </c>
      <c r="C16" t="s">
        <v>14</v>
      </c>
      <c r="D16" s="4">
        <f>+BM16/N16</f>
        <v>3.6740974555403572</v>
      </c>
      <c r="E16" s="4">
        <f>+D16*10</f>
        <v>36.740974555403568</v>
      </c>
      <c r="F16" s="1">
        <v>66800</v>
      </c>
      <c r="G16" s="1">
        <v>132100</v>
      </c>
      <c r="H16">
        <v>0.53</v>
      </c>
      <c r="I16">
        <v>0.23</v>
      </c>
      <c r="J16" s="1">
        <f>+F16/(1+'[1]Figure 1.2'!$C$23)</f>
        <v>23728.566424666664</v>
      </c>
      <c r="K16" s="1">
        <f>+G16/(1+'[1]Figure 1.2'!$C$23)</f>
        <v>46924.305758959075</v>
      </c>
      <c r="L16">
        <f>+'[1]Figure 1.2'!$C$21</f>
        <v>0.03</v>
      </c>
      <c r="M16">
        <f>+'[1]Figure 1.2'!$C$22</f>
        <v>0.05</v>
      </c>
      <c r="N16" s="1">
        <f>VLOOKUP(A16,[3]Sheet2!$A:$D,3,FALSE)</f>
        <v>179700</v>
      </c>
      <c r="O16" s="1">
        <v>0</v>
      </c>
      <c r="P16" s="1">
        <v>0</v>
      </c>
      <c r="Q16" s="1">
        <v>0</v>
      </c>
      <c r="R16" s="1">
        <v>0</v>
      </c>
      <c r="S16" s="2">
        <f>+F16</f>
        <v>66800</v>
      </c>
      <c r="T16" s="1">
        <f>+S16*(1+$M$2)</f>
        <v>70140</v>
      </c>
      <c r="U16" s="1">
        <f>+T16*(1+$M$2)</f>
        <v>73647</v>
      </c>
      <c r="V16" s="1">
        <f>+U16*(1+$M$2)</f>
        <v>77329.350000000006</v>
      </c>
      <c r="W16" s="1">
        <f>+V16*(1+$M$2)</f>
        <v>81195.817500000005</v>
      </c>
      <c r="X16" s="1">
        <f>+W16*(1+$M$2)</f>
        <v>85255.608375000011</v>
      </c>
      <c r="Y16" s="1">
        <f>+X16*(1+$M$2)</f>
        <v>89518.388793750011</v>
      </c>
      <c r="Z16" s="1">
        <f>+Y16*(1+$M$2)</f>
        <v>93994.308233437521</v>
      </c>
      <c r="AA16" s="1">
        <f>+Z16*(1+$M$2)</f>
        <v>98694.023645109395</v>
      </c>
      <c r="AB16" s="1">
        <f>+AA16*(1+$M$2)</f>
        <v>103628.72482736487</v>
      </c>
      <c r="AC16" s="2">
        <f>+G16</f>
        <v>132100</v>
      </c>
      <c r="AD16" s="1">
        <f>+AC16*(1+$M$2)</f>
        <v>138705</v>
      </c>
      <c r="AE16" s="1">
        <f>+AD16*(1+$M$2)</f>
        <v>145640.25</v>
      </c>
      <c r="AF16" s="1">
        <f>+AE16*(1+$M$2)</f>
        <v>152922.26250000001</v>
      </c>
      <c r="AG16" s="1">
        <f>+AF16*(1+$M$2)</f>
        <v>160568.37562500002</v>
      </c>
      <c r="AH16" s="1">
        <f>+AG16*(1+$M$2)</f>
        <v>168596.79440625003</v>
      </c>
      <c r="AI16" s="1">
        <f>+AH16*(1+$M$2)</f>
        <v>177026.63412656254</v>
      </c>
      <c r="AJ16" s="1">
        <f>+AI16*(1+$M$2)</f>
        <v>185877.96583289068</v>
      </c>
      <c r="AK16" s="1">
        <f>+AJ16*(1+$M$2)</f>
        <v>195171.86412453523</v>
      </c>
      <c r="AL16" s="1">
        <f>+AK16*(1+$M$2)</f>
        <v>204930.457330762</v>
      </c>
      <c r="AM16" s="2">
        <f>+J16</f>
        <v>23728.566424666664</v>
      </c>
      <c r="AN16" s="1">
        <f>+AM16*(1+$M$2)</f>
        <v>24914.9947459</v>
      </c>
      <c r="AO16" s="1">
        <f>+AN16*(1+$M$2)</f>
        <v>26160.744483195002</v>
      </c>
      <c r="AP16" s="1">
        <f>+AO16*(1+$M$2)</f>
        <v>27468.781707354752</v>
      </c>
      <c r="AQ16" s="1">
        <f>+AP16*(1+$M$2)</f>
        <v>28842.220792722492</v>
      </c>
      <c r="AR16" s="1">
        <f>+AQ16*(1+$M$2)</f>
        <v>30284.331832358617</v>
      </c>
      <c r="AS16" s="1">
        <f>+AR16*(1+$M$2)</f>
        <v>31798.54842397655</v>
      </c>
      <c r="AT16" s="1">
        <f>+AS16*(1+$M$2)</f>
        <v>33388.475845175381</v>
      </c>
      <c r="AU16" s="1">
        <f>+AT16*(1+$M$2)</f>
        <v>35057.899637434151</v>
      </c>
      <c r="AV16" s="1">
        <f>+AU16*(1+$M$2)</f>
        <v>36810.79461930586</v>
      </c>
      <c r="AW16" s="1">
        <f>+AV16*(1+$M$2)</f>
        <v>38651.334350271158</v>
      </c>
      <c r="AX16" s="1">
        <f>+AW16*(1+$M$2)</f>
        <v>40583.901067784718</v>
      </c>
      <c r="AY16" s="1">
        <f>+AX16*(1+$M$2)</f>
        <v>42613.096121173956</v>
      </c>
      <c r="AZ16" s="1">
        <f>+AY16*(1+$M$2)</f>
        <v>44743.750927232657</v>
      </c>
      <c r="BA16" s="2">
        <f>+K16</f>
        <v>46924.305758959075</v>
      </c>
      <c r="BB16" s="1">
        <f>+BA16*(1+$M$2)</f>
        <v>49270.52104690703</v>
      </c>
      <c r="BC16" s="1">
        <f>+BB16*(1+$M$2)</f>
        <v>51734.047099252384</v>
      </c>
      <c r="BD16" s="1">
        <f>+BC16*(1+$M$2)</f>
        <v>54320.749454215009</v>
      </c>
      <c r="BE16" s="1">
        <f>+BD16*(1+$M$2)</f>
        <v>57036.786926925764</v>
      </c>
      <c r="BF16" s="1">
        <f>+BE16*(1+$M$2)</f>
        <v>59888.626273272057</v>
      </c>
      <c r="BG16" s="1">
        <f>+BF16*(1+$M$2)</f>
        <v>62883.057586935662</v>
      </c>
      <c r="BH16" s="1">
        <f>+BG16*(1+$M$2)</f>
        <v>66027.210466282442</v>
      </c>
      <c r="BI16" s="1">
        <f>+BH16*(1+$M$2)</f>
        <v>69328.57098959657</v>
      </c>
      <c r="BJ16" s="1">
        <f>+BI16*(1+$M$2)</f>
        <v>72794.999539076409</v>
      </c>
      <c r="BK16" s="3">
        <f>NPV($L$2,-N16,O16:AL16)</f>
        <v>1335463.7781472877</v>
      </c>
      <c r="BL16" s="1">
        <f>NPV(L16,0,AM16:BJ16)</f>
        <v>675228.46538668545</v>
      </c>
      <c r="BM16" s="3">
        <f>+BK16-BL16</f>
        <v>660235.31276060222</v>
      </c>
    </row>
    <row r="17" spans="1:65" x14ac:dyDescent="0.2">
      <c r="A17">
        <f>VLOOKUP(C17,[2]Sheet1!$A:$B,2,FALSE)</f>
        <v>130943</v>
      </c>
      <c r="B17" t="s">
        <v>65</v>
      </c>
      <c r="C17" t="s">
        <v>65</v>
      </c>
      <c r="D17" s="4">
        <f>+BM17/N17</f>
        <v>12.551990496945001</v>
      </c>
      <c r="E17" s="4">
        <f>+D17*10</f>
        <v>125.51990496945001</v>
      </c>
      <c r="F17" s="1">
        <v>54300</v>
      </c>
      <c r="G17" s="1">
        <v>102700</v>
      </c>
      <c r="H17">
        <v>0.43</v>
      </c>
      <c r="I17">
        <v>0.22</v>
      </c>
      <c r="J17" s="1">
        <f>+F17/(1+'[1]Figure 1.2'!$C$23)</f>
        <v>19288.3406715479</v>
      </c>
      <c r="K17" s="1">
        <f>+G17/(1+'[1]Figure 1.2'!$C$23)</f>
        <v>36480.894787623743</v>
      </c>
      <c r="L17">
        <f>+'[1]Figure 1.2'!$C$21</f>
        <v>0.03</v>
      </c>
      <c r="M17">
        <f>+'[1]Figure 1.2'!$C$22</f>
        <v>0.05</v>
      </c>
      <c r="N17" s="1">
        <f>VLOOKUP(A17,[3]Sheet2!$A:$D,3,FALSE)</f>
        <v>48656</v>
      </c>
      <c r="O17" s="1">
        <v>0</v>
      </c>
      <c r="P17" s="1">
        <v>0</v>
      </c>
      <c r="Q17" s="1">
        <v>0</v>
      </c>
      <c r="R17" s="1">
        <v>0</v>
      </c>
      <c r="S17" s="2">
        <f>+F17</f>
        <v>54300</v>
      </c>
      <c r="T17" s="1">
        <f>+S17*(1+$M$2)</f>
        <v>57015</v>
      </c>
      <c r="U17" s="1">
        <f>+T17*(1+$M$2)</f>
        <v>59865.75</v>
      </c>
      <c r="V17" s="1">
        <f>+U17*(1+$M$2)</f>
        <v>62859.037500000006</v>
      </c>
      <c r="W17" s="1">
        <f>+V17*(1+$M$2)</f>
        <v>66001.989375000005</v>
      </c>
      <c r="X17" s="1">
        <f>+W17*(1+$M$2)</f>
        <v>69302.088843750011</v>
      </c>
      <c r="Y17" s="1">
        <f>+X17*(1+$M$2)</f>
        <v>72767.193285937508</v>
      </c>
      <c r="Z17" s="1">
        <f>+Y17*(1+$M$2)</f>
        <v>76405.552950234385</v>
      </c>
      <c r="AA17" s="1">
        <f>+Z17*(1+$M$2)</f>
        <v>80225.830597746113</v>
      </c>
      <c r="AB17" s="1">
        <f>+AA17*(1+$M$2)</f>
        <v>84237.122127633425</v>
      </c>
      <c r="AC17" s="2">
        <f>+G17</f>
        <v>102700</v>
      </c>
      <c r="AD17" s="1">
        <f>+AC17*(1+$M$2)</f>
        <v>107835</v>
      </c>
      <c r="AE17" s="1">
        <f>+AD17*(1+$M$2)</f>
        <v>113226.75</v>
      </c>
      <c r="AF17" s="1">
        <f>+AE17*(1+$M$2)</f>
        <v>118888.08750000001</v>
      </c>
      <c r="AG17" s="1">
        <f>+AF17*(1+$M$2)</f>
        <v>124832.49187500002</v>
      </c>
      <c r="AH17" s="1">
        <f>+AG17*(1+$M$2)</f>
        <v>131074.11646875003</v>
      </c>
      <c r="AI17" s="1">
        <f>+AH17*(1+$M$2)</f>
        <v>137627.82229218754</v>
      </c>
      <c r="AJ17" s="1">
        <f>+AI17*(1+$M$2)</f>
        <v>144509.21340679692</v>
      </c>
      <c r="AK17" s="1">
        <f>+AJ17*(1+$M$2)</f>
        <v>151734.67407713676</v>
      </c>
      <c r="AL17" s="1">
        <f>+AK17*(1+$M$2)</f>
        <v>159321.40778099361</v>
      </c>
      <c r="AM17" s="2">
        <f>+J17</f>
        <v>19288.3406715479</v>
      </c>
      <c r="AN17" s="1">
        <f>+AM17*(1+$M$2)</f>
        <v>20252.757705125296</v>
      </c>
      <c r="AO17" s="1">
        <f>+AN17*(1+$M$2)</f>
        <v>21265.395590381562</v>
      </c>
      <c r="AP17" s="1">
        <f>+AO17*(1+$M$2)</f>
        <v>22328.665369900642</v>
      </c>
      <c r="AQ17" s="1">
        <f>+AP17*(1+$M$2)</f>
        <v>23445.098638395673</v>
      </c>
      <c r="AR17" s="1">
        <f>+AQ17*(1+$M$2)</f>
        <v>24617.353570315459</v>
      </c>
      <c r="AS17" s="1">
        <f>+AR17*(1+$M$2)</f>
        <v>25848.221248831233</v>
      </c>
      <c r="AT17" s="1">
        <f>+AS17*(1+$M$2)</f>
        <v>27140.632311272795</v>
      </c>
      <c r="AU17" s="1">
        <f>+AT17*(1+$M$2)</f>
        <v>28497.663926836434</v>
      </c>
      <c r="AV17" s="1">
        <f>+AU17*(1+$M$2)</f>
        <v>29922.547123178258</v>
      </c>
      <c r="AW17" s="1">
        <f>+AV17*(1+$M$2)</f>
        <v>31418.674479337173</v>
      </c>
      <c r="AX17" s="1">
        <f>+AW17*(1+$M$2)</f>
        <v>32989.608203304029</v>
      </c>
      <c r="AY17" s="1">
        <f>+AX17*(1+$M$2)</f>
        <v>34639.088613469234</v>
      </c>
      <c r="AZ17" s="1">
        <f>+AY17*(1+$M$2)</f>
        <v>36371.043044142694</v>
      </c>
      <c r="BA17" s="2">
        <f>+K17</f>
        <v>36480.894787623743</v>
      </c>
      <c r="BB17" s="1">
        <f>+BA17*(1+$M$2)</f>
        <v>38304.939527004935</v>
      </c>
      <c r="BC17" s="1">
        <f>+BB17*(1+$M$2)</f>
        <v>40220.18650335518</v>
      </c>
      <c r="BD17" s="1">
        <f>+BC17*(1+$M$2)</f>
        <v>42231.195828522941</v>
      </c>
      <c r="BE17" s="1">
        <f>+BD17*(1+$M$2)</f>
        <v>44342.755619949094</v>
      </c>
      <c r="BF17" s="1">
        <f>+BE17*(1+$M$2)</f>
        <v>46559.893400946552</v>
      </c>
      <c r="BG17" s="1">
        <f>+BF17*(1+$M$2)</f>
        <v>48887.888070993882</v>
      </c>
      <c r="BH17" s="1">
        <f>+BG17*(1+$M$2)</f>
        <v>51332.282474543579</v>
      </c>
      <c r="BI17" s="1">
        <f>+BH17*(1+$M$2)</f>
        <v>53898.89659827076</v>
      </c>
      <c r="BJ17" s="1">
        <f>+BI17*(1+$M$2)</f>
        <v>56593.8414281843</v>
      </c>
      <c r="BK17" s="3">
        <f>NPV($L$2,-N17,O17:AL17)</f>
        <v>1148290.4483776798</v>
      </c>
      <c r="BL17" s="1">
        <f>NPV(L17,0,AM17:BJ17)</f>
        <v>537560.79875832389</v>
      </c>
      <c r="BM17" s="3">
        <f>+BK17-BL17</f>
        <v>610729.64961935591</v>
      </c>
    </row>
    <row r="18" spans="1:65" x14ac:dyDescent="0.2">
      <c r="A18">
        <f>VLOOKUP(C18,[2]Sheet1!$A:$B,2,FALSE)</f>
        <v>131469</v>
      </c>
      <c r="B18" t="s">
        <v>36</v>
      </c>
      <c r="C18" t="s">
        <v>36</v>
      </c>
      <c r="D18" s="4">
        <f>+BM18/N18</f>
        <v>2.9618436455000046</v>
      </c>
      <c r="E18" s="4">
        <f>+D18*10</f>
        <v>29.618436455000044</v>
      </c>
      <c r="F18" s="1">
        <v>56200</v>
      </c>
      <c r="G18" s="1">
        <v>115900</v>
      </c>
      <c r="H18">
        <v>0.45</v>
      </c>
      <c r="I18">
        <v>0.14000000000000001</v>
      </c>
      <c r="J18" s="1">
        <f>+F18/(1+'[1]Figure 1.2'!$C$23)</f>
        <v>19963.254986021951</v>
      </c>
      <c r="K18" s="1">
        <f>+G18/(1+'[1]Figure 1.2'!$C$23)</f>
        <v>41169.773182917161</v>
      </c>
      <c r="L18">
        <f>+'[1]Figure 1.2'!$C$21</f>
        <v>0.03</v>
      </c>
      <c r="M18">
        <f>+'[1]Figure 1.2'!$C$22</f>
        <v>0.05</v>
      </c>
      <c r="N18" s="1">
        <f>VLOOKUP(A18,[3]Sheet2!$A:$D,3,FALSE)</f>
        <v>183879</v>
      </c>
      <c r="O18" s="1">
        <v>0</v>
      </c>
      <c r="P18" s="1">
        <v>0</v>
      </c>
      <c r="Q18" s="1">
        <v>0</v>
      </c>
      <c r="R18" s="1">
        <v>0</v>
      </c>
      <c r="S18" s="2">
        <f>+F18</f>
        <v>56200</v>
      </c>
      <c r="T18" s="1">
        <f>+S18*(1+$M$2)</f>
        <v>59010</v>
      </c>
      <c r="U18" s="1">
        <f>+T18*(1+$M$2)</f>
        <v>61960.5</v>
      </c>
      <c r="V18" s="1">
        <f>+U18*(1+$M$2)</f>
        <v>65058.525000000001</v>
      </c>
      <c r="W18" s="1">
        <f>+V18*(1+$M$2)</f>
        <v>68311.451249999998</v>
      </c>
      <c r="X18" s="1">
        <f>+W18*(1+$M$2)</f>
        <v>71727.023812500003</v>
      </c>
      <c r="Y18" s="1">
        <f>+X18*(1+$M$2)</f>
        <v>75313.375003125009</v>
      </c>
      <c r="Z18" s="1">
        <f>+Y18*(1+$M$2)</f>
        <v>79079.043753281265</v>
      </c>
      <c r="AA18" s="1">
        <f>+Z18*(1+$M$2)</f>
        <v>83032.995940945329</v>
      </c>
      <c r="AB18" s="1">
        <f>+AA18*(1+$M$2)</f>
        <v>87184.6457379926</v>
      </c>
      <c r="AC18" s="2">
        <f>+G18</f>
        <v>115900</v>
      </c>
      <c r="AD18" s="1">
        <f>+AC18*(1+$M$2)</f>
        <v>121695</v>
      </c>
      <c r="AE18" s="1">
        <f>+AD18*(1+$M$2)</f>
        <v>127779.75</v>
      </c>
      <c r="AF18" s="1">
        <f>+AE18*(1+$M$2)</f>
        <v>134168.73750000002</v>
      </c>
      <c r="AG18" s="1">
        <f>+AF18*(1+$M$2)</f>
        <v>140877.17437500003</v>
      </c>
      <c r="AH18" s="1">
        <f>+AG18*(1+$M$2)</f>
        <v>147921.03309375004</v>
      </c>
      <c r="AI18" s="1">
        <f>+AH18*(1+$M$2)</f>
        <v>155317.08474843754</v>
      </c>
      <c r="AJ18" s="1">
        <f>+AI18*(1+$M$2)</f>
        <v>163082.93898585942</v>
      </c>
      <c r="AK18" s="1">
        <f>+AJ18*(1+$M$2)</f>
        <v>171237.0859351524</v>
      </c>
      <c r="AL18" s="1">
        <f>+AK18*(1+$M$2)</f>
        <v>179798.94023191003</v>
      </c>
      <c r="AM18" s="2">
        <f>+J18</f>
        <v>19963.254986021951</v>
      </c>
      <c r="AN18" s="1">
        <f>+AM18*(1+$M$2)</f>
        <v>20961.417735323052</v>
      </c>
      <c r="AO18" s="1">
        <f>+AN18*(1+$M$2)</f>
        <v>22009.488622089204</v>
      </c>
      <c r="AP18" s="1">
        <f>+AO18*(1+$M$2)</f>
        <v>23109.963053193664</v>
      </c>
      <c r="AQ18" s="1">
        <f>+AP18*(1+$M$2)</f>
        <v>24265.461205853349</v>
      </c>
      <c r="AR18" s="1">
        <f>+AQ18*(1+$M$2)</f>
        <v>25478.734266146017</v>
      </c>
      <c r="AS18" s="1">
        <f>+AR18*(1+$M$2)</f>
        <v>26752.67097945332</v>
      </c>
      <c r="AT18" s="1">
        <f>+AS18*(1+$M$2)</f>
        <v>28090.304528425986</v>
      </c>
      <c r="AU18" s="1">
        <f>+AT18*(1+$M$2)</f>
        <v>29494.819754847285</v>
      </c>
      <c r="AV18" s="1">
        <f>+AU18*(1+$M$2)</f>
        <v>30969.560742589652</v>
      </c>
      <c r="AW18" s="1">
        <f>+AV18*(1+$M$2)</f>
        <v>32518.038779719136</v>
      </c>
      <c r="AX18" s="1">
        <f>+AW18*(1+$M$2)</f>
        <v>34143.940718705097</v>
      </c>
      <c r="AY18" s="1">
        <f>+AX18*(1+$M$2)</f>
        <v>35851.137754640353</v>
      </c>
      <c r="AZ18" s="1">
        <f>+AY18*(1+$M$2)</f>
        <v>37643.694642372371</v>
      </c>
      <c r="BA18" s="2">
        <f>+K18</f>
        <v>41169.773182917161</v>
      </c>
      <c r="BB18" s="1">
        <f>+BA18*(1+$M$2)</f>
        <v>43228.261842063024</v>
      </c>
      <c r="BC18" s="1">
        <f>+BB18*(1+$M$2)</f>
        <v>45389.674934166178</v>
      </c>
      <c r="BD18" s="1">
        <f>+BC18*(1+$M$2)</f>
        <v>47659.158680874491</v>
      </c>
      <c r="BE18" s="1">
        <f>+BD18*(1+$M$2)</f>
        <v>50042.116614918217</v>
      </c>
      <c r="BF18" s="1">
        <f>+BE18*(1+$M$2)</f>
        <v>52544.222445664127</v>
      </c>
      <c r="BG18" s="1">
        <f>+BF18*(1+$M$2)</f>
        <v>55171.433567947337</v>
      </c>
      <c r="BH18" s="1">
        <f>+BG18*(1+$M$2)</f>
        <v>57930.005246344706</v>
      </c>
      <c r="BI18" s="1">
        <f>+BH18*(1+$M$2)</f>
        <v>60826.505508661947</v>
      </c>
      <c r="BJ18" s="1">
        <f>+BI18*(1+$M$2)</f>
        <v>63867.830784095044</v>
      </c>
      <c r="BK18" s="3">
        <f>NPV($L$2,-N18,O18:AL18)</f>
        <v>1124213.8189213742</v>
      </c>
      <c r="BL18" s="1">
        <f>NPV(L18,0,AM18:BJ18)</f>
        <v>579592.97123047884</v>
      </c>
      <c r="BM18" s="3">
        <f>+BK18-BL18</f>
        <v>544620.84769089532</v>
      </c>
    </row>
    <row r="19" spans="1:65" x14ac:dyDescent="0.2">
      <c r="A19">
        <f>VLOOKUP(C19,[2]Sheet1!$A:$B,2,FALSE)</f>
        <v>131496</v>
      </c>
      <c r="B19" t="s">
        <v>18</v>
      </c>
      <c r="C19" t="s">
        <v>18</v>
      </c>
      <c r="D19" s="4">
        <f>+BM19/N19</f>
        <v>3.4146082728521203</v>
      </c>
      <c r="E19" s="4">
        <f>+D19*10</f>
        <v>34.146082728521201</v>
      </c>
      <c r="F19" s="1">
        <v>61400</v>
      </c>
      <c r="G19" s="1">
        <v>129500</v>
      </c>
      <c r="H19">
        <v>0.4</v>
      </c>
      <c r="I19">
        <v>0.12</v>
      </c>
      <c r="J19" s="1">
        <f>+F19/(1+'[1]Figure 1.2'!$C$23)</f>
        <v>21810.388899319358</v>
      </c>
      <c r="K19" s="1">
        <f>+G19/(1+'[1]Figure 1.2'!$C$23)</f>
        <v>46000.73880231037</v>
      </c>
      <c r="L19">
        <f>+'[1]Figure 1.2'!$C$21</f>
        <v>0.03</v>
      </c>
      <c r="M19">
        <f>+'[1]Figure 1.2'!$C$22</f>
        <v>0.05</v>
      </c>
      <c r="N19" s="1">
        <f>VLOOKUP(A19,[3]Sheet2!$A:$D,3,FALSE)</f>
        <v>183030</v>
      </c>
      <c r="O19" s="1">
        <v>0</v>
      </c>
      <c r="P19" s="1">
        <v>0</v>
      </c>
      <c r="Q19" s="1">
        <v>0</v>
      </c>
      <c r="R19" s="1">
        <v>0</v>
      </c>
      <c r="S19" s="2">
        <f>+F19</f>
        <v>61400</v>
      </c>
      <c r="T19" s="1">
        <f>+S19*(1+$M$2)</f>
        <v>64470</v>
      </c>
      <c r="U19" s="1">
        <f>+T19*(1+$M$2)</f>
        <v>67693.5</v>
      </c>
      <c r="V19" s="1">
        <f>+U19*(1+$M$2)</f>
        <v>71078.175000000003</v>
      </c>
      <c r="W19" s="1">
        <f>+V19*(1+$M$2)</f>
        <v>74632.083750000005</v>
      </c>
      <c r="X19" s="1">
        <f>+W19*(1+$M$2)</f>
        <v>78363.687937500014</v>
      </c>
      <c r="Y19" s="1">
        <f>+X19*(1+$M$2)</f>
        <v>82281.872334375017</v>
      </c>
      <c r="Z19" s="1">
        <f>+Y19*(1+$M$2)</f>
        <v>86395.965951093778</v>
      </c>
      <c r="AA19" s="1">
        <f>+Z19*(1+$M$2)</f>
        <v>90715.764248648469</v>
      </c>
      <c r="AB19" s="1">
        <f>+AA19*(1+$M$2)</f>
        <v>95251.552461080893</v>
      </c>
      <c r="AC19" s="2">
        <f>+G19</f>
        <v>129500</v>
      </c>
      <c r="AD19" s="1">
        <f>+AC19*(1+$M$2)</f>
        <v>135975</v>
      </c>
      <c r="AE19" s="1">
        <f>+AD19*(1+$M$2)</f>
        <v>142773.75</v>
      </c>
      <c r="AF19" s="1">
        <f>+AE19*(1+$M$2)</f>
        <v>149912.4375</v>
      </c>
      <c r="AG19" s="1">
        <f>+AF19*(1+$M$2)</f>
        <v>157408.05937500001</v>
      </c>
      <c r="AH19" s="1">
        <f>+AG19*(1+$M$2)</f>
        <v>165278.46234375003</v>
      </c>
      <c r="AI19" s="1">
        <f>+AH19*(1+$M$2)</f>
        <v>173542.38546093754</v>
      </c>
      <c r="AJ19" s="1">
        <f>+AI19*(1+$M$2)</f>
        <v>182219.50473398442</v>
      </c>
      <c r="AK19" s="1">
        <f>+AJ19*(1+$M$2)</f>
        <v>191330.47997068363</v>
      </c>
      <c r="AL19" s="1">
        <f>+AK19*(1+$M$2)</f>
        <v>200897.00396921783</v>
      </c>
      <c r="AM19" s="2">
        <f>+J19</f>
        <v>21810.388899319358</v>
      </c>
      <c r="AN19" s="1">
        <f>+AM19*(1+$M$2)</f>
        <v>22900.908344285326</v>
      </c>
      <c r="AO19" s="1">
        <f>+AN19*(1+$M$2)</f>
        <v>24045.953761499593</v>
      </c>
      <c r="AP19" s="1">
        <f>+AO19*(1+$M$2)</f>
        <v>25248.251449574575</v>
      </c>
      <c r="AQ19" s="1">
        <f>+AP19*(1+$M$2)</f>
        <v>26510.664022053305</v>
      </c>
      <c r="AR19" s="1">
        <f>+AQ19*(1+$M$2)</f>
        <v>27836.19722315597</v>
      </c>
      <c r="AS19" s="1">
        <f>+AR19*(1+$M$2)</f>
        <v>29228.007084313769</v>
      </c>
      <c r="AT19" s="1">
        <f>+AS19*(1+$M$2)</f>
        <v>30689.407438529459</v>
      </c>
      <c r="AU19" s="1">
        <f>+AT19*(1+$M$2)</f>
        <v>32223.877810455931</v>
      </c>
      <c r="AV19" s="1">
        <f>+AU19*(1+$M$2)</f>
        <v>33835.071700978726</v>
      </c>
      <c r="AW19" s="1">
        <f>+AV19*(1+$M$2)</f>
        <v>35526.825286027663</v>
      </c>
      <c r="AX19" s="1">
        <f>+AW19*(1+$M$2)</f>
        <v>37303.16655032905</v>
      </c>
      <c r="AY19" s="1">
        <f>+AX19*(1+$M$2)</f>
        <v>39168.324877845502</v>
      </c>
      <c r="AZ19" s="1">
        <f>+AY19*(1+$M$2)</f>
        <v>41126.741121737781</v>
      </c>
      <c r="BA19" s="2">
        <f>+K19</f>
        <v>46000.73880231037</v>
      </c>
      <c r="BB19" s="1">
        <f>+BA19*(1+$M$2)</f>
        <v>48300.775742425889</v>
      </c>
      <c r="BC19" s="1">
        <f>+BB19*(1+$M$2)</f>
        <v>50715.814529547184</v>
      </c>
      <c r="BD19" s="1">
        <f>+BC19*(1+$M$2)</f>
        <v>53251.605256024544</v>
      </c>
      <c r="BE19" s="1">
        <f>+BD19*(1+$M$2)</f>
        <v>55914.185518825776</v>
      </c>
      <c r="BF19" s="1">
        <f>+BE19*(1+$M$2)</f>
        <v>58709.894794767068</v>
      </c>
      <c r="BG19" s="1">
        <f>+BF19*(1+$M$2)</f>
        <v>61645.389534505426</v>
      </c>
      <c r="BH19" s="1">
        <f>+BG19*(1+$M$2)</f>
        <v>64727.659011230702</v>
      </c>
      <c r="BI19" s="1">
        <f>+BH19*(1+$M$2)</f>
        <v>67964.041961792245</v>
      </c>
      <c r="BJ19" s="1">
        <f>+BI19*(1+$M$2)</f>
        <v>71362.244059881865</v>
      </c>
      <c r="BK19" s="3">
        <f>NPV($L$2,-N19,O19:AL19)</f>
        <v>1265149.3256134351</v>
      </c>
      <c r="BL19" s="1">
        <f>NPV(L19,0,AM19:BJ19)</f>
        <v>640173.57343331154</v>
      </c>
      <c r="BM19" s="3">
        <f>+BK19-BL19</f>
        <v>624975.75218012359</v>
      </c>
    </row>
    <row r="20" spans="1:65" x14ac:dyDescent="0.2">
      <c r="A20">
        <f>VLOOKUP(C20,[2]Sheet1!$A:$B,2,FALSE)</f>
        <v>133881</v>
      </c>
      <c r="B20" t="s">
        <v>67</v>
      </c>
      <c r="C20" t="s">
        <v>67</v>
      </c>
      <c r="D20" s="4">
        <f>+BM20/N20</f>
        <v>3.3406444934678561</v>
      </c>
      <c r="E20" s="4">
        <f>+D20*10</f>
        <v>33.406444934678561</v>
      </c>
      <c r="F20" s="1">
        <v>55300</v>
      </c>
      <c r="G20" s="1">
        <v>98600</v>
      </c>
      <c r="H20">
        <v>0.54</v>
      </c>
      <c r="I20">
        <v>0.51</v>
      </c>
      <c r="J20" s="1">
        <f>+F20/(1+'[1]Figure 1.2'!$C$23)</f>
        <v>19643.558731797402</v>
      </c>
      <c r="K20" s="1">
        <f>+G20/(1+'[1]Figure 1.2'!$C$23)</f>
        <v>35024.500740600794</v>
      </c>
      <c r="L20">
        <f>+'[1]Figure 1.2'!$C$21</f>
        <v>0.03</v>
      </c>
      <c r="M20">
        <f>+'[1]Figure 1.2'!$C$22</f>
        <v>0.05</v>
      </c>
      <c r="N20" s="1">
        <f>VLOOKUP(A20,[3]Sheet2!$A:$D,3,FALSE)</f>
        <v>149320</v>
      </c>
      <c r="O20" s="1">
        <v>0</v>
      </c>
      <c r="P20" s="1">
        <v>0</v>
      </c>
      <c r="Q20" s="1">
        <v>0</v>
      </c>
      <c r="R20" s="1">
        <v>0</v>
      </c>
      <c r="S20" s="2">
        <f>+F20</f>
        <v>55300</v>
      </c>
      <c r="T20" s="1">
        <f>+S20*(1+$M$2)</f>
        <v>58065</v>
      </c>
      <c r="U20" s="1">
        <f>+T20*(1+$M$2)</f>
        <v>60968.25</v>
      </c>
      <c r="V20" s="1">
        <f>+U20*(1+$M$2)</f>
        <v>64016.662500000006</v>
      </c>
      <c r="W20" s="1">
        <f>+V20*(1+$M$2)</f>
        <v>67217.49562500001</v>
      </c>
      <c r="X20" s="1">
        <f>+W20*(1+$M$2)</f>
        <v>70578.370406250018</v>
      </c>
      <c r="Y20" s="1">
        <f>+X20*(1+$M$2)</f>
        <v>74107.288926562527</v>
      </c>
      <c r="Z20" s="1">
        <f>+Y20*(1+$M$2)</f>
        <v>77812.653372890651</v>
      </c>
      <c r="AA20" s="1">
        <f>+Z20*(1+$M$2)</f>
        <v>81703.28604153519</v>
      </c>
      <c r="AB20" s="1">
        <f>+AA20*(1+$M$2)</f>
        <v>85788.450343611956</v>
      </c>
      <c r="AC20" s="2">
        <f>+G20</f>
        <v>98600</v>
      </c>
      <c r="AD20" s="1">
        <f>+AC20*(1+$M$2)</f>
        <v>103530</v>
      </c>
      <c r="AE20" s="1">
        <f>+AD20*(1+$M$2)</f>
        <v>108706.5</v>
      </c>
      <c r="AF20" s="1">
        <f>+AE20*(1+$M$2)</f>
        <v>114141.82500000001</v>
      </c>
      <c r="AG20" s="1">
        <f>+AF20*(1+$M$2)</f>
        <v>119848.91625000002</v>
      </c>
      <c r="AH20" s="1">
        <f>+AG20*(1+$M$2)</f>
        <v>125841.36206250003</v>
      </c>
      <c r="AI20" s="1">
        <f>+AH20*(1+$M$2)</f>
        <v>132133.43016562503</v>
      </c>
      <c r="AJ20" s="1">
        <f>+AI20*(1+$M$2)</f>
        <v>138740.10167390629</v>
      </c>
      <c r="AK20" s="1">
        <f>+AJ20*(1+$M$2)</f>
        <v>145677.10675760161</v>
      </c>
      <c r="AL20" s="1">
        <f>+AK20*(1+$M$2)</f>
        <v>152960.96209548169</v>
      </c>
      <c r="AM20" s="2">
        <f>+J20</f>
        <v>19643.558731797402</v>
      </c>
      <c r="AN20" s="1">
        <f>+AM20*(1+$M$2)</f>
        <v>20625.736668387271</v>
      </c>
      <c r="AO20" s="1">
        <f>+AN20*(1+$M$2)</f>
        <v>21657.023501806638</v>
      </c>
      <c r="AP20" s="1">
        <f>+AO20*(1+$M$2)</f>
        <v>22739.874676896972</v>
      </c>
      <c r="AQ20" s="1">
        <f>+AP20*(1+$M$2)</f>
        <v>23876.868410741823</v>
      </c>
      <c r="AR20" s="1">
        <f>+AQ20*(1+$M$2)</f>
        <v>25070.711831278913</v>
      </c>
      <c r="AS20" s="1">
        <f>+AR20*(1+$M$2)</f>
        <v>26324.247422842862</v>
      </c>
      <c r="AT20" s="1">
        <f>+AS20*(1+$M$2)</f>
        <v>27640.459793985006</v>
      </c>
      <c r="AU20" s="1">
        <f>+AT20*(1+$M$2)</f>
        <v>29022.48278368426</v>
      </c>
      <c r="AV20" s="1">
        <f>+AU20*(1+$M$2)</f>
        <v>30473.606922868476</v>
      </c>
      <c r="AW20" s="1">
        <f>+AV20*(1+$M$2)</f>
        <v>31997.2872690119</v>
      </c>
      <c r="AX20" s="1">
        <f>+AW20*(1+$M$2)</f>
        <v>33597.151632462497</v>
      </c>
      <c r="AY20" s="1">
        <f>+AX20*(1+$M$2)</f>
        <v>35277.009214085621</v>
      </c>
      <c r="AZ20" s="1">
        <f>+AY20*(1+$M$2)</f>
        <v>37040.859674789906</v>
      </c>
      <c r="BA20" s="2">
        <f>+K20</f>
        <v>35024.500740600794</v>
      </c>
      <c r="BB20" s="1">
        <f>+BA20*(1+$M$2)</f>
        <v>36775.725777630832</v>
      </c>
      <c r="BC20" s="1">
        <f>+BB20*(1+$M$2)</f>
        <v>38614.512066512376</v>
      </c>
      <c r="BD20" s="1">
        <f>+BC20*(1+$M$2)</f>
        <v>40545.237669837996</v>
      </c>
      <c r="BE20" s="1">
        <f>+BD20*(1+$M$2)</f>
        <v>42572.499553329901</v>
      </c>
      <c r="BF20" s="1">
        <f>+BE20*(1+$M$2)</f>
        <v>44701.1245309964</v>
      </c>
      <c r="BG20" s="1">
        <f>+BF20*(1+$M$2)</f>
        <v>46936.180757546223</v>
      </c>
      <c r="BH20" s="1">
        <f>+BG20*(1+$M$2)</f>
        <v>49282.989795423535</v>
      </c>
      <c r="BI20" s="1">
        <f>+BH20*(1+$M$2)</f>
        <v>51747.139285194717</v>
      </c>
      <c r="BJ20" s="1">
        <f>+BI20*(1+$M$2)</f>
        <v>54334.496249454452</v>
      </c>
      <c r="BK20" s="3">
        <f>NPV($L$2,-N20,O20:AL20)</f>
        <v>1031802.2685769118</v>
      </c>
      <c r="BL20" s="1">
        <f>NPV(L20,0,AM20:BJ20)</f>
        <v>532977.23281229148</v>
      </c>
      <c r="BM20" s="3">
        <f>+BK20-BL20</f>
        <v>498825.03576462029</v>
      </c>
    </row>
    <row r="21" spans="1:65" x14ac:dyDescent="0.2">
      <c r="A21">
        <f>VLOOKUP(C21,[2]Sheet1!$A:$B,2,FALSE)</f>
        <v>134130</v>
      </c>
      <c r="B21" t="s">
        <v>70</v>
      </c>
      <c r="C21" t="s">
        <v>70</v>
      </c>
      <c r="D21" s="4">
        <f>+BM21/N21</f>
        <v>24.066949907642581</v>
      </c>
      <c r="E21" s="4">
        <f>+D21*10</f>
        <v>240.66949907642581</v>
      </c>
      <c r="F21" s="1">
        <v>52200</v>
      </c>
      <c r="G21" s="1">
        <v>97800</v>
      </c>
      <c r="H21">
        <v>0.52</v>
      </c>
      <c r="I21">
        <v>0.27</v>
      </c>
      <c r="J21" s="1">
        <f>+F21/(1+'[1]Figure 1.2'!$C$23)</f>
        <v>18542.382745023948</v>
      </c>
      <c r="K21" s="1">
        <f>+G21/(1+'[1]Figure 1.2'!$C$23)</f>
        <v>34740.326292401194</v>
      </c>
      <c r="L21">
        <f>+'[1]Figure 1.2'!$C$21</f>
        <v>0.03</v>
      </c>
      <c r="M21">
        <f>+'[1]Figure 1.2'!$C$22</f>
        <v>0.05</v>
      </c>
      <c r="N21" s="1">
        <f>VLOOKUP(A21,[3]Sheet2!$A:$D,3,FALSE)</f>
        <v>25100</v>
      </c>
      <c r="O21" s="1">
        <v>0</v>
      </c>
      <c r="P21" s="1">
        <v>0</v>
      </c>
      <c r="Q21" s="1">
        <v>0</v>
      </c>
      <c r="R21" s="1">
        <v>0</v>
      </c>
      <c r="S21" s="2">
        <f>+F21</f>
        <v>52200</v>
      </c>
      <c r="T21" s="1">
        <f>+S21*(1+$M$2)</f>
        <v>54810</v>
      </c>
      <c r="U21" s="1">
        <f>+T21*(1+$M$2)</f>
        <v>57550.5</v>
      </c>
      <c r="V21" s="1">
        <f>+U21*(1+$M$2)</f>
        <v>60428.025000000001</v>
      </c>
      <c r="W21" s="1">
        <f>+V21*(1+$M$2)</f>
        <v>63449.426250000004</v>
      </c>
      <c r="X21" s="1">
        <f>+W21*(1+$M$2)</f>
        <v>66621.897562500002</v>
      </c>
      <c r="Y21" s="1">
        <f>+X21*(1+$M$2)</f>
        <v>69952.992440625007</v>
      </c>
      <c r="Z21" s="1">
        <f>+Y21*(1+$M$2)</f>
        <v>73450.642062656261</v>
      </c>
      <c r="AA21" s="1">
        <f>+Z21*(1+$M$2)</f>
        <v>77123.174165789082</v>
      </c>
      <c r="AB21" s="1">
        <f>+AA21*(1+$M$2)</f>
        <v>80979.332874078536</v>
      </c>
      <c r="AC21" s="2">
        <f>+G21</f>
        <v>97800</v>
      </c>
      <c r="AD21" s="1">
        <f>+AC21*(1+$M$2)</f>
        <v>102690</v>
      </c>
      <c r="AE21" s="1">
        <f>+AD21*(1+$M$2)</f>
        <v>107824.5</v>
      </c>
      <c r="AF21" s="1">
        <f>+AE21*(1+$M$2)</f>
        <v>113215.72500000001</v>
      </c>
      <c r="AG21" s="1">
        <f>+AF21*(1+$M$2)</f>
        <v>118876.51125000001</v>
      </c>
      <c r="AH21" s="1">
        <f>+AG21*(1+$M$2)</f>
        <v>124820.33681250001</v>
      </c>
      <c r="AI21" s="1">
        <f>+AH21*(1+$M$2)</f>
        <v>131061.35365312501</v>
      </c>
      <c r="AJ21" s="1">
        <f>+AI21*(1+$M$2)</f>
        <v>137614.42133578128</v>
      </c>
      <c r="AK21" s="1">
        <f>+AJ21*(1+$M$2)</f>
        <v>144495.14240257035</v>
      </c>
      <c r="AL21" s="1">
        <f>+AK21*(1+$M$2)</f>
        <v>151719.89952269886</v>
      </c>
      <c r="AM21" s="2">
        <f>+J21</f>
        <v>18542.382745023948</v>
      </c>
      <c r="AN21" s="1">
        <f>+AM21*(1+$M$2)</f>
        <v>19469.501882275144</v>
      </c>
      <c r="AO21" s="1">
        <f>+AN21*(1+$M$2)</f>
        <v>20442.976976388902</v>
      </c>
      <c r="AP21" s="1">
        <f>+AO21*(1+$M$2)</f>
        <v>21465.125825208346</v>
      </c>
      <c r="AQ21" s="1">
        <f>+AP21*(1+$M$2)</f>
        <v>22538.382116468765</v>
      </c>
      <c r="AR21" s="1">
        <f>+AQ21*(1+$M$2)</f>
        <v>23665.301222292204</v>
      </c>
      <c r="AS21" s="1">
        <f>+AR21*(1+$M$2)</f>
        <v>24848.566283406817</v>
      </c>
      <c r="AT21" s="1">
        <f>+AS21*(1+$M$2)</f>
        <v>26090.994597577159</v>
      </c>
      <c r="AU21" s="1">
        <f>+AT21*(1+$M$2)</f>
        <v>27395.544327456017</v>
      </c>
      <c r="AV21" s="1">
        <f>+AU21*(1+$M$2)</f>
        <v>28765.321543828817</v>
      </c>
      <c r="AW21" s="1">
        <f>+AV21*(1+$M$2)</f>
        <v>30203.587621020259</v>
      </c>
      <c r="AX21" s="1">
        <f>+AW21*(1+$M$2)</f>
        <v>31713.767002071272</v>
      </c>
      <c r="AY21" s="1">
        <f>+AX21*(1+$M$2)</f>
        <v>33299.455352174838</v>
      </c>
      <c r="AZ21" s="1">
        <f>+AY21*(1+$M$2)</f>
        <v>34964.428119783581</v>
      </c>
      <c r="BA21" s="2">
        <f>+K21</f>
        <v>34740.326292401194</v>
      </c>
      <c r="BB21" s="1">
        <f>+BA21*(1+$M$2)</f>
        <v>36477.342607021259</v>
      </c>
      <c r="BC21" s="1">
        <f>+BB21*(1+$M$2)</f>
        <v>38301.209737372323</v>
      </c>
      <c r="BD21" s="1">
        <f>+BC21*(1+$M$2)</f>
        <v>40216.270224240943</v>
      </c>
      <c r="BE21" s="1">
        <f>+BD21*(1+$M$2)</f>
        <v>42227.083735452994</v>
      </c>
      <c r="BF21" s="1">
        <f>+BE21*(1+$M$2)</f>
        <v>44338.437922225647</v>
      </c>
      <c r="BG21" s="1">
        <f>+BF21*(1+$M$2)</f>
        <v>46555.359818336932</v>
      </c>
      <c r="BH21" s="1">
        <f>+BG21*(1+$M$2)</f>
        <v>48883.127809253783</v>
      </c>
      <c r="BI21" s="1">
        <f>+BH21*(1+$M$2)</f>
        <v>51327.284199716472</v>
      </c>
      <c r="BJ21" s="1">
        <f>+BI21*(1+$M$2)</f>
        <v>53893.648409702299</v>
      </c>
      <c r="BK21" s="3">
        <f>NPV($L$2,-N21,O21:AL21)</f>
        <v>1118607.835006977</v>
      </c>
      <c r="BL21" s="1">
        <f>NPV(L21,0,AM21:BJ21)</f>
        <v>514527.39232514828</v>
      </c>
      <c r="BM21" s="3">
        <f>+BK21-BL21</f>
        <v>604080.44268182875</v>
      </c>
    </row>
    <row r="22" spans="1:65" x14ac:dyDescent="0.2">
      <c r="A22">
        <f>VLOOKUP(C22,[2]Sheet1!$A:$B,2,FALSE)</f>
        <v>135726</v>
      </c>
      <c r="B22" t="s">
        <v>83</v>
      </c>
      <c r="C22" t="s">
        <v>83</v>
      </c>
      <c r="D22" s="4">
        <f>+BM22/N22</f>
        <v>2.5127742854672599</v>
      </c>
      <c r="E22" s="4">
        <f>+D22*10</f>
        <v>25.127742854672597</v>
      </c>
      <c r="F22" s="1">
        <v>52700</v>
      </c>
      <c r="G22" s="1">
        <v>92400</v>
      </c>
      <c r="H22">
        <v>0.49</v>
      </c>
      <c r="I22">
        <v>0.22</v>
      </c>
      <c r="J22" s="1">
        <f>+F22/(1+'[1]Figure 1.2'!$C$23)</f>
        <v>18719.991775148701</v>
      </c>
      <c r="K22" s="1">
        <f>+G22/(1+'[1]Figure 1.2'!$C$23)</f>
        <v>32822.148767053885</v>
      </c>
      <c r="L22">
        <f>+'[1]Figure 1.2'!$C$21</f>
        <v>0.03</v>
      </c>
      <c r="M22">
        <f>+'[1]Figure 1.2'!$C$22</f>
        <v>0.05</v>
      </c>
      <c r="N22" s="1">
        <f>VLOOKUP(A22,[3]Sheet2!$A:$D,3,FALSE)</f>
        <v>174146</v>
      </c>
      <c r="O22" s="1">
        <v>0</v>
      </c>
      <c r="P22" s="1">
        <v>0</v>
      </c>
      <c r="Q22" s="1">
        <v>0</v>
      </c>
      <c r="R22" s="1">
        <v>0</v>
      </c>
      <c r="S22" s="2">
        <f>+F22</f>
        <v>52700</v>
      </c>
      <c r="T22" s="1">
        <f>+S22*(1+$M$2)</f>
        <v>55335</v>
      </c>
      <c r="U22" s="1">
        <f>+T22*(1+$M$2)</f>
        <v>58101.75</v>
      </c>
      <c r="V22" s="1">
        <f>+U22*(1+$M$2)</f>
        <v>61006.837500000001</v>
      </c>
      <c r="W22" s="1">
        <f>+V22*(1+$M$2)</f>
        <v>64057.179375000007</v>
      </c>
      <c r="X22" s="1">
        <f>+W22*(1+$M$2)</f>
        <v>67260.038343750013</v>
      </c>
      <c r="Y22" s="1">
        <f>+X22*(1+$M$2)</f>
        <v>70623.040260937516</v>
      </c>
      <c r="Z22" s="1">
        <f>+Y22*(1+$M$2)</f>
        <v>74154.192273984401</v>
      </c>
      <c r="AA22" s="1">
        <f>+Z22*(1+$M$2)</f>
        <v>77861.90188768362</v>
      </c>
      <c r="AB22" s="1">
        <f>+AA22*(1+$M$2)</f>
        <v>81754.996982067809</v>
      </c>
      <c r="AC22" s="2">
        <f>+G22</f>
        <v>92400</v>
      </c>
      <c r="AD22" s="1">
        <f>+AC22*(1+$M$2)</f>
        <v>97020</v>
      </c>
      <c r="AE22" s="1">
        <f>+AD22*(1+$M$2)</f>
        <v>101871</v>
      </c>
      <c r="AF22" s="1">
        <f>+AE22*(1+$M$2)</f>
        <v>106964.55</v>
      </c>
      <c r="AG22" s="1">
        <f>+AF22*(1+$M$2)</f>
        <v>112312.77750000001</v>
      </c>
      <c r="AH22" s="1">
        <f>+AG22*(1+$M$2)</f>
        <v>117928.41637500002</v>
      </c>
      <c r="AI22" s="1">
        <f>+AH22*(1+$M$2)</f>
        <v>123824.83719375002</v>
      </c>
      <c r="AJ22" s="1">
        <f>+AI22*(1+$M$2)</f>
        <v>130016.07905343753</v>
      </c>
      <c r="AK22" s="1">
        <f>+AJ22*(1+$M$2)</f>
        <v>136516.88300610942</v>
      </c>
      <c r="AL22" s="1">
        <f>+AK22*(1+$M$2)</f>
        <v>143342.72715641488</v>
      </c>
      <c r="AM22" s="2">
        <f>+J22</f>
        <v>18719.991775148701</v>
      </c>
      <c r="AN22" s="1">
        <f>+AM22*(1+$M$2)</f>
        <v>19655.991363906138</v>
      </c>
      <c r="AO22" s="1">
        <f>+AN22*(1+$M$2)</f>
        <v>20638.790932101445</v>
      </c>
      <c r="AP22" s="1">
        <f>+AO22*(1+$M$2)</f>
        <v>21670.730478706519</v>
      </c>
      <c r="AQ22" s="1">
        <f>+AP22*(1+$M$2)</f>
        <v>22754.267002641845</v>
      </c>
      <c r="AR22" s="1">
        <f>+AQ22*(1+$M$2)</f>
        <v>23891.980352773939</v>
      </c>
      <c r="AS22" s="1">
        <f>+AR22*(1+$M$2)</f>
        <v>25086.579370412637</v>
      </c>
      <c r="AT22" s="1">
        <f>+AS22*(1+$M$2)</f>
        <v>26340.90833893327</v>
      </c>
      <c r="AU22" s="1">
        <f>+AT22*(1+$M$2)</f>
        <v>27657.953755879935</v>
      </c>
      <c r="AV22" s="1">
        <f>+AU22*(1+$M$2)</f>
        <v>29040.851443673931</v>
      </c>
      <c r="AW22" s="1">
        <f>+AV22*(1+$M$2)</f>
        <v>30492.89401585763</v>
      </c>
      <c r="AX22" s="1">
        <f>+AW22*(1+$M$2)</f>
        <v>32017.538716650513</v>
      </c>
      <c r="AY22" s="1">
        <f>+AX22*(1+$M$2)</f>
        <v>33618.41565248304</v>
      </c>
      <c r="AZ22" s="1">
        <f>+AY22*(1+$M$2)</f>
        <v>35299.336435107194</v>
      </c>
      <c r="BA22" s="2">
        <f>+K22</f>
        <v>32822.148767053885</v>
      </c>
      <c r="BB22" s="1">
        <f>+BA22*(1+$M$2)</f>
        <v>34463.256205406578</v>
      </c>
      <c r="BC22" s="1">
        <f>+BB22*(1+$M$2)</f>
        <v>36186.419015676911</v>
      </c>
      <c r="BD22" s="1">
        <f>+BC22*(1+$M$2)</f>
        <v>37995.739966460758</v>
      </c>
      <c r="BE22" s="1">
        <f>+BD22*(1+$M$2)</f>
        <v>39895.526964783799</v>
      </c>
      <c r="BF22" s="1">
        <f>+BE22*(1+$M$2)</f>
        <v>41890.303313022989</v>
      </c>
      <c r="BG22" s="1">
        <f>+BF22*(1+$M$2)</f>
        <v>43984.81847867414</v>
      </c>
      <c r="BH22" s="1">
        <f>+BG22*(1+$M$2)</f>
        <v>46184.059402607847</v>
      </c>
      <c r="BI22" s="1">
        <f>+BH22*(1+$M$2)</f>
        <v>48493.262372738238</v>
      </c>
      <c r="BJ22" s="1">
        <f>+BI22*(1+$M$2)</f>
        <v>50917.92549137515</v>
      </c>
      <c r="BK22" s="3">
        <f>NPV($L$2,-N22,O22:AL22)</f>
        <v>941726.95447462972</v>
      </c>
      <c r="BL22" s="1">
        <f>NPV(L22,0,AM22:BJ22)</f>
        <v>504137.36375764827</v>
      </c>
      <c r="BM22" s="3">
        <f>+BK22-BL22</f>
        <v>437589.59071698145</v>
      </c>
    </row>
    <row r="23" spans="1:65" x14ac:dyDescent="0.2">
      <c r="A23">
        <f>VLOOKUP(C23,[2]Sheet1!$A:$B,2,FALSE)</f>
        <v>139658</v>
      </c>
      <c r="B23" t="s">
        <v>49</v>
      </c>
      <c r="C23" t="s">
        <v>49</v>
      </c>
      <c r="D23" s="4">
        <f>+BM23/N23</f>
        <v>2.9452642308310266</v>
      </c>
      <c r="E23" s="4">
        <f>+D23*10</f>
        <v>29.452642308310267</v>
      </c>
      <c r="F23" s="1">
        <v>56700</v>
      </c>
      <c r="G23" s="1">
        <v>109800</v>
      </c>
      <c r="H23">
        <v>0.44</v>
      </c>
      <c r="I23">
        <v>0.21</v>
      </c>
      <c r="J23" s="1">
        <f>+F23/(1+'[1]Figure 1.2'!$C$23)</f>
        <v>20140.864016146705</v>
      </c>
      <c r="K23" s="1">
        <f>+G23/(1+'[1]Figure 1.2'!$C$23)</f>
        <v>39002.943015395205</v>
      </c>
      <c r="L23">
        <f>+'[1]Figure 1.2'!$C$21</f>
        <v>0.03</v>
      </c>
      <c r="M23">
        <f>+'[1]Figure 1.2'!$C$22</f>
        <v>0.05</v>
      </c>
      <c r="N23" s="1">
        <f>VLOOKUP(A23,[3]Sheet2!$A:$D,3,FALSE)</f>
        <v>178310</v>
      </c>
      <c r="O23" s="1">
        <v>0</v>
      </c>
      <c r="P23" s="1">
        <v>0</v>
      </c>
      <c r="Q23" s="1">
        <v>0</v>
      </c>
      <c r="R23" s="1">
        <v>0</v>
      </c>
      <c r="S23" s="2">
        <f>+F23</f>
        <v>56700</v>
      </c>
      <c r="T23" s="1">
        <f>+S23*(1+$M$2)</f>
        <v>59535</v>
      </c>
      <c r="U23" s="1">
        <f>+T23*(1+$M$2)</f>
        <v>62511.75</v>
      </c>
      <c r="V23" s="1">
        <f>+U23*(1+$M$2)</f>
        <v>65637.337500000009</v>
      </c>
      <c r="W23" s="1">
        <f>+V23*(1+$M$2)</f>
        <v>68919.204375000016</v>
      </c>
      <c r="X23" s="1">
        <f>+W23*(1+$M$2)</f>
        <v>72365.164593750014</v>
      </c>
      <c r="Y23" s="1">
        <f>+X23*(1+$M$2)</f>
        <v>75983.422823437519</v>
      </c>
      <c r="Z23" s="1">
        <f>+Y23*(1+$M$2)</f>
        <v>79782.593964609405</v>
      </c>
      <c r="AA23" s="1">
        <f>+Z23*(1+$M$2)</f>
        <v>83771.723662839882</v>
      </c>
      <c r="AB23" s="1">
        <f>+AA23*(1+$M$2)</f>
        <v>87960.309845981887</v>
      </c>
      <c r="AC23" s="2">
        <f>+G23</f>
        <v>109800</v>
      </c>
      <c r="AD23" s="1">
        <f>+AC23*(1+$M$2)</f>
        <v>115290</v>
      </c>
      <c r="AE23" s="1">
        <f>+AD23*(1+$M$2)</f>
        <v>121054.5</v>
      </c>
      <c r="AF23" s="1">
        <f>+AE23*(1+$M$2)</f>
        <v>127107.22500000001</v>
      </c>
      <c r="AG23" s="1">
        <f>+AF23*(1+$M$2)</f>
        <v>133462.58625000002</v>
      </c>
      <c r="AH23" s="1">
        <f>+AG23*(1+$M$2)</f>
        <v>140135.71556250003</v>
      </c>
      <c r="AI23" s="1">
        <f>+AH23*(1+$M$2)</f>
        <v>147142.50134062505</v>
      </c>
      <c r="AJ23" s="1">
        <f>+AI23*(1+$M$2)</f>
        <v>154499.62640765632</v>
      </c>
      <c r="AK23" s="1">
        <f>+AJ23*(1+$M$2)</f>
        <v>162224.60772803915</v>
      </c>
      <c r="AL23" s="1">
        <f>+AK23*(1+$M$2)</f>
        <v>170335.83811444111</v>
      </c>
      <c r="AM23" s="2">
        <f>+J23</f>
        <v>20140.864016146705</v>
      </c>
      <c r="AN23" s="1">
        <f>+AM23*(1+$M$2)</f>
        <v>21147.907216954041</v>
      </c>
      <c r="AO23" s="1">
        <f>+AN23*(1+$M$2)</f>
        <v>22205.302577801744</v>
      </c>
      <c r="AP23" s="1">
        <f>+AO23*(1+$M$2)</f>
        <v>23315.567706691832</v>
      </c>
      <c r="AQ23" s="1">
        <f>+AP23*(1+$M$2)</f>
        <v>24481.346092026426</v>
      </c>
      <c r="AR23" s="1">
        <f>+AQ23*(1+$M$2)</f>
        <v>25705.413396627748</v>
      </c>
      <c r="AS23" s="1">
        <f>+AR23*(1+$M$2)</f>
        <v>26990.684066459136</v>
      </c>
      <c r="AT23" s="1">
        <f>+AS23*(1+$M$2)</f>
        <v>28340.218269782094</v>
      </c>
      <c r="AU23" s="1">
        <f>+AT23*(1+$M$2)</f>
        <v>29757.2291832712</v>
      </c>
      <c r="AV23" s="1">
        <f>+AU23*(1+$M$2)</f>
        <v>31245.09064243476</v>
      </c>
      <c r="AW23" s="1">
        <f>+AV23*(1+$M$2)</f>
        <v>32807.345174556496</v>
      </c>
      <c r="AX23" s="1">
        <f>+AW23*(1+$M$2)</f>
        <v>34447.712433284323</v>
      </c>
      <c r="AY23" s="1">
        <f>+AX23*(1+$M$2)</f>
        <v>36170.098054948539</v>
      </c>
      <c r="AZ23" s="1">
        <f>+AY23*(1+$M$2)</f>
        <v>37978.60295769597</v>
      </c>
      <c r="BA23" s="2">
        <f>+K23</f>
        <v>39002.943015395205</v>
      </c>
      <c r="BB23" s="1">
        <f>+BA23*(1+$M$2)</f>
        <v>40953.09016616497</v>
      </c>
      <c r="BC23" s="1">
        <f>+BB23*(1+$M$2)</f>
        <v>43000.744674473222</v>
      </c>
      <c r="BD23" s="1">
        <f>+BC23*(1+$M$2)</f>
        <v>45150.781908196885</v>
      </c>
      <c r="BE23" s="1">
        <f>+BD23*(1+$M$2)</f>
        <v>47408.321003606732</v>
      </c>
      <c r="BF23" s="1">
        <f>+BE23*(1+$M$2)</f>
        <v>49778.737053787074</v>
      </c>
      <c r="BG23" s="1">
        <f>+BF23*(1+$M$2)</f>
        <v>52267.673906476433</v>
      </c>
      <c r="BH23" s="1">
        <f>+BG23*(1+$M$2)</f>
        <v>54881.057601800254</v>
      </c>
      <c r="BI23" s="1">
        <f>+BH23*(1+$M$2)</f>
        <v>57625.110481890268</v>
      </c>
      <c r="BJ23" s="1">
        <f>+BI23*(1+$M$2)</f>
        <v>60506.366005984783</v>
      </c>
      <c r="BK23" s="3">
        <f>NPV($L$2,-N23,O23:AL23)</f>
        <v>1092680.8369412236</v>
      </c>
      <c r="BL23" s="1">
        <f>NPV(L23,0,AM23:BJ23)</f>
        <v>567510.77194174321</v>
      </c>
      <c r="BM23" s="3">
        <f>+BK23-BL23</f>
        <v>525170.06499948038</v>
      </c>
    </row>
    <row r="24" spans="1:65" x14ac:dyDescent="0.2">
      <c r="A24">
        <f>VLOOKUP(C24,[2]Sheet1!$A:$B,2,FALSE)</f>
        <v>139755</v>
      </c>
      <c r="B24" t="s">
        <v>20</v>
      </c>
      <c r="C24" t="s">
        <v>149</v>
      </c>
      <c r="D24" s="4">
        <f>+BM24/N24</f>
        <v>17.627100616045041</v>
      </c>
      <c r="E24" s="4">
        <f>+D24*10</f>
        <v>176.27100616045041</v>
      </c>
      <c r="F24" s="1">
        <v>68100</v>
      </c>
      <c r="G24" s="1">
        <v>128700</v>
      </c>
      <c r="H24">
        <v>0.47</v>
      </c>
      <c r="I24">
        <v>0.78</v>
      </c>
      <c r="J24" s="1">
        <f>+F24/(1+'[1]Figure 1.2'!$C$23)</f>
        <v>24190.349902991013</v>
      </c>
      <c r="K24" s="1">
        <f>+G24/(1+'[1]Figure 1.2'!$C$23)</f>
        <v>45716.564354110771</v>
      </c>
      <c r="L24">
        <f>+'[1]Figure 1.2'!$C$21</f>
        <v>0.03</v>
      </c>
      <c r="M24">
        <f>+'[1]Figure 1.2'!$C$22</f>
        <v>0.05</v>
      </c>
      <c r="N24" s="1">
        <f>VLOOKUP(A24,[3]Sheet2!$A:$D,3,FALSE)</f>
        <v>44346</v>
      </c>
      <c r="O24" s="1">
        <v>0</v>
      </c>
      <c r="P24" s="1">
        <v>0</v>
      </c>
      <c r="Q24" s="1">
        <v>0</v>
      </c>
      <c r="R24" s="1">
        <v>0</v>
      </c>
      <c r="S24" s="2">
        <f>+F24</f>
        <v>68100</v>
      </c>
      <c r="T24" s="1">
        <f>+S24*(1+$M$2)</f>
        <v>71505</v>
      </c>
      <c r="U24" s="1">
        <f>+T24*(1+$M$2)</f>
        <v>75080.25</v>
      </c>
      <c r="V24" s="1">
        <f>+U24*(1+$M$2)</f>
        <v>78834.262499999997</v>
      </c>
      <c r="W24" s="1">
        <f>+V24*(1+$M$2)</f>
        <v>82775.975625000006</v>
      </c>
      <c r="X24" s="1">
        <f>+W24*(1+$M$2)</f>
        <v>86914.774406250013</v>
      </c>
      <c r="Y24" s="1">
        <f>+X24*(1+$M$2)</f>
        <v>91260.513126562524</v>
      </c>
      <c r="Z24" s="1">
        <f>+Y24*(1+$M$2)</f>
        <v>95823.538782890653</v>
      </c>
      <c r="AA24" s="1">
        <f>+Z24*(1+$M$2)</f>
        <v>100614.71572203519</v>
      </c>
      <c r="AB24" s="1">
        <f>+AA24*(1+$M$2)</f>
        <v>105645.45150813696</v>
      </c>
      <c r="AC24" s="2">
        <f>+G24</f>
        <v>128700</v>
      </c>
      <c r="AD24" s="1">
        <f>+AC24*(1+$M$2)</f>
        <v>135135</v>
      </c>
      <c r="AE24" s="1">
        <f>+AD24*(1+$M$2)</f>
        <v>141891.75</v>
      </c>
      <c r="AF24" s="1">
        <f>+AE24*(1+$M$2)</f>
        <v>148986.33749999999</v>
      </c>
      <c r="AG24" s="1">
        <f>+AF24*(1+$M$2)</f>
        <v>156435.65437500001</v>
      </c>
      <c r="AH24" s="1">
        <f>+AG24*(1+$M$2)</f>
        <v>164257.43709375002</v>
      </c>
      <c r="AI24" s="1">
        <f>+AH24*(1+$M$2)</f>
        <v>172470.30894843754</v>
      </c>
      <c r="AJ24" s="1">
        <f>+AI24*(1+$M$2)</f>
        <v>181093.82439585941</v>
      </c>
      <c r="AK24" s="1">
        <f>+AJ24*(1+$M$2)</f>
        <v>190148.5156156524</v>
      </c>
      <c r="AL24" s="1">
        <f>+AK24*(1+$M$2)</f>
        <v>199655.94139643502</v>
      </c>
      <c r="AM24" s="2">
        <f>+J24</f>
        <v>24190.349902991013</v>
      </c>
      <c r="AN24" s="1">
        <f>+AM24*(1+$M$2)</f>
        <v>25399.867398140563</v>
      </c>
      <c r="AO24" s="1">
        <f>+AN24*(1+$M$2)</f>
        <v>26669.860768047591</v>
      </c>
      <c r="AP24" s="1">
        <f>+AO24*(1+$M$2)</f>
        <v>28003.35380644997</v>
      </c>
      <c r="AQ24" s="1">
        <f>+AP24*(1+$M$2)</f>
        <v>29403.521496772468</v>
      </c>
      <c r="AR24" s="1">
        <f>+AQ24*(1+$M$2)</f>
        <v>30873.697571611094</v>
      </c>
      <c r="AS24" s="1">
        <f>+AR24*(1+$M$2)</f>
        <v>32417.38245019165</v>
      </c>
      <c r="AT24" s="1">
        <f>+AS24*(1+$M$2)</f>
        <v>34038.251572701236</v>
      </c>
      <c r="AU24" s="1">
        <f>+AT24*(1+$M$2)</f>
        <v>35740.164151336299</v>
      </c>
      <c r="AV24" s="1">
        <f>+AU24*(1+$M$2)</f>
        <v>37527.172358903117</v>
      </c>
      <c r="AW24" s="1">
        <f>+AV24*(1+$M$2)</f>
        <v>39403.530976848277</v>
      </c>
      <c r="AX24" s="1">
        <f>+AW24*(1+$M$2)</f>
        <v>41373.70752569069</v>
      </c>
      <c r="AY24" s="1">
        <f>+AX24*(1+$M$2)</f>
        <v>43442.392901975225</v>
      </c>
      <c r="AZ24" s="1">
        <f>+AY24*(1+$M$2)</f>
        <v>45614.512547073988</v>
      </c>
      <c r="BA24" s="2">
        <f>+K24</f>
        <v>45716.564354110771</v>
      </c>
      <c r="BB24" s="1">
        <f>+BA24*(1+$M$2)</f>
        <v>48002.392571816308</v>
      </c>
      <c r="BC24" s="1">
        <f>+BB24*(1+$M$2)</f>
        <v>50402.512200407124</v>
      </c>
      <c r="BD24" s="1">
        <f>+BC24*(1+$M$2)</f>
        <v>52922.637810427485</v>
      </c>
      <c r="BE24" s="1">
        <f>+BD24*(1+$M$2)</f>
        <v>55568.769700948862</v>
      </c>
      <c r="BF24" s="1">
        <f>+BE24*(1+$M$2)</f>
        <v>58347.208185996307</v>
      </c>
      <c r="BG24" s="1">
        <f>+BF24*(1+$M$2)</f>
        <v>61264.568595296128</v>
      </c>
      <c r="BH24" s="1">
        <f>+BG24*(1+$M$2)</f>
        <v>64327.797025060936</v>
      </c>
      <c r="BI24" s="1">
        <f>+BH24*(1+$M$2)</f>
        <v>67544.186876313979</v>
      </c>
      <c r="BJ24" s="1">
        <f>+BI24*(1+$M$2)</f>
        <v>70921.396220129682</v>
      </c>
      <c r="BK24" s="3">
        <f>NPV($L$2,-N24,O24:AL24)</f>
        <v>1455626.7899930968</v>
      </c>
      <c r="BL24" s="1">
        <f>NPV(L24,0,AM24:BJ24)</f>
        <v>673935.38607396348</v>
      </c>
      <c r="BM24" s="3">
        <f>+BK24-BL24</f>
        <v>781691.40391913336</v>
      </c>
    </row>
    <row r="25" spans="1:65" x14ac:dyDescent="0.2">
      <c r="A25">
        <f>VLOOKUP(C25,[2]Sheet1!$A:$B,2,FALSE)</f>
        <v>141574</v>
      </c>
      <c r="B25" t="s">
        <v>87</v>
      </c>
      <c r="C25" t="s">
        <v>87</v>
      </c>
      <c r="D25" s="4">
        <f>+BM25/N25</f>
        <v>12.73896936987814</v>
      </c>
      <c r="E25" s="4">
        <f>+D25*10</f>
        <v>127.3896936987814</v>
      </c>
      <c r="F25" s="1">
        <v>48600</v>
      </c>
      <c r="G25" s="1">
        <v>86100</v>
      </c>
      <c r="H25">
        <v>0.55000000000000004</v>
      </c>
      <c r="I25">
        <v>0.17</v>
      </c>
      <c r="J25" s="1">
        <f>+F25/(1+'[1]Figure 1.2'!$C$23)</f>
        <v>17263.597728125747</v>
      </c>
      <c r="K25" s="1">
        <f>+G25/(1+'[1]Figure 1.2'!$C$23)</f>
        <v>30584.274987482029</v>
      </c>
      <c r="L25">
        <f>+'[1]Figure 1.2'!$C$21</f>
        <v>0.03</v>
      </c>
      <c r="M25">
        <f>+'[1]Figure 1.2'!$C$22</f>
        <v>0.05</v>
      </c>
      <c r="N25" s="1">
        <f>VLOOKUP(A25,[3]Sheet2!$A:$D,3,FALSE)</f>
        <v>41092</v>
      </c>
      <c r="O25" s="1">
        <v>0</v>
      </c>
      <c r="P25" s="1">
        <v>0</v>
      </c>
      <c r="Q25" s="1">
        <v>0</v>
      </c>
      <c r="R25" s="1">
        <v>0</v>
      </c>
      <c r="S25" s="2">
        <f>+F25</f>
        <v>48600</v>
      </c>
      <c r="T25" s="1">
        <f>+S25*(1+$M$2)</f>
        <v>51030</v>
      </c>
      <c r="U25" s="1">
        <f>+T25*(1+$M$2)</f>
        <v>53581.5</v>
      </c>
      <c r="V25" s="1">
        <f>+U25*(1+$M$2)</f>
        <v>56260.575000000004</v>
      </c>
      <c r="W25" s="1">
        <f>+V25*(1+$M$2)</f>
        <v>59073.603750000009</v>
      </c>
      <c r="X25" s="1">
        <f>+W25*(1+$M$2)</f>
        <v>62027.283937500011</v>
      </c>
      <c r="Y25" s="1">
        <f>+X25*(1+$M$2)</f>
        <v>65128.648134375013</v>
      </c>
      <c r="Z25" s="1">
        <f>+Y25*(1+$M$2)</f>
        <v>68385.080541093761</v>
      </c>
      <c r="AA25" s="1">
        <f>+Z25*(1+$M$2)</f>
        <v>71804.33456814845</v>
      </c>
      <c r="AB25" s="1">
        <f>+AA25*(1+$M$2)</f>
        <v>75394.551296555874</v>
      </c>
      <c r="AC25" s="2">
        <f>+G25</f>
        <v>86100</v>
      </c>
      <c r="AD25" s="1">
        <f>+AC25*(1+$M$2)</f>
        <v>90405</v>
      </c>
      <c r="AE25" s="1">
        <f>+AD25*(1+$M$2)</f>
        <v>94925.25</v>
      </c>
      <c r="AF25" s="1">
        <f>+AE25*(1+$M$2)</f>
        <v>99671.512499999997</v>
      </c>
      <c r="AG25" s="1">
        <f>+AF25*(1+$M$2)</f>
        <v>104655.08812499999</v>
      </c>
      <c r="AH25" s="1">
        <f>+AG25*(1+$M$2)</f>
        <v>109887.84253125</v>
      </c>
      <c r="AI25" s="1">
        <f>+AH25*(1+$M$2)</f>
        <v>115382.23465781251</v>
      </c>
      <c r="AJ25" s="1">
        <f>+AI25*(1+$M$2)</f>
        <v>121151.34639070314</v>
      </c>
      <c r="AK25" s="1">
        <f>+AJ25*(1+$M$2)</f>
        <v>127208.9137102383</v>
      </c>
      <c r="AL25" s="1">
        <f>+AK25*(1+$M$2)</f>
        <v>133569.35939575022</v>
      </c>
      <c r="AM25" s="2">
        <f>+J25</f>
        <v>17263.597728125747</v>
      </c>
      <c r="AN25" s="1">
        <f>+AM25*(1+$M$2)</f>
        <v>18126.777614532035</v>
      </c>
      <c r="AO25" s="1">
        <f>+AN25*(1+$M$2)</f>
        <v>19033.116495258637</v>
      </c>
      <c r="AP25" s="1">
        <f>+AO25*(1+$M$2)</f>
        <v>19984.77232002157</v>
      </c>
      <c r="AQ25" s="1">
        <f>+AP25*(1+$M$2)</f>
        <v>20984.010936022649</v>
      </c>
      <c r="AR25" s="1">
        <f>+AQ25*(1+$M$2)</f>
        <v>22033.211482823783</v>
      </c>
      <c r="AS25" s="1">
        <f>+AR25*(1+$M$2)</f>
        <v>23134.872056964974</v>
      </c>
      <c r="AT25" s="1">
        <f>+AS25*(1+$M$2)</f>
        <v>24291.615659813222</v>
      </c>
      <c r="AU25" s="1">
        <f>+AT25*(1+$M$2)</f>
        <v>25506.196442803885</v>
      </c>
      <c r="AV25" s="1">
        <f>+AU25*(1+$M$2)</f>
        <v>26781.506264944081</v>
      </c>
      <c r="AW25" s="1">
        <f>+AV25*(1+$M$2)</f>
        <v>28120.581578191286</v>
      </c>
      <c r="AX25" s="1">
        <f>+AW25*(1+$M$2)</f>
        <v>29526.610657100853</v>
      </c>
      <c r="AY25" s="1">
        <f>+AX25*(1+$M$2)</f>
        <v>31002.941189955898</v>
      </c>
      <c r="AZ25" s="1">
        <f>+AY25*(1+$M$2)</f>
        <v>32553.088249453693</v>
      </c>
      <c r="BA25" s="2">
        <f>+K25</f>
        <v>30584.274987482029</v>
      </c>
      <c r="BB25" s="1">
        <f>+BA25*(1+$M$2)</f>
        <v>32113.488736856132</v>
      </c>
      <c r="BC25" s="1">
        <f>+BB25*(1+$M$2)</f>
        <v>33719.163173698937</v>
      </c>
      <c r="BD25" s="1">
        <f>+BC25*(1+$M$2)</f>
        <v>35405.121332383882</v>
      </c>
      <c r="BE25" s="1">
        <f>+BD25*(1+$M$2)</f>
        <v>37175.377399003075</v>
      </c>
      <c r="BF25" s="1">
        <f>+BE25*(1+$M$2)</f>
        <v>39034.146268953227</v>
      </c>
      <c r="BG25" s="1">
        <f>+BF25*(1+$M$2)</f>
        <v>40985.853582400887</v>
      </c>
      <c r="BH25" s="1">
        <f>+BG25*(1+$M$2)</f>
        <v>43035.146261520931</v>
      </c>
      <c r="BI25" s="1">
        <f>+BH25*(1+$M$2)</f>
        <v>45186.903574596981</v>
      </c>
      <c r="BJ25" s="1">
        <f>+BI25*(1+$M$2)</f>
        <v>47446.248753326836</v>
      </c>
      <c r="BK25" s="3">
        <f>NPV($L$2,-N25,O25:AL25)</f>
        <v>990533.90581519844</v>
      </c>
      <c r="BL25" s="1">
        <f>NPV(L25,0,AM25:BJ25)</f>
        <v>467064.17646816594</v>
      </c>
      <c r="BM25" s="3">
        <f>+BK25-BL25</f>
        <v>523469.72934703249</v>
      </c>
    </row>
    <row r="26" spans="1:65" x14ac:dyDescent="0.2">
      <c r="A26">
        <f>VLOOKUP(C26,[2]Sheet1!$A:$B,2,FALSE)</f>
        <v>144050</v>
      </c>
      <c r="B26" t="s">
        <v>34</v>
      </c>
      <c r="C26" t="s">
        <v>34</v>
      </c>
      <c r="D26" s="4">
        <f>+BM26/N26</f>
        <v>2.9108893007158145</v>
      </c>
      <c r="E26" s="4">
        <f>+D26*10</f>
        <v>29.108893007158144</v>
      </c>
      <c r="F26" s="1">
        <v>58100</v>
      </c>
      <c r="G26" s="1">
        <v>117000</v>
      </c>
      <c r="H26">
        <v>0.44</v>
      </c>
      <c r="I26">
        <v>0.2</v>
      </c>
      <c r="J26" s="1">
        <f>+F26/(1+'[1]Figure 1.2'!$C$23)</f>
        <v>20638.169300496003</v>
      </c>
      <c r="K26" s="1">
        <f>+G26/(1+'[1]Figure 1.2'!$C$23)</f>
        <v>41560.513049191613</v>
      </c>
      <c r="L26">
        <f>+'[1]Figure 1.2'!$C$21</f>
        <v>0.03</v>
      </c>
      <c r="M26">
        <f>+'[1]Figure 1.2'!$C$22</f>
        <v>0.05</v>
      </c>
      <c r="N26" s="1">
        <f>VLOOKUP(A26,[3]Sheet2!$A:$D,3,FALSE)</f>
        <v>189405</v>
      </c>
      <c r="O26" s="1">
        <v>0</v>
      </c>
      <c r="P26" s="1">
        <v>0</v>
      </c>
      <c r="Q26" s="1">
        <v>0</v>
      </c>
      <c r="R26" s="1">
        <v>0</v>
      </c>
      <c r="S26" s="2">
        <f>+F26</f>
        <v>58100</v>
      </c>
      <c r="T26" s="1">
        <f>+S26*(1+$M$2)</f>
        <v>61005</v>
      </c>
      <c r="U26" s="1">
        <f>+T26*(1+$M$2)</f>
        <v>64055.25</v>
      </c>
      <c r="V26" s="1">
        <f>+U26*(1+$M$2)</f>
        <v>67258.012499999997</v>
      </c>
      <c r="W26" s="1">
        <f>+V26*(1+$M$2)</f>
        <v>70620.913125000006</v>
      </c>
      <c r="X26" s="1">
        <f>+W26*(1+$M$2)</f>
        <v>74151.95878125001</v>
      </c>
      <c r="Y26" s="1">
        <f>+X26*(1+$M$2)</f>
        <v>77859.55672031251</v>
      </c>
      <c r="Z26" s="1">
        <f>+Y26*(1+$M$2)</f>
        <v>81752.534556328144</v>
      </c>
      <c r="AA26" s="1">
        <f>+Z26*(1+$M$2)</f>
        <v>85840.16128414456</v>
      </c>
      <c r="AB26" s="1">
        <f>+AA26*(1+$M$2)</f>
        <v>90132.169348351788</v>
      </c>
      <c r="AC26" s="2">
        <f>+G26</f>
        <v>117000</v>
      </c>
      <c r="AD26" s="1">
        <f>+AC26*(1+$M$2)</f>
        <v>122850</v>
      </c>
      <c r="AE26" s="1">
        <f>+AD26*(1+$M$2)</f>
        <v>128992.5</v>
      </c>
      <c r="AF26" s="1">
        <f>+AE26*(1+$M$2)</f>
        <v>135442.125</v>
      </c>
      <c r="AG26" s="1">
        <f>+AF26*(1+$M$2)</f>
        <v>142214.23125000001</v>
      </c>
      <c r="AH26" s="1">
        <f>+AG26*(1+$M$2)</f>
        <v>149324.94281250003</v>
      </c>
      <c r="AI26" s="1">
        <f>+AH26*(1+$M$2)</f>
        <v>156791.18995312502</v>
      </c>
      <c r="AJ26" s="1">
        <f>+AI26*(1+$M$2)</f>
        <v>164630.7494507813</v>
      </c>
      <c r="AK26" s="1">
        <f>+AJ26*(1+$M$2)</f>
        <v>172862.28692332038</v>
      </c>
      <c r="AL26" s="1">
        <f>+AK26*(1+$M$2)</f>
        <v>181505.40126948641</v>
      </c>
      <c r="AM26" s="2">
        <f>+J26</f>
        <v>20638.169300496003</v>
      </c>
      <c r="AN26" s="1">
        <f>+AM26*(1+$M$2)</f>
        <v>21670.077765520804</v>
      </c>
      <c r="AO26" s="1">
        <f>+AN26*(1+$M$2)</f>
        <v>22753.581653796846</v>
      </c>
      <c r="AP26" s="1">
        <f>+AO26*(1+$M$2)</f>
        <v>23891.260736486689</v>
      </c>
      <c r="AQ26" s="1">
        <f>+AP26*(1+$M$2)</f>
        <v>25085.823773311025</v>
      </c>
      <c r="AR26" s="1">
        <f>+AQ26*(1+$M$2)</f>
        <v>26340.114961976578</v>
      </c>
      <c r="AS26" s="1">
        <f>+AR26*(1+$M$2)</f>
        <v>27657.120710075407</v>
      </c>
      <c r="AT26" s="1">
        <f>+AS26*(1+$M$2)</f>
        <v>29039.976745579177</v>
      </c>
      <c r="AU26" s="1">
        <f>+AT26*(1+$M$2)</f>
        <v>30491.975582858136</v>
      </c>
      <c r="AV26" s="1">
        <f>+AU26*(1+$M$2)</f>
        <v>32016.574362001043</v>
      </c>
      <c r="AW26" s="1">
        <f>+AV26*(1+$M$2)</f>
        <v>33617.403080101096</v>
      </c>
      <c r="AX26" s="1">
        <f>+AW26*(1+$M$2)</f>
        <v>35298.273234106149</v>
      </c>
      <c r="AY26" s="1">
        <f>+AX26*(1+$M$2)</f>
        <v>37063.186895811457</v>
      </c>
      <c r="AZ26" s="1">
        <f>+AY26*(1+$M$2)</f>
        <v>38916.346240602034</v>
      </c>
      <c r="BA26" s="2">
        <f>+K26</f>
        <v>41560.513049191613</v>
      </c>
      <c r="BB26" s="1">
        <f>+BA26*(1+$M$2)</f>
        <v>43638.538701651196</v>
      </c>
      <c r="BC26" s="1">
        <f>+BB26*(1+$M$2)</f>
        <v>45820.465636733759</v>
      </c>
      <c r="BD26" s="1">
        <f>+BC26*(1+$M$2)</f>
        <v>48111.488918570452</v>
      </c>
      <c r="BE26" s="1">
        <f>+BD26*(1+$M$2)</f>
        <v>50517.063364498979</v>
      </c>
      <c r="BF26" s="1">
        <f>+BE26*(1+$M$2)</f>
        <v>53042.916532723932</v>
      </c>
      <c r="BG26" s="1">
        <f>+BF26*(1+$M$2)</f>
        <v>55695.062359360134</v>
      </c>
      <c r="BH26" s="1">
        <f>+BG26*(1+$M$2)</f>
        <v>58479.815477328142</v>
      </c>
      <c r="BI26" s="1">
        <f>+BH26*(1+$M$2)</f>
        <v>61403.806251194554</v>
      </c>
      <c r="BJ26" s="1">
        <f>+BI26*(1+$M$2)</f>
        <v>64473.996563754285</v>
      </c>
      <c r="BK26" s="3">
        <f>NPV($L$2,-N26,O26:AL26)</f>
        <v>1143711.7520947859</v>
      </c>
      <c r="BL26" s="1">
        <f>NPV(L26,0,AM26:BJ26)</f>
        <v>592374.76409270708</v>
      </c>
      <c r="BM26" s="3">
        <f>+BK26-BL26</f>
        <v>551336.98800207884</v>
      </c>
    </row>
    <row r="27" spans="1:65" x14ac:dyDescent="0.2">
      <c r="A27">
        <f>VLOOKUP(C27,[2]Sheet1!$A:$B,2,FALSE)</f>
        <v>145600</v>
      </c>
      <c r="B27" t="s">
        <v>68</v>
      </c>
      <c r="C27" t="s">
        <v>68</v>
      </c>
      <c r="D27" s="4">
        <f>+BM27/N27</f>
        <v>10.19525540027373</v>
      </c>
      <c r="E27" s="4">
        <f>+D27*10</f>
        <v>101.9525540027373</v>
      </c>
      <c r="F27" s="1">
        <v>52800</v>
      </c>
      <c r="G27" s="1">
        <v>98500</v>
      </c>
      <c r="H27">
        <v>0.48</v>
      </c>
      <c r="I27">
        <v>0.28999999999999998</v>
      </c>
      <c r="J27" s="1">
        <f>+F27/(1+'[1]Figure 1.2'!$C$23)</f>
        <v>18755.513581173651</v>
      </c>
      <c r="K27" s="1">
        <f>+G27/(1+'[1]Figure 1.2'!$C$23)</f>
        <v>34988.97893457584</v>
      </c>
      <c r="L27">
        <f>+'[1]Figure 1.2'!$C$21</f>
        <v>0.03</v>
      </c>
      <c r="M27">
        <f>+'[1]Figure 1.2'!$C$22</f>
        <v>0.05</v>
      </c>
      <c r="N27" s="1">
        <f>VLOOKUP(A27,[3]Sheet2!$A:$D,3,FALSE)</f>
        <v>56762</v>
      </c>
      <c r="O27" s="1">
        <v>0</v>
      </c>
      <c r="P27" s="1">
        <v>0</v>
      </c>
      <c r="Q27" s="1">
        <v>0</v>
      </c>
      <c r="R27" s="1">
        <v>0</v>
      </c>
      <c r="S27" s="2">
        <f>+F27</f>
        <v>52800</v>
      </c>
      <c r="T27" s="1">
        <f>+S27*(1+$M$2)</f>
        <v>55440</v>
      </c>
      <c r="U27" s="1">
        <f>+T27*(1+$M$2)</f>
        <v>58212</v>
      </c>
      <c r="V27" s="1">
        <f>+U27*(1+$M$2)</f>
        <v>61122.600000000006</v>
      </c>
      <c r="W27" s="1">
        <f>+V27*(1+$M$2)</f>
        <v>64178.73000000001</v>
      </c>
      <c r="X27" s="1">
        <f>+W27*(1+$M$2)</f>
        <v>67387.666500000007</v>
      </c>
      <c r="Y27" s="1">
        <f>+X27*(1+$M$2)</f>
        <v>70757.049825000009</v>
      </c>
      <c r="Z27" s="1">
        <f>+Y27*(1+$M$2)</f>
        <v>74294.902316250009</v>
      </c>
      <c r="AA27" s="1">
        <f>+Z27*(1+$M$2)</f>
        <v>78009.647432062513</v>
      </c>
      <c r="AB27" s="1">
        <f>+AA27*(1+$M$2)</f>
        <v>81910.129803665637</v>
      </c>
      <c r="AC27" s="2">
        <f>+G27</f>
        <v>98500</v>
      </c>
      <c r="AD27" s="1">
        <f>+AC27*(1+$M$2)</f>
        <v>103425</v>
      </c>
      <c r="AE27" s="1">
        <f>+AD27*(1+$M$2)</f>
        <v>108596.25</v>
      </c>
      <c r="AF27" s="1">
        <f>+AE27*(1+$M$2)</f>
        <v>114026.0625</v>
      </c>
      <c r="AG27" s="1">
        <f>+AF27*(1+$M$2)</f>
        <v>119727.36562500001</v>
      </c>
      <c r="AH27" s="1">
        <f>+AG27*(1+$M$2)</f>
        <v>125713.73390625001</v>
      </c>
      <c r="AI27" s="1">
        <f>+AH27*(1+$M$2)</f>
        <v>131999.42060156251</v>
      </c>
      <c r="AJ27" s="1">
        <f>+AI27*(1+$M$2)</f>
        <v>138599.39163164064</v>
      </c>
      <c r="AK27" s="1">
        <f>+AJ27*(1+$M$2)</f>
        <v>145529.36121322267</v>
      </c>
      <c r="AL27" s="1">
        <f>+AK27*(1+$M$2)</f>
        <v>152805.82927388381</v>
      </c>
      <c r="AM27" s="2">
        <f>+J27</f>
        <v>18755.513581173651</v>
      </c>
      <c r="AN27" s="1">
        <f>+AM27*(1+$M$2)</f>
        <v>19693.289260232334</v>
      </c>
      <c r="AO27" s="1">
        <f>+AN27*(1+$M$2)</f>
        <v>20677.953723243951</v>
      </c>
      <c r="AP27" s="1">
        <f>+AO27*(1+$M$2)</f>
        <v>21711.85140940615</v>
      </c>
      <c r="AQ27" s="1">
        <f>+AP27*(1+$M$2)</f>
        <v>22797.443979876458</v>
      </c>
      <c r="AR27" s="1">
        <f>+AQ27*(1+$M$2)</f>
        <v>23937.316178870282</v>
      </c>
      <c r="AS27" s="1">
        <f>+AR27*(1+$M$2)</f>
        <v>25134.181987813798</v>
      </c>
      <c r="AT27" s="1">
        <f>+AS27*(1+$M$2)</f>
        <v>26390.891087204487</v>
      </c>
      <c r="AU27" s="1">
        <f>+AT27*(1+$M$2)</f>
        <v>27710.435641564713</v>
      </c>
      <c r="AV27" s="1">
        <f>+AU27*(1+$M$2)</f>
        <v>29095.957423642951</v>
      </c>
      <c r="AW27" s="1">
        <f>+AV27*(1+$M$2)</f>
        <v>30550.7552948251</v>
      </c>
      <c r="AX27" s="1">
        <f>+AW27*(1+$M$2)</f>
        <v>32078.293059566357</v>
      </c>
      <c r="AY27" s="1">
        <f>+AX27*(1+$M$2)</f>
        <v>33682.207712544674</v>
      </c>
      <c r="AZ27" s="1">
        <f>+AY27*(1+$M$2)</f>
        <v>35366.318098171912</v>
      </c>
      <c r="BA27" s="2">
        <f>+K27</f>
        <v>34988.97893457584</v>
      </c>
      <c r="BB27" s="1">
        <f>+BA27*(1+$M$2)</f>
        <v>36738.427881304633</v>
      </c>
      <c r="BC27" s="1">
        <f>+BB27*(1+$M$2)</f>
        <v>38575.349275369867</v>
      </c>
      <c r="BD27" s="1">
        <f>+BC27*(1+$M$2)</f>
        <v>40504.116739138364</v>
      </c>
      <c r="BE27" s="1">
        <f>+BD27*(1+$M$2)</f>
        <v>42529.322576095285</v>
      </c>
      <c r="BF27" s="1">
        <f>+BE27*(1+$M$2)</f>
        <v>44655.788704900049</v>
      </c>
      <c r="BG27" s="1">
        <f>+BF27*(1+$M$2)</f>
        <v>46888.578140145051</v>
      </c>
      <c r="BH27" s="1">
        <f>+BG27*(1+$M$2)</f>
        <v>49233.007047152307</v>
      </c>
      <c r="BI27" s="1">
        <f>+BH27*(1+$M$2)</f>
        <v>51694.657399509924</v>
      </c>
      <c r="BJ27" s="1">
        <f>+BI27*(1+$M$2)</f>
        <v>54279.390269485426</v>
      </c>
      <c r="BK27" s="3">
        <f>NPV($L$2,-N27,O27:AL27)</f>
        <v>1098119.281900872</v>
      </c>
      <c r="BL27" s="1">
        <f>NPV(L27,0,AM27:BJ27)</f>
        <v>519416.19487053453</v>
      </c>
      <c r="BM27" s="3">
        <f>+BK27-BL27</f>
        <v>578703.08703033742</v>
      </c>
    </row>
    <row r="28" spans="1:65" x14ac:dyDescent="0.2">
      <c r="A28">
        <f>VLOOKUP(C28,[2]Sheet1!$A:$B,2,FALSE)</f>
        <v>145637</v>
      </c>
      <c r="B28" t="s">
        <v>51</v>
      </c>
      <c r="C28" t="s">
        <v>153</v>
      </c>
      <c r="D28" s="4">
        <f>+BM28/N28</f>
        <v>9.7801239189613387</v>
      </c>
      <c r="E28" s="4">
        <f>+D28*10</f>
        <v>97.801239189613383</v>
      </c>
      <c r="F28" s="1">
        <v>58600</v>
      </c>
      <c r="G28" s="1">
        <v>109600</v>
      </c>
      <c r="H28">
        <v>0.46</v>
      </c>
      <c r="I28">
        <v>0.37</v>
      </c>
      <c r="J28" s="1">
        <f>+F28/(1+'[1]Figure 1.2'!$C$23)</f>
        <v>20815.778330620757</v>
      </c>
      <c r="K28" s="1">
        <f>+G28/(1+'[1]Figure 1.2'!$C$23)</f>
        <v>38931.899403345305</v>
      </c>
      <c r="L28">
        <f>+'[1]Figure 1.2'!$C$21</f>
        <v>0.03</v>
      </c>
      <c r="M28">
        <f>+'[1]Figure 1.2'!$C$22</f>
        <v>0.05</v>
      </c>
      <c r="N28" s="1">
        <f>VLOOKUP(A28,[3]Sheet2!$A:$D,3,FALSE)</f>
        <v>65544</v>
      </c>
      <c r="O28" s="1">
        <v>0</v>
      </c>
      <c r="P28" s="1">
        <v>0</v>
      </c>
      <c r="Q28" s="1">
        <v>0</v>
      </c>
      <c r="R28" s="1">
        <v>0</v>
      </c>
      <c r="S28" s="2">
        <f>+F28</f>
        <v>58600</v>
      </c>
      <c r="T28" s="1">
        <f>+S28*(1+$M$2)</f>
        <v>61530</v>
      </c>
      <c r="U28" s="1">
        <f>+T28*(1+$M$2)</f>
        <v>64606.5</v>
      </c>
      <c r="V28" s="1">
        <f>+U28*(1+$M$2)</f>
        <v>67836.824999999997</v>
      </c>
      <c r="W28" s="1">
        <f>+V28*(1+$M$2)</f>
        <v>71228.666249999995</v>
      </c>
      <c r="X28" s="1">
        <f>+W28*(1+$M$2)</f>
        <v>74790.099562499992</v>
      </c>
      <c r="Y28" s="1">
        <f>+X28*(1+$M$2)</f>
        <v>78529.60454062499</v>
      </c>
      <c r="Z28" s="1">
        <f>+Y28*(1+$M$2)</f>
        <v>82456.084767656241</v>
      </c>
      <c r="AA28" s="1">
        <f>+Z28*(1+$M$2)</f>
        <v>86578.889006039055</v>
      </c>
      <c r="AB28" s="1">
        <f>+AA28*(1+$M$2)</f>
        <v>90907.833456341017</v>
      </c>
      <c r="AC28" s="2">
        <f>+G28</f>
        <v>109600</v>
      </c>
      <c r="AD28" s="1">
        <f>+AC28*(1+$M$2)</f>
        <v>115080</v>
      </c>
      <c r="AE28" s="1">
        <f>+AD28*(1+$M$2)</f>
        <v>120834</v>
      </c>
      <c r="AF28" s="1">
        <f>+AE28*(1+$M$2)</f>
        <v>126875.70000000001</v>
      </c>
      <c r="AG28" s="1">
        <f>+AF28*(1+$M$2)</f>
        <v>133219.48500000002</v>
      </c>
      <c r="AH28" s="1">
        <f>+AG28*(1+$M$2)</f>
        <v>139880.45925000001</v>
      </c>
      <c r="AI28" s="1">
        <f>+AH28*(1+$M$2)</f>
        <v>146874.48221250004</v>
      </c>
      <c r="AJ28" s="1">
        <f>+AI28*(1+$M$2)</f>
        <v>154218.20632312505</v>
      </c>
      <c r="AK28" s="1">
        <f>+AJ28*(1+$M$2)</f>
        <v>161929.1166392813</v>
      </c>
      <c r="AL28" s="1">
        <f>+AK28*(1+$M$2)</f>
        <v>170025.57247124537</v>
      </c>
      <c r="AM28" s="2">
        <f>+J28</f>
        <v>20815.778330620757</v>
      </c>
      <c r="AN28" s="1">
        <f>+AM28*(1+$M$2)</f>
        <v>21856.567247151794</v>
      </c>
      <c r="AO28" s="1">
        <f>+AN28*(1+$M$2)</f>
        <v>22949.395609509385</v>
      </c>
      <c r="AP28" s="1">
        <f>+AO28*(1+$M$2)</f>
        <v>24096.865389984854</v>
      </c>
      <c r="AQ28" s="1">
        <f>+AP28*(1+$M$2)</f>
        <v>25301.708659484098</v>
      </c>
      <c r="AR28" s="1">
        <f>+AQ28*(1+$M$2)</f>
        <v>26566.794092458305</v>
      </c>
      <c r="AS28" s="1">
        <f>+AR28*(1+$M$2)</f>
        <v>27895.13379708122</v>
      </c>
      <c r="AT28" s="1">
        <f>+AS28*(1+$M$2)</f>
        <v>29289.890486935281</v>
      </c>
      <c r="AU28" s="1">
        <f>+AT28*(1+$M$2)</f>
        <v>30754.385011282047</v>
      </c>
      <c r="AV28" s="1">
        <f>+AU28*(1+$M$2)</f>
        <v>32292.104261846151</v>
      </c>
      <c r="AW28" s="1">
        <f>+AV28*(1+$M$2)</f>
        <v>33906.709474938456</v>
      </c>
      <c r="AX28" s="1">
        <f>+AW28*(1+$M$2)</f>
        <v>35602.044948685383</v>
      </c>
      <c r="AY28" s="1">
        <f>+AX28*(1+$M$2)</f>
        <v>37382.147196119651</v>
      </c>
      <c r="AZ28" s="1">
        <f>+AY28*(1+$M$2)</f>
        <v>39251.254555925632</v>
      </c>
      <c r="BA28" s="2">
        <f>+K28</f>
        <v>38931.899403345305</v>
      </c>
      <c r="BB28" s="1">
        <f>+BA28*(1+$M$2)</f>
        <v>40878.494373512571</v>
      </c>
      <c r="BC28" s="1">
        <f>+BB28*(1+$M$2)</f>
        <v>42922.419092188204</v>
      </c>
      <c r="BD28" s="1">
        <f>+BC28*(1+$M$2)</f>
        <v>45068.540046797614</v>
      </c>
      <c r="BE28" s="1">
        <f>+BD28*(1+$M$2)</f>
        <v>47321.9670491375</v>
      </c>
      <c r="BF28" s="1">
        <f>+BE28*(1+$M$2)</f>
        <v>49688.06540159438</v>
      </c>
      <c r="BG28" s="1">
        <f>+BF28*(1+$M$2)</f>
        <v>52172.468671674098</v>
      </c>
      <c r="BH28" s="1">
        <f>+BG28*(1+$M$2)</f>
        <v>54781.092105257805</v>
      </c>
      <c r="BI28" s="1">
        <f>+BH28*(1+$M$2)</f>
        <v>57520.146710520698</v>
      </c>
      <c r="BJ28" s="1">
        <f>+BI28*(1+$M$2)</f>
        <v>60396.154046046737</v>
      </c>
      <c r="BK28" s="3">
        <f>NPV($L$2,-N28,O28:AL28)</f>
        <v>1218178.4041803649</v>
      </c>
      <c r="BL28" s="1">
        <f>NPV(L28,0,AM28:BJ28)</f>
        <v>577149.96203596296</v>
      </c>
      <c r="BM28" s="3">
        <f>+BK28-BL28</f>
        <v>641028.44214440195</v>
      </c>
    </row>
    <row r="29" spans="1:65" x14ac:dyDescent="0.2">
      <c r="A29">
        <f>VLOOKUP(C29,[2]Sheet1!$A:$B,2,FALSE)</f>
        <v>147767</v>
      </c>
      <c r="B29" t="s">
        <v>43</v>
      </c>
      <c r="C29" t="s">
        <v>43</v>
      </c>
      <c r="D29" s="4">
        <f>+BM29/N29</f>
        <v>2.9317101974253355</v>
      </c>
      <c r="E29" s="4">
        <f>+D29*10</f>
        <v>29.317101974253355</v>
      </c>
      <c r="F29" s="1">
        <v>59500</v>
      </c>
      <c r="G29" s="1">
        <v>113300</v>
      </c>
      <c r="H29">
        <v>0.48</v>
      </c>
      <c r="I29">
        <v>0.19</v>
      </c>
      <c r="J29" s="1">
        <f>+F29/(1+'[1]Figure 1.2'!$C$23)</f>
        <v>21135.474584845306</v>
      </c>
      <c r="K29" s="1">
        <f>+G29/(1+'[1]Figure 1.2'!$C$23)</f>
        <v>40246.206226268456</v>
      </c>
      <c r="L29">
        <f>+'[1]Figure 1.2'!$C$21</f>
        <v>0.03</v>
      </c>
      <c r="M29">
        <f>+'[1]Figure 1.2'!$C$22</f>
        <v>0.05</v>
      </c>
      <c r="N29" s="1">
        <f>VLOOKUP(A29,[3]Sheet2!$A:$D,3,FALSE)</f>
        <v>185604</v>
      </c>
      <c r="O29" s="1">
        <v>0</v>
      </c>
      <c r="P29" s="1">
        <v>0</v>
      </c>
      <c r="Q29" s="1">
        <v>0</v>
      </c>
      <c r="R29" s="1">
        <v>0</v>
      </c>
      <c r="S29" s="2">
        <f>+F29</f>
        <v>59500</v>
      </c>
      <c r="T29" s="1">
        <f>+S29*(1+$M$2)</f>
        <v>62475</v>
      </c>
      <c r="U29" s="1">
        <f>+T29*(1+$M$2)</f>
        <v>65598.75</v>
      </c>
      <c r="V29" s="1">
        <f>+U29*(1+$M$2)</f>
        <v>68878.6875</v>
      </c>
      <c r="W29" s="1">
        <f>+V29*(1+$M$2)</f>
        <v>72322.621874999997</v>
      </c>
      <c r="X29" s="1">
        <f>+W29*(1+$M$2)</f>
        <v>75938.752968750006</v>
      </c>
      <c r="Y29" s="1">
        <f>+X29*(1+$M$2)</f>
        <v>79735.690617187516</v>
      </c>
      <c r="Z29" s="1">
        <f>+Y29*(1+$M$2)</f>
        <v>83722.475148046899</v>
      </c>
      <c r="AA29" s="1">
        <f>+Z29*(1+$M$2)</f>
        <v>87908.598905449253</v>
      </c>
      <c r="AB29" s="1">
        <f>+AA29*(1+$M$2)</f>
        <v>92304.028850721719</v>
      </c>
      <c r="AC29" s="2">
        <f>+G29</f>
        <v>113300</v>
      </c>
      <c r="AD29" s="1">
        <f>+AC29*(1+$M$2)</f>
        <v>118965</v>
      </c>
      <c r="AE29" s="1">
        <f>+AD29*(1+$M$2)</f>
        <v>124913.25</v>
      </c>
      <c r="AF29" s="1">
        <f>+AE29*(1+$M$2)</f>
        <v>131158.91250000001</v>
      </c>
      <c r="AG29" s="1">
        <f>+AF29*(1+$M$2)</f>
        <v>137716.858125</v>
      </c>
      <c r="AH29" s="1">
        <f>+AG29*(1+$M$2)</f>
        <v>144602.70103125001</v>
      </c>
      <c r="AI29" s="1">
        <f>+AH29*(1+$M$2)</f>
        <v>151832.83608281252</v>
      </c>
      <c r="AJ29" s="1">
        <f>+AI29*(1+$M$2)</f>
        <v>159424.47788695316</v>
      </c>
      <c r="AK29" s="1">
        <f>+AJ29*(1+$M$2)</f>
        <v>167395.70178130083</v>
      </c>
      <c r="AL29" s="1">
        <f>+AK29*(1+$M$2)</f>
        <v>175765.48687036589</v>
      </c>
      <c r="AM29" s="2">
        <f>+J29</f>
        <v>21135.474584845306</v>
      </c>
      <c r="AN29" s="1">
        <f>+AM29*(1+$M$2)</f>
        <v>22192.248314087574</v>
      </c>
      <c r="AO29" s="1">
        <f>+AN29*(1+$M$2)</f>
        <v>23301.860729791955</v>
      </c>
      <c r="AP29" s="1">
        <f>+AO29*(1+$M$2)</f>
        <v>24466.953766281553</v>
      </c>
      <c r="AQ29" s="1">
        <f>+AP29*(1+$M$2)</f>
        <v>25690.301454595632</v>
      </c>
      <c r="AR29" s="1">
        <f>+AQ29*(1+$M$2)</f>
        <v>26974.816527325416</v>
      </c>
      <c r="AS29" s="1">
        <f>+AR29*(1+$M$2)</f>
        <v>28323.557353691689</v>
      </c>
      <c r="AT29" s="1">
        <f>+AS29*(1+$M$2)</f>
        <v>29739.735221376275</v>
      </c>
      <c r="AU29" s="1">
        <f>+AT29*(1+$M$2)</f>
        <v>31226.721982445091</v>
      </c>
      <c r="AV29" s="1">
        <f>+AU29*(1+$M$2)</f>
        <v>32788.058081567346</v>
      </c>
      <c r="AW29" s="1">
        <f>+AV29*(1+$M$2)</f>
        <v>34427.460985645717</v>
      </c>
      <c r="AX29" s="1">
        <f>+AW29*(1+$M$2)</f>
        <v>36148.834034928004</v>
      </c>
      <c r="AY29" s="1">
        <f>+AX29*(1+$M$2)</f>
        <v>37956.275736674404</v>
      </c>
      <c r="AZ29" s="1">
        <f>+AY29*(1+$M$2)</f>
        <v>39854.089523508126</v>
      </c>
      <c r="BA29" s="2">
        <f>+K29</f>
        <v>40246.206226268456</v>
      </c>
      <c r="BB29" s="1">
        <f>+BA29*(1+$M$2)</f>
        <v>42258.516537581883</v>
      </c>
      <c r="BC29" s="1">
        <f>+BB29*(1+$M$2)</f>
        <v>44371.442364460978</v>
      </c>
      <c r="BD29" s="1">
        <f>+BC29*(1+$M$2)</f>
        <v>46590.014482684026</v>
      </c>
      <c r="BE29" s="1">
        <f>+BD29*(1+$M$2)</f>
        <v>48919.515206818229</v>
      </c>
      <c r="BF29" s="1">
        <f>+BE29*(1+$M$2)</f>
        <v>51365.490967159145</v>
      </c>
      <c r="BG29" s="1">
        <f>+BF29*(1+$M$2)</f>
        <v>53933.765515517101</v>
      </c>
      <c r="BH29" s="1">
        <f>+BG29*(1+$M$2)</f>
        <v>56630.453791292959</v>
      </c>
      <c r="BI29" s="1">
        <f>+BH29*(1+$M$2)</f>
        <v>59461.976480857607</v>
      </c>
      <c r="BJ29" s="1">
        <f>+BI29*(1+$M$2)</f>
        <v>62435.075304900492</v>
      </c>
      <c r="BK29" s="3">
        <f>NPV($L$2,-N29,O29:AL29)</f>
        <v>1135026.3802102224</v>
      </c>
      <c r="BL29" s="1">
        <f>NPV(L29,0,AM29:BJ29)</f>
        <v>590889.24072729051</v>
      </c>
      <c r="BM29" s="3">
        <f>+BK29-BL29</f>
        <v>544137.13948293193</v>
      </c>
    </row>
    <row r="30" spans="1:65" x14ac:dyDescent="0.2">
      <c r="A30">
        <f>VLOOKUP(C30,[2]Sheet1!$A:$B,2,FALSE)</f>
        <v>151351</v>
      </c>
      <c r="B30" t="s">
        <v>80</v>
      </c>
      <c r="C30" t="s">
        <v>80</v>
      </c>
      <c r="D30" s="4">
        <f>+BM30/N30</f>
        <v>13.777759878075452</v>
      </c>
      <c r="E30" s="4">
        <f>+D30*10</f>
        <v>137.77759878075452</v>
      </c>
      <c r="F30" s="1">
        <v>50300</v>
      </c>
      <c r="G30" s="1">
        <v>94100</v>
      </c>
      <c r="H30">
        <v>0.48</v>
      </c>
      <c r="I30">
        <v>0.15</v>
      </c>
      <c r="J30" s="1">
        <f>+F30/(1+'[1]Figure 1.2'!$C$23)</f>
        <v>17867.468430549896</v>
      </c>
      <c r="K30" s="1">
        <f>+G30/(1+'[1]Figure 1.2'!$C$23)</f>
        <v>33426.019469478037</v>
      </c>
      <c r="L30">
        <f>+'[1]Figure 1.2'!$C$21</f>
        <v>0.03</v>
      </c>
      <c r="M30">
        <f>+'[1]Figure 1.2'!$C$22</f>
        <v>0.05</v>
      </c>
      <c r="N30" s="1">
        <f>VLOOKUP(A30,[3]Sheet2!$A:$D,3,FALSE)</f>
        <v>41018</v>
      </c>
      <c r="O30" s="1">
        <v>0</v>
      </c>
      <c r="P30" s="1">
        <v>0</v>
      </c>
      <c r="Q30" s="1">
        <v>0</v>
      </c>
      <c r="R30" s="1">
        <v>0</v>
      </c>
      <c r="S30" s="2">
        <f>+F30</f>
        <v>50300</v>
      </c>
      <c r="T30" s="1">
        <f>+S30*(1+$M$2)</f>
        <v>52815</v>
      </c>
      <c r="U30" s="1">
        <f>+T30*(1+$M$2)</f>
        <v>55455.75</v>
      </c>
      <c r="V30" s="1">
        <f>+U30*(1+$M$2)</f>
        <v>58228.537500000006</v>
      </c>
      <c r="W30" s="1">
        <f>+V30*(1+$M$2)</f>
        <v>61139.96437500001</v>
      </c>
      <c r="X30" s="1">
        <f>+W30*(1+$M$2)</f>
        <v>64196.962593750017</v>
      </c>
      <c r="Y30" s="1">
        <f>+X30*(1+$M$2)</f>
        <v>67406.81072343752</v>
      </c>
      <c r="Z30" s="1">
        <f>+Y30*(1+$M$2)</f>
        <v>70777.151259609396</v>
      </c>
      <c r="AA30" s="1">
        <f>+Z30*(1+$M$2)</f>
        <v>74316.008822589865</v>
      </c>
      <c r="AB30" s="1">
        <f>+AA30*(1+$M$2)</f>
        <v>78031.809263719362</v>
      </c>
      <c r="AC30" s="2">
        <f>+G30</f>
        <v>94100</v>
      </c>
      <c r="AD30" s="1">
        <f>+AC30*(1+$M$2)</f>
        <v>98805</v>
      </c>
      <c r="AE30" s="1">
        <f>+AD30*(1+$M$2)</f>
        <v>103745.25</v>
      </c>
      <c r="AF30" s="1">
        <f>+AE30*(1+$M$2)</f>
        <v>108932.51250000001</v>
      </c>
      <c r="AG30" s="1">
        <f>+AF30*(1+$M$2)</f>
        <v>114379.13812500001</v>
      </c>
      <c r="AH30" s="1">
        <f>+AG30*(1+$M$2)</f>
        <v>120098.09503125002</v>
      </c>
      <c r="AI30" s="1">
        <f>+AH30*(1+$M$2)</f>
        <v>126102.99978281253</v>
      </c>
      <c r="AJ30" s="1">
        <f>+AI30*(1+$M$2)</f>
        <v>132408.14977195318</v>
      </c>
      <c r="AK30" s="1">
        <f>+AJ30*(1+$M$2)</f>
        <v>139028.55726055085</v>
      </c>
      <c r="AL30" s="1">
        <f>+AK30*(1+$M$2)</f>
        <v>145979.9851235784</v>
      </c>
      <c r="AM30" s="2">
        <f>+J30</f>
        <v>17867.468430549896</v>
      </c>
      <c r="AN30" s="1">
        <f>+AM30*(1+$M$2)</f>
        <v>18760.841852077392</v>
      </c>
      <c r="AO30" s="1">
        <f>+AN30*(1+$M$2)</f>
        <v>19698.883944681264</v>
      </c>
      <c r="AP30" s="1">
        <f>+AO30*(1+$M$2)</f>
        <v>20683.828141915328</v>
      </c>
      <c r="AQ30" s="1">
        <f>+AP30*(1+$M$2)</f>
        <v>21718.019549011096</v>
      </c>
      <c r="AR30" s="1">
        <f>+AQ30*(1+$M$2)</f>
        <v>22803.920526461654</v>
      </c>
      <c r="AS30" s="1">
        <f>+AR30*(1+$M$2)</f>
        <v>23944.116552784737</v>
      </c>
      <c r="AT30" s="1">
        <f>+AS30*(1+$M$2)</f>
        <v>25141.322380423975</v>
      </c>
      <c r="AU30" s="1">
        <f>+AT30*(1+$M$2)</f>
        <v>26398.388499445176</v>
      </c>
      <c r="AV30" s="1">
        <f>+AU30*(1+$M$2)</f>
        <v>27718.307924417437</v>
      </c>
      <c r="AW30" s="1">
        <f>+AV30*(1+$M$2)</f>
        <v>29104.22332063831</v>
      </c>
      <c r="AX30" s="1">
        <f>+AW30*(1+$M$2)</f>
        <v>30559.434486670227</v>
      </c>
      <c r="AY30" s="1">
        <f>+AX30*(1+$M$2)</f>
        <v>32087.406211003741</v>
      </c>
      <c r="AZ30" s="1">
        <f>+AY30*(1+$M$2)</f>
        <v>33691.776521553933</v>
      </c>
      <c r="BA30" s="2">
        <f>+K30</f>
        <v>33426.019469478037</v>
      </c>
      <c r="BB30" s="1">
        <f>+BA30*(1+$M$2)</f>
        <v>35097.320442951939</v>
      </c>
      <c r="BC30" s="1">
        <f>+BB30*(1+$M$2)</f>
        <v>36852.186465099541</v>
      </c>
      <c r="BD30" s="1">
        <f>+BC30*(1+$M$2)</f>
        <v>38694.795788354517</v>
      </c>
      <c r="BE30" s="1">
        <f>+BD30*(1+$M$2)</f>
        <v>40629.535577772243</v>
      </c>
      <c r="BF30" s="1">
        <f>+BE30*(1+$M$2)</f>
        <v>42661.01235666086</v>
      </c>
      <c r="BG30" s="1">
        <f>+BF30*(1+$M$2)</f>
        <v>44794.062974493907</v>
      </c>
      <c r="BH30" s="1">
        <f>+BG30*(1+$M$2)</f>
        <v>47033.766123218607</v>
      </c>
      <c r="BI30" s="1">
        <f>+BH30*(1+$M$2)</f>
        <v>49385.454429379541</v>
      </c>
      <c r="BJ30" s="1">
        <f>+BI30*(1+$M$2)</f>
        <v>51854.727150848521</v>
      </c>
      <c r="BK30" s="3">
        <f>NPV($L$2,-N30,O30:AL30)</f>
        <v>1060596.5486058018</v>
      </c>
      <c r="BL30" s="1">
        <f>NPV(L30,0,AM30:BJ30)</f>
        <v>495460.39392690285</v>
      </c>
      <c r="BM30" s="3">
        <f>+BK30-BL30</f>
        <v>565136.15467889886</v>
      </c>
    </row>
    <row r="31" spans="1:65" x14ac:dyDescent="0.2">
      <c r="A31">
        <f>VLOOKUP(C31,[2]Sheet1!$A:$B,2,FALSE)</f>
        <v>152080</v>
      </c>
      <c r="B31" t="s">
        <v>21</v>
      </c>
      <c r="C31" t="s">
        <v>21</v>
      </c>
      <c r="D31" s="4">
        <f>+BM31/N31</f>
        <v>3.4301669784137685</v>
      </c>
      <c r="E31" s="4">
        <f>+D31*10</f>
        <v>34.301669784137687</v>
      </c>
      <c r="F31" s="1">
        <v>62500</v>
      </c>
      <c r="G31" s="1">
        <v>127900</v>
      </c>
      <c r="H31">
        <v>0.46</v>
      </c>
      <c r="I31">
        <v>0.26</v>
      </c>
      <c r="J31" s="1">
        <f>+F31/(1+'[1]Figure 1.2'!$C$23)</f>
        <v>22201.12876559381</v>
      </c>
      <c r="K31" s="1">
        <f>+G31/(1+'[1]Figure 1.2'!$C$23)</f>
        <v>45432.389905911172</v>
      </c>
      <c r="L31">
        <f>+'[1]Figure 1.2'!$C$21</f>
        <v>0.03</v>
      </c>
      <c r="M31">
        <f>+'[1]Figure 1.2'!$C$22</f>
        <v>0.05</v>
      </c>
      <c r="N31" s="1">
        <f>VLOOKUP(A31,[3]Sheet2!$A:$D,3,FALSE)</f>
        <v>181742</v>
      </c>
      <c r="O31" s="1">
        <v>0</v>
      </c>
      <c r="P31" s="1">
        <v>0</v>
      </c>
      <c r="Q31" s="1">
        <v>0</v>
      </c>
      <c r="R31" s="1">
        <v>0</v>
      </c>
      <c r="S31" s="2">
        <f>+F31</f>
        <v>62500</v>
      </c>
      <c r="T31" s="1">
        <f>+S31*(1+$M$2)</f>
        <v>65625</v>
      </c>
      <c r="U31" s="1">
        <f>+T31*(1+$M$2)</f>
        <v>68906.25</v>
      </c>
      <c r="V31" s="1">
        <f>+U31*(1+$M$2)</f>
        <v>72351.5625</v>
      </c>
      <c r="W31" s="1">
        <f>+V31*(1+$M$2)</f>
        <v>75969.140625</v>
      </c>
      <c r="X31" s="1">
        <f>+W31*(1+$M$2)</f>
        <v>79767.59765625</v>
      </c>
      <c r="Y31" s="1">
        <f>+X31*(1+$M$2)</f>
        <v>83755.9775390625</v>
      </c>
      <c r="Z31" s="1">
        <f>+Y31*(1+$M$2)</f>
        <v>87943.776416015622</v>
      </c>
      <c r="AA31" s="1">
        <f>+Z31*(1+$M$2)</f>
        <v>92340.96523681641</v>
      </c>
      <c r="AB31" s="1">
        <f>+AA31*(1+$M$2)</f>
        <v>96958.013498657238</v>
      </c>
      <c r="AC31" s="2">
        <f>+G31</f>
        <v>127900</v>
      </c>
      <c r="AD31" s="1">
        <f>+AC31*(1+$M$2)</f>
        <v>134295</v>
      </c>
      <c r="AE31" s="1">
        <f>+AD31*(1+$M$2)</f>
        <v>141009.75</v>
      </c>
      <c r="AF31" s="1">
        <f>+AE31*(1+$M$2)</f>
        <v>148060.23750000002</v>
      </c>
      <c r="AG31" s="1">
        <f>+AF31*(1+$M$2)</f>
        <v>155463.24937500001</v>
      </c>
      <c r="AH31" s="1">
        <f>+AG31*(1+$M$2)</f>
        <v>163236.41184375001</v>
      </c>
      <c r="AI31" s="1">
        <f>+AH31*(1+$M$2)</f>
        <v>171398.23243593753</v>
      </c>
      <c r="AJ31" s="1">
        <f>+AI31*(1+$M$2)</f>
        <v>179968.14405773443</v>
      </c>
      <c r="AK31" s="1">
        <f>+AJ31*(1+$M$2)</f>
        <v>188966.55126062117</v>
      </c>
      <c r="AL31" s="1">
        <f>+AK31*(1+$M$2)</f>
        <v>198414.87882365222</v>
      </c>
      <c r="AM31" s="2">
        <f>+J31</f>
        <v>22201.12876559381</v>
      </c>
      <c r="AN31" s="1">
        <f>+AM31*(1+$M$2)</f>
        <v>23311.185203873501</v>
      </c>
      <c r="AO31" s="1">
        <f>+AN31*(1+$M$2)</f>
        <v>24476.744464067178</v>
      </c>
      <c r="AP31" s="1">
        <f>+AO31*(1+$M$2)</f>
        <v>25700.58168727054</v>
      </c>
      <c r="AQ31" s="1">
        <f>+AP31*(1+$M$2)</f>
        <v>26985.610771634067</v>
      </c>
      <c r="AR31" s="1">
        <f>+AQ31*(1+$M$2)</f>
        <v>28334.891310215771</v>
      </c>
      <c r="AS31" s="1">
        <f>+AR31*(1+$M$2)</f>
        <v>29751.635875726563</v>
      </c>
      <c r="AT31" s="1">
        <f>+AS31*(1+$M$2)</f>
        <v>31239.217669512891</v>
      </c>
      <c r="AU31" s="1">
        <f>+AT31*(1+$M$2)</f>
        <v>32801.178552988538</v>
      </c>
      <c r="AV31" s="1">
        <f>+AU31*(1+$M$2)</f>
        <v>34441.237480637967</v>
      </c>
      <c r="AW31" s="1">
        <f>+AV31*(1+$M$2)</f>
        <v>36163.299354669864</v>
      </c>
      <c r="AX31" s="1">
        <f>+AW31*(1+$M$2)</f>
        <v>37971.464322403357</v>
      </c>
      <c r="AY31" s="1">
        <f>+AX31*(1+$M$2)</f>
        <v>39870.037538523524</v>
      </c>
      <c r="AZ31" s="1">
        <f>+AY31*(1+$M$2)</f>
        <v>41863.539415449704</v>
      </c>
      <c r="BA31" s="2">
        <f>+K31</f>
        <v>45432.389905911172</v>
      </c>
      <c r="BB31" s="1">
        <f>+BA31*(1+$M$2)</f>
        <v>47704.009401206735</v>
      </c>
      <c r="BC31" s="1">
        <f>+BB31*(1+$M$2)</f>
        <v>50089.20987126707</v>
      </c>
      <c r="BD31" s="1">
        <f>+BC31*(1+$M$2)</f>
        <v>52593.670364830425</v>
      </c>
      <c r="BE31" s="1">
        <f>+BD31*(1+$M$2)</f>
        <v>55223.353883071948</v>
      </c>
      <c r="BF31" s="1">
        <f>+BE31*(1+$M$2)</f>
        <v>57984.521577225547</v>
      </c>
      <c r="BG31" s="1">
        <f>+BF31*(1+$M$2)</f>
        <v>60883.747656086824</v>
      </c>
      <c r="BH31" s="1">
        <f>+BG31*(1+$M$2)</f>
        <v>63927.93503889117</v>
      </c>
      <c r="BI31" s="1">
        <f>+BH31*(1+$M$2)</f>
        <v>67124.331790835728</v>
      </c>
      <c r="BJ31" s="1">
        <f>+BI31*(1+$M$2)</f>
        <v>70480.548380377513</v>
      </c>
      <c r="BK31" s="3">
        <f>NPV($L$2,-N31,O31:AL31)</f>
        <v>1265571.6533104011</v>
      </c>
      <c r="BL31" s="1">
        <f>NPV(L31,0,AM31:BJ31)</f>
        <v>642166.24631952599</v>
      </c>
      <c r="BM31" s="3">
        <f>+BK31-BL31</f>
        <v>623405.40699087514</v>
      </c>
    </row>
    <row r="32" spans="1:65" x14ac:dyDescent="0.2">
      <c r="A32">
        <f>VLOOKUP(C32,[2]Sheet1!$A:$B,2,FALSE)</f>
        <v>153603</v>
      </c>
      <c r="B32" t="s">
        <v>78</v>
      </c>
      <c r="C32" t="s">
        <v>78</v>
      </c>
      <c r="D32" s="4">
        <f>+BM32/N32</f>
        <v>19.132702845073581</v>
      </c>
      <c r="E32" s="4">
        <f>+D32*10</f>
        <v>191.32702845073581</v>
      </c>
      <c r="F32" s="1">
        <v>52700</v>
      </c>
      <c r="G32" s="1">
        <v>95800</v>
      </c>
      <c r="H32">
        <v>0.48</v>
      </c>
      <c r="I32">
        <v>0.32</v>
      </c>
      <c r="J32" s="1">
        <f>+F32/(1+'[1]Figure 1.2'!$C$23)</f>
        <v>18719.991775148701</v>
      </c>
      <c r="K32" s="1">
        <f>+G32/(1+'[1]Figure 1.2'!$C$23)</f>
        <v>34029.890171902189</v>
      </c>
      <c r="L32">
        <f>+'[1]Figure 1.2'!$C$21</f>
        <v>0.03</v>
      </c>
      <c r="M32">
        <f>+'[1]Figure 1.2'!$C$22</f>
        <v>0.05</v>
      </c>
      <c r="N32" s="1">
        <f>VLOOKUP(A32,[3]Sheet2!$A:$D,3,FALSE)</f>
        <v>30919</v>
      </c>
      <c r="O32" s="1">
        <v>0</v>
      </c>
      <c r="P32" s="1">
        <v>0</v>
      </c>
      <c r="Q32" s="1">
        <v>0</v>
      </c>
      <c r="R32" s="1">
        <v>0</v>
      </c>
      <c r="S32" s="2">
        <f>+F32</f>
        <v>52700</v>
      </c>
      <c r="T32" s="1">
        <f>+S32*(1+$M$2)</f>
        <v>55335</v>
      </c>
      <c r="U32" s="1">
        <f>+T32*(1+$M$2)</f>
        <v>58101.75</v>
      </c>
      <c r="V32" s="1">
        <f>+U32*(1+$M$2)</f>
        <v>61006.837500000001</v>
      </c>
      <c r="W32" s="1">
        <f>+V32*(1+$M$2)</f>
        <v>64057.179375000007</v>
      </c>
      <c r="X32" s="1">
        <f>+W32*(1+$M$2)</f>
        <v>67260.038343750013</v>
      </c>
      <c r="Y32" s="1">
        <f>+X32*(1+$M$2)</f>
        <v>70623.040260937516</v>
      </c>
      <c r="Z32" s="1">
        <f>+Y32*(1+$M$2)</f>
        <v>74154.192273984401</v>
      </c>
      <c r="AA32" s="1">
        <f>+Z32*(1+$M$2)</f>
        <v>77861.90188768362</v>
      </c>
      <c r="AB32" s="1">
        <f>+AA32*(1+$M$2)</f>
        <v>81754.996982067809</v>
      </c>
      <c r="AC32" s="2">
        <f>+G32</f>
        <v>95800</v>
      </c>
      <c r="AD32" s="1">
        <f>+AC32*(1+$M$2)</f>
        <v>100590</v>
      </c>
      <c r="AE32" s="1">
        <f>+AD32*(1+$M$2)</f>
        <v>105619.5</v>
      </c>
      <c r="AF32" s="1">
        <f>+AE32*(1+$M$2)</f>
        <v>110900.47500000001</v>
      </c>
      <c r="AG32" s="1">
        <f>+AF32*(1+$M$2)</f>
        <v>116445.49875000001</v>
      </c>
      <c r="AH32" s="1">
        <f>+AG32*(1+$M$2)</f>
        <v>122267.77368750003</v>
      </c>
      <c r="AI32" s="1">
        <f>+AH32*(1+$M$2)</f>
        <v>128381.16237187503</v>
      </c>
      <c r="AJ32" s="1">
        <f>+AI32*(1+$M$2)</f>
        <v>134800.22049046878</v>
      </c>
      <c r="AK32" s="1">
        <f>+AJ32*(1+$M$2)</f>
        <v>141540.23151499222</v>
      </c>
      <c r="AL32" s="1">
        <f>+AK32*(1+$M$2)</f>
        <v>148617.24309074183</v>
      </c>
      <c r="AM32" s="2">
        <f>+J32</f>
        <v>18719.991775148701</v>
      </c>
      <c r="AN32" s="1">
        <f>+AM32*(1+$M$2)</f>
        <v>19655.991363906138</v>
      </c>
      <c r="AO32" s="1">
        <f>+AN32*(1+$M$2)</f>
        <v>20638.790932101445</v>
      </c>
      <c r="AP32" s="1">
        <f>+AO32*(1+$M$2)</f>
        <v>21670.730478706519</v>
      </c>
      <c r="AQ32" s="1">
        <f>+AP32*(1+$M$2)</f>
        <v>22754.267002641845</v>
      </c>
      <c r="AR32" s="1">
        <f>+AQ32*(1+$M$2)</f>
        <v>23891.980352773939</v>
      </c>
      <c r="AS32" s="1">
        <f>+AR32*(1+$M$2)</f>
        <v>25086.579370412637</v>
      </c>
      <c r="AT32" s="1">
        <f>+AS32*(1+$M$2)</f>
        <v>26340.90833893327</v>
      </c>
      <c r="AU32" s="1">
        <f>+AT32*(1+$M$2)</f>
        <v>27657.953755879935</v>
      </c>
      <c r="AV32" s="1">
        <f>+AU32*(1+$M$2)</f>
        <v>29040.851443673931</v>
      </c>
      <c r="AW32" s="1">
        <f>+AV32*(1+$M$2)</f>
        <v>30492.89401585763</v>
      </c>
      <c r="AX32" s="1">
        <f>+AW32*(1+$M$2)</f>
        <v>32017.538716650513</v>
      </c>
      <c r="AY32" s="1">
        <f>+AX32*(1+$M$2)</f>
        <v>33618.41565248304</v>
      </c>
      <c r="AZ32" s="1">
        <f>+AY32*(1+$M$2)</f>
        <v>35299.336435107194</v>
      </c>
      <c r="BA32" s="2">
        <f>+K32</f>
        <v>34029.890171902189</v>
      </c>
      <c r="BB32" s="1">
        <f>+BA32*(1+$M$2)</f>
        <v>35731.3846804973</v>
      </c>
      <c r="BC32" s="1">
        <f>+BB32*(1+$M$2)</f>
        <v>37517.953914522164</v>
      </c>
      <c r="BD32" s="1">
        <f>+BC32*(1+$M$2)</f>
        <v>39393.851610248275</v>
      </c>
      <c r="BE32" s="1">
        <f>+BD32*(1+$M$2)</f>
        <v>41363.544190760687</v>
      </c>
      <c r="BF32" s="1">
        <f>+BE32*(1+$M$2)</f>
        <v>43431.721400298724</v>
      </c>
      <c r="BG32" s="1">
        <f>+BF32*(1+$M$2)</f>
        <v>45603.307470313659</v>
      </c>
      <c r="BH32" s="1">
        <f>+BG32*(1+$M$2)</f>
        <v>47883.472843829346</v>
      </c>
      <c r="BI32" s="1">
        <f>+BH32*(1+$M$2)</f>
        <v>50277.646486020814</v>
      </c>
      <c r="BJ32" s="1">
        <f>+BI32*(1+$M$2)</f>
        <v>52791.528810321855</v>
      </c>
      <c r="BK32" s="3">
        <f>NPV($L$2,-N32,O32:AL32)</f>
        <v>1103920.5179561933</v>
      </c>
      <c r="BL32" s="1">
        <f>NPV(L32,0,AM32:BJ32)</f>
        <v>512356.47868936317</v>
      </c>
      <c r="BM32" s="3">
        <f>+BK32-BL32</f>
        <v>591564.03926683008</v>
      </c>
    </row>
    <row r="33" spans="1:65" x14ac:dyDescent="0.2">
      <c r="A33">
        <f>VLOOKUP(C33,[2]Sheet1!$A:$B,2,FALSE)</f>
        <v>153658</v>
      </c>
      <c r="B33" t="s">
        <v>75</v>
      </c>
      <c r="C33" t="s">
        <v>75</v>
      </c>
      <c r="D33" s="4">
        <f>+BM33/N33</f>
        <v>18.158423505945056</v>
      </c>
      <c r="E33" s="4">
        <f>+D33*10</f>
        <v>181.58423505945055</v>
      </c>
      <c r="F33" s="1">
        <v>50700</v>
      </c>
      <c r="G33" s="1">
        <v>96700</v>
      </c>
      <c r="H33">
        <v>0.48</v>
      </c>
      <c r="I33">
        <v>0.15</v>
      </c>
      <c r="J33" s="1">
        <f>+F33/(1+'[1]Figure 1.2'!$C$23)</f>
        <v>18009.555654649699</v>
      </c>
      <c r="K33" s="1">
        <f>+G33/(1+'[1]Figure 1.2'!$C$23)</f>
        <v>34349.586426126742</v>
      </c>
      <c r="L33">
        <f>+'[1]Figure 1.2'!$C$21</f>
        <v>0.03</v>
      </c>
      <c r="M33">
        <f>+'[1]Figure 1.2'!$C$22</f>
        <v>0.05</v>
      </c>
      <c r="N33" s="1">
        <f>VLOOKUP(A33,[3]Sheet2!$A:$D,3,FALSE)</f>
        <v>32301</v>
      </c>
      <c r="O33" s="1">
        <v>0</v>
      </c>
      <c r="P33" s="1">
        <v>0</v>
      </c>
      <c r="Q33" s="1">
        <v>0</v>
      </c>
      <c r="R33" s="1">
        <v>0</v>
      </c>
      <c r="S33" s="2">
        <f>+F33</f>
        <v>50700</v>
      </c>
      <c r="T33" s="1">
        <f>+S33*(1+$M$2)</f>
        <v>53235</v>
      </c>
      <c r="U33" s="1">
        <f>+T33*(1+$M$2)</f>
        <v>55896.75</v>
      </c>
      <c r="V33" s="1">
        <f>+U33*(1+$M$2)</f>
        <v>58691.587500000001</v>
      </c>
      <c r="W33" s="1">
        <f>+V33*(1+$M$2)</f>
        <v>61626.166875000003</v>
      </c>
      <c r="X33" s="1">
        <f>+W33*(1+$M$2)</f>
        <v>64707.475218750005</v>
      </c>
      <c r="Y33" s="1">
        <f>+X33*(1+$M$2)</f>
        <v>67942.848979687507</v>
      </c>
      <c r="Z33" s="1">
        <f>+Y33*(1+$M$2)</f>
        <v>71339.991428671885</v>
      </c>
      <c r="AA33" s="1">
        <f>+Z33*(1+$M$2)</f>
        <v>74906.991000105481</v>
      </c>
      <c r="AB33" s="1">
        <f>+AA33*(1+$M$2)</f>
        <v>78652.340550110763</v>
      </c>
      <c r="AC33" s="2">
        <f>+G33</f>
        <v>96700</v>
      </c>
      <c r="AD33" s="1">
        <f>+AC33*(1+$M$2)</f>
        <v>101535</v>
      </c>
      <c r="AE33" s="1">
        <f>+AD33*(1+$M$2)</f>
        <v>106611.75</v>
      </c>
      <c r="AF33" s="1">
        <f>+AE33*(1+$M$2)</f>
        <v>111942.33750000001</v>
      </c>
      <c r="AG33" s="1">
        <f>+AF33*(1+$M$2)</f>
        <v>117539.45437500002</v>
      </c>
      <c r="AH33" s="1">
        <f>+AG33*(1+$M$2)</f>
        <v>123416.42709375003</v>
      </c>
      <c r="AI33" s="1">
        <f>+AH33*(1+$M$2)</f>
        <v>129587.24844843753</v>
      </c>
      <c r="AJ33" s="1">
        <f>+AI33*(1+$M$2)</f>
        <v>136066.61087085941</v>
      </c>
      <c r="AK33" s="1">
        <f>+AJ33*(1+$M$2)</f>
        <v>142869.94141440239</v>
      </c>
      <c r="AL33" s="1">
        <f>+AK33*(1+$M$2)</f>
        <v>150013.43848512252</v>
      </c>
      <c r="AM33" s="2">
        <f>+J33</f>
        <v>18009.555654649699</v>
      </c>
      <c r="AN33" s="1">
        <f>+AM33*(1+$M$2)</f>
        <v>18910.033437382186</v>
      </c>
      <c r="AO33" s="1">
        <f>+AN33*(1+$M$2)</f>
        <v>19855.535109251297</v>
      </c>
      <c r="AP33" s="1">
        <f>+AO33*(1+$M$2)</f>
        <v>20848.311864713862</v>
      </c>
      <c r="AQ33" s="1">
        <f>+AP33*(1+$M$2)</f>
        <v>21890.727457949557</v>
      </c>
      <c r="AR33" s="1">
        <f>+AQ33*(1+$M$2)</f>
        <v>22985.263830847034</v>
      </c>
      <c r="AS33" s="1">
        <f>+AR33*(1+$M$2)</f>
        <v>24134.527022389386</v>
      </c>
      <c r="AT33" s="1">
        <f>+AS33*(1+$M$2)</f>
        <v>25341.253373508855</v>
      </c>
      <c r="AU33" s="1">
        <f>+AT33*(1+$M$2)</f>
        <v>26608.316042184299</v>
      </c>
      <c r="AV33" s="1">
        <f>+AU33*(1+$M$2)</f>
        <v>27938.731844293514</v>
      </c>
      <c r="AW33" s="1">
        <f>+AV33*(1+$M$2)</f>
        <v>29335.668436508189</v>
      </c>
      <c r="AX33" s="1">
        <f>+AW33*(1+$M$2)</f>
        <v>30802.451858333599</v>
      </c>
      <c r="AY33" s="1">
        <f>+AX33*(1+$M$2)</f>
        <v>32342.574451250282</v>
      </c>
      <c r="AZ33" s="1">
        <f>+AY33*(1+$M$2)</f>
        <v>33959.703173812799</v>
      </c>
      <c r="BA33" s="2">
        <f>+K33</f>
        <v>34349.586426126742</v>
      </c>
      <c r="BB33" s="1">
        <f>+BA33*(1+$M$2)</f>
        <v>36067.06574743308</v>
      </c>
      <c r="BC33" s="1">
        <f>+BB33*(1+$M$2)</f>
        <v>37870.419034804734</v>
      </c>
      <c r="BD33" s="1">
        <f>+BC33*(1+$M$2)</f>
        <v>39763.939986544974</v>
      </c>
      <c r="BE33" s="1">
        <f>+BD33*(1+$M$2)</f>
        <v>41752.136985872225</v>
      </c>
      <c r="BF33" s="1">
        <f>+BE33*(1+$M$2)</f>
        <v>43839.743835165835</v>
      </c>
      <c r="BG33" s="1">
        <f>+BF33*(1+$M$2)</f>
        <v>46031.731026924128</v>
      </c>
      <c r="BH33" s="1">
        <f>+BG33*(1+$M$2)</f>
        <v>48333.317578270333</v>
      </c>
      <c r="BI33" s="1">
        <f>+BH33*(1+$M$2)</f>
        <v>50749.983457183851</v>
      </c>
      <c r="BJ33" s="1">
        <f>+BI33*(1+$M$2)</f>
        <v>53287.482630043043</v>
      </c>
      <c r="BK33" s="3">
        <f>NPV($L$2,-N33,O33:AL33)</f>
        <v>1090411.9250112185</v>
      </c>
      <c r="BL33" s="1">
        <f>NPV(L33,0,AM33:BJ33)</f>
        <v>503876.6873456873</v>
      </c>
      <c r="BM33" s="3">
        <f>+BK33-BL33</f>
        <v>586535.23766553123</v>
      </c>
    </row>
    <row r="34" spans="1:65" x14ac:dyDescent="0.2">
      <c r="A34">
        <f>VLOOKUP(C34,[2]Sheet1!$A:$B,2,FALSE)</f>
        <v>162928</v>
      </c>
      <c r="B34" t="s">
        <v>45</v>
      </c>
      <c r="C34" t="s">
        <v>45</v>
      </c>
      <c r="D34" s="4">
        <f>+BM34/N34</f>
        <v>3.0026703425174217</v>
      </c>
      <c r="E34" s="4">
        <f>+D34*10</f>
        <v>30.026703425174219</v>
      </c>
      <c r="F34" s="1">
        <v>63200</v>
      </c>
      <c r="G34" s="1">
        <v>112200</v>
      </c>
      <c r="H34">
        <v>0.59</v>
      </c>
      <c r="I34">
        <v>0.33</v>
      </c>
      <c r="J34" s="1">
        <f>+F34/(1+'[1]Figure 1.2'!$C$23)</f>
        <v>22449.78140776846</v>
      </c>
      <c r="K34" s="1">
        <f>+G34/(1+'[1]Figure 1.2'!$C$23)</f>
        <v>39855.466359994003</v>
      </c>
      <c r="L34">
        <f>+'[1]Figure 1.2'!$C$21</f>
        <v>0.03</v>
      </c>
      <c r="M34">
        <f>+'[1]Figure 1.2'!$C$22</f>
        <v>0.05</v>
      </c>
      <c r="N34" s="1">
        <f>VLOOKUP(A34,[3]Sheet2!$A:$D,3,FALSE)</f>
        <v>184630</v>
      </c>
      <c r="O34" s="1">
        <v>0</v>
      </c>
      <c r="P34" s="1">
        <v>0</v>
      </c>
      <c r="Q34" s="1">
        <v>0</v>
      </c>
      <c r="R34" s="1">
        <v>0</v>
      </c>
      <c r="S34" s="2">
        <f>+F34</f>
        <v>63200</v>
      </c>
      <c r="T34" s="1">
        <f>+S34*(1+$M$2)</f>
        <v>66360</v>
      </c>
      <c r="U34" s="1">
        <f>+T34*(1+$M$2)</f>
        <v>69678</v>
      </c>
      <c r="V34" s="1">
        <f>+U34*(1+$M$2)</f>
        <v>73161.900000000009</v>
      </c>
      <c r="W34" s="1">
        <f>+V34*(1+$M$2)</f>
        <v>76819.99500000001</v>
      </c>
      <c r="X34" s="1">
        <f>+W34*(1+$M$2)</f>
        <v>80660.994750000013</v>
      </c>
      <c r="Y34" s="1">
        <f>+X34*(1+$M$2)</f>
        <v>84694.04448750001</v>
      </c>
      <c r="Z34" s="1">
        <f>+Y34*(1+$M$2)</f>
        <v>88928.746711875021</v>
      </c>
      <c r="AA34" s="1">
        <f>+Z34*(1+$M$2)</f>
        <v>93375.184047468778</v>
      </c>
      <c r="AB34" s="1">
        <f>+AA34*(1+$M$2)</f>
        <v>98043.943249842225</v>
      </c>
      <c r="AC34" s="2">
        <f>+G34</f>
        <v>112200</v>
      </c>
      <c r="AD34" s="1">
        <f>+AC34*(1+$M$2)</f>
        <v>117810</v>
      </c>
      <c r="AE34" s="1">
        <f>+AD34*(1+$M$2)</f>
        <v>123700.5</v>
      </c>
      <c r="AF34" s="1">
        <f>+AE34*(1+$M$2)</f>
        <v>129885.52500000001</v>
      </c>
      <c r="AG34" s="1">
        <f>+AF34*(1+$M$2)</f>
        <v>136379.80125000002</v>
      </c>
      <c r="AH34" s="1">
        <f>+AG34*(1+$M$2)</f>
        <v>143198.79131250002</v>
      </c>
      <c r="AI34" s="1">
        <f>+AH34*(1+$M$2)</f>
        <v>150358.73087812503</v>
      </c>
      <c r="AJ34" s="1">
        <f>+AI34*(1+$M$2)</f>
        <v>157876.66742203129</v>
      </c>
      <c r="AK34" s="1">
        <f>+AJ34*(1+$M$2)</f>
        <v>165770.50079313284</v>
      </c>
      <c r="AL34" s="1">
        <f>+AK34*(1+$M$2)</f>
        <v>174059.02583278948</v>
      </c>
      <c r="AM34" s="2">
        <f>+J34</f>
        <v>22449.78140776846</v>
      </c>
      <c r="AN34" s="1">
        <f>+AM34*(1+$M$2)</f>
        <v>23572.270478156883</v>
      </c>
      <c r="AO34" s="1">
        <f>+AN34*(1+$M$2)</f>
        <v>24750.884002064729</v>
      </c>
      <c r="AP34" s="1">
        <f>+AO34*(1+$M$2)</f>
        <v>25988.428202167968</v>
      </c>
      <c r="AQ34" s="1">
        <f>+AP34*(1+$M$2)</f>
        <v>27287.849612276368</v>
      </c>
      <c r="AR34" s="1">
        <f>+AQ34*(1+$M$2)</f>
        <v>28652.242092890188</v>
      </c>
      <c r="AS34" s="1">
        <f>+AR34*(1+$M$2)</f>
        <v>30084.8541975347</v>
      </c>
      <c r="AT34" s="1">
        <f>+AS34*(1+$M$2)</f>
        <v>31589.096907411436</v>
      </c>
      <c r="AU34" s="1">
        <f>+AT34*(1+$M$2)</f>
        <v>33168.551752782012</v>
      </c>
      <c r="AV34" s="1">
        <f>+AU34*(1+$M$2)</f>
        <v>34826.979340421116</v>
      </c>
      <c r="AW34" s="1">
        <f>+AV34*(1+$M$2)</f>
        <v>36568.328307442171</v>
      </c>
      <c r="AX34" s="1">
        <f>+AW34*(1+$M$2)</f>
        <v>38396.744722814277</v>
      </c>
      <c r="AY34" s="1">
        <f>+AX34*(1+$M$2)</f>
        <v>40316.581958954994</v>
      </c>
      <c r="AZ34" s="1">
        <f>+AY34*(1+$M$2)</f>
        <v>42332.411056902747</v>
      </c>
      <c r="BA34" s="2">
        <f>+K34</f>
        <v>39855.466359994003</v>
      </c>
      <c r="BB34" s="1">
        <f>+BA34*(1+$M$2)</f>
        <v>41848.239677993704</v>
      </c>
      <c r="BC34" s="1">
        <f>+BB34*(1+$M$2)</f>
        <v>43940.651661893389</v>
      </c>
      <c r="BD34" s="1">
        <f>+BC34*(1+$M$2)</f>
        <v>46137.684244988064</v>
      </c>
      <c r="BE34" s="1">
        <f>+BD34*(1+$M$2)</f>
        <v>48444.568457237467</v>
      </c>
      <c r="BF34" s="1">
        <f>+BE34*(1+$M$2)</f>
        <v>50866.79688009934</v>
      </c>
      <c r="BG34" s="1">
        <f>+BF34*(1+$M$2)</f>
        <v>53410.136724104312</v>
      </c>
      <c r="BH34" s="1">
        <f>+BG34*(1+$M$2)</f>
        <v>56080.643560309531</v>
      </c>
      <c r="BI34" s="1">
        <f>+BH34*(1+$M$2)</f>
        <v>58884.675738325008</v>
      </c>
      <c r="BJ34" s="1">
        <f>+BI34*(1+$M$2)</f>
        <v>61828.909525241259</v>
      </c>
      <c r="BK34" s="3">
        <f>NPV($L$2,-N34,O34:AL34)</f>
        <v>1162325.7035627938</v>
      </c>
      <c r="BL34" s="1">
        <f>NPV(L34,0,AM34:BJ34)</f>
        <v>607942.67822380224</v>
      </c>
      <c r="BM34" s="3">
        <f>+BK34-BL34</f>
        <v>554383.02533899155</v>
      </c>
    </row>
    <row r="35" spans="1:65" x14ac:dyDescent="0.2">
      <c r="A35">
        <f>VLOOKUP(C35,[2]Sheet1!$A:$B,2,FALSE)</f>
        <v>163286</v>
      </c>
      <c r="B35" t="s">
        <v>59</v>
      </c>
      <c r="C35" t="s">
        <v>59</v>
      </c>
      <c r="D35" s="4">
        <f>+BM35/N35</f>
        <v>17.42923678795146</v>
      </c>
      <c r="E35" s="4">
        <f>+D35*10</f>
        <v>174.29236787951459</v>
      </c>
      <c r="F35" s="1">
        <v>57600</v>
      </c>
      <c r="G35" s="1">
        <v>107100</v>
      </c>
      <c r="H35">
        <v>0.5</v>
      </c>
      <c r="I35">
        <v>0.32</v>
      </c>
      <c r="J35" s="1">
        <f>+F35/(1+'[1]Figure 1.2'!$C$23)</f>
        <v>20460.560270371254</v>
      </c>
      <c r="K35" s="1">
        <f>+G35/(1+'[1]Figure 1.2'!$C$23)</f>
        <v>38043.854252721554</v>
      </c>
      <c r="L35">
        <f>+'[1]Figure 1.2'!$C$21</f>
        <v>0.03</v>
      </c>
      <c r="M35">
        <f>+'[1]Figure 1.2'!$C$22</f>
        <v>0.05</v>
      </c>
      <c r="N35" s="1">
        <f>VLOOKUP(A35,[3]Sheet2!$A:$D,3,FALSE)</f>
        <v>37493</v>
      </c>
      <c r="O35" s="1">
        <v>0</v>
      </c>
      <c r="P35" s="1">
        <v>0</v>
      </c>
      <c r="Q35" s="1">
        <v>0</v>
      </c>
      <c r="R35" s="1">
        <v>0</v>
      </c>
      <c r="S35" s="2">
        <f>+F35</f>
        <v>57600</v>
      </c>
      <c r="T35" s="1">
        <f>+S35*(1+$M$2)</f>
        <v>60480</v>
      </c>
      <c r="U35" s="1">
        <f>+T35*(1+$M$2)</f>
        <v>63504</v>
      </c>
      <c r="V35" s="1">
        <f>+U35*(1+$M$2)</f>
        <v>66679.199999999997</v>
      </c>
      <c r="W35" s="1">
        <f>+V35*(1+$M$2)</f>
        <v>70013.16</v>
      </c>
      <c r="X35" s="1">
        <f>+W35*(1+$M$2)</f>
        <v>73513.818000000014</v>
      </c>
      <c r="Y35" s="1">
        <f>+X35*(1+$M$2)</f>
        <v>77189.508900000015</v>
      </c>
      <c r="Z35" s="1">
        <f>+Y35*(1+$M$2)</f>
        <v>81048.984345000019</v>
      </c>
      <c r="AA35" s="1">
        <f>+Z35*(1+$M$2)</f>
        <v>85101.433562250022</v>
      </c>
      <c r="AB35" s="1">
        <f>+AA35*(1+$M$2)</f>
        <v>89356.50524036253</v>
      </c>
      <c r="AC35" s="2">
        <f>+G35</f>
        <v>107100</v>
      </c>
      <c r="AD35" s="1">
        <f>+AC35*(1+$M$2)</f>
        <v>112455</v>
      </c>
      <c r="AE35" s="1">
        <f>+AD35*(1+$M$2)</f>
        <v>118077.75</v>
      </c>
      <c r="AF35" s="1">
        <f>+AE35*(1+$M$2)</f>
        <v>123981.63750000001</v>
      </c>
      <c r="AG35" s="1">
        <f>+AF35*(1+$M$2)</f>
        <v>130180.71937500002</v>
      </c>
      <c r="AH35" s="1">
        <f>+AG35*(1+$M$2)</f>
        <v>136689.75534375003</v>
      </c>
      <c r="AI35" s="1">
        <f>+AH35*(1+$M$2)</f>
        <v>143524.24311093753</v>
      </c>
      <c r="AJ35" s="1">
        <f>+AI35*(1+$M$2)</f>
        <v>150700.45526648441</v>
      </c>
      <c r="AK35" s="1">
        <f>+AJ35*(1+$M$2)</f>
        <v>158235.47802980864</v>
      </c>
      <c r="AL35" s="1">
        <f>+AK35*(1+$M$2)</f>
        <v>166147.25193129908</v>
      </c>
      <c r="AM35" s="2">
        <f>+J35</f>
        <v>20460.560270371254</v>
      </c>
      <c r="AN35" s="1">
        <f>+AM35*(1+$M$2)</f>
        <v>21483.588283889818</v>
      </c>
      <c r="AO35" s="1">
        <f>+AN35*(1+$M$2)</f>
        <v>22557.76769808431</v>
      </c>
      <c r="AP35" s="1">
        <f>+AO35*(1+$M$2)</f>
        <v>23685.656082988527</v>
      </c>
      <c r="AQ35" s="1">
        <f>+AP35*(1+$M$2)</f>
        <v>24869.938887137956</v>
      </c>
      <c r="AR35" s="1">
        <f>+AQ35*(1+$M$2)</f>
        <v>26113.435831494855</v>
      </c>
      <c r="AS35" s="1">
        <f>+AR35*(1+$M$2)</f>
        <v>27419.107623069598</v>
      </c>
      <c r="AT35" s="1">
        <f>+AS35*(1+$M$2)</f>
        <v>28790.06300422308</v>
      </c>
      <c r="AU35" s="1">
        <f>+AT35*(1+$M$2)</f>
        <v>30229.566154434237</v>
      </c>
      <c r="AV35" s="1">
        <f>+AU35*(1+$M$2)</f>
        <v>31741.044462155951</v>
      </c>
      <c r="AW35" s="1">
        <f>+AV35*(1+$M$2)</f>
        <v>33328.09668526375</v>
      </c>
      <c r="AX35" s="1">
        <f>+AW35*(1+$M$2)</f>
        <v>34994.501519526937</v>
      </c>
      <c r="AY35" s="1">
        <f>+AX35*(1+$M$2)</f>
        <v>36744.226595503285</v>
      </c>
      <c r="AZ35" s="1">
        <f>+AY35*(1+$M$2)</f>
        <v>38581.437925278449</v>
      </c>
      <c r="BA35" s="2">
        <f>+K35</f>
        <v>38043.854252721554</v>
      </c>
      <c r="BB35" s="1">
        <f>+BA35*(1+$M$2)</f>
        <v>39946.046965357637</v>
      </c>
      <c r="BC35" s="1">
        <f>+BB35*(1+$M$2)</f>
        <v>41943.34931362552</v>
      </c>
      <c r="BD35" s="1">
        <f>+BC35*(1+$M$2)</f>
        <v>44040.516779306796</v>
      </c>
      <c r="BE35" s="1">
        <f>+BD35*(1+$M$2)</f>
        <v>46242.542618272135</v>
      </c>
      <c r="BF35" s="1">
        <f>+BE35*(1+$M$2)</f>
        <v>48554.669749185741</v>
      </c>
      <c r="BG35" s="1">
        <f>+BF35*(1+$M$2)</f>
        <v>50982.403236645034</v>
      </c>
      <c r="BH35" s="1">
        <f>+BG35*(1+$M$2)</f>
        <v>53531.523398477286</v>
      </c>
      <c r="BI35" s="1">
        <f>+BH35*(1+$M$2)</f>
        <v>56208.09956840115</v>
      </c>
      <c r="BJ35" s="1">
        <f>+BI35*(1+$M$2)</f>
        <v>59018.504546821212</v>
      </c>
      <c r="BK35" s="3">
        <f>NPV($L$2,-N35,O35:AL35)</f>
        <v>1219253.150358154</v>
      </c>
      <c r="BL35" s="1">
        <f>NPV(L35,0,AM35:BJ35)</f>
        <v>565778.77546748985</v>
      </c>
      <c r="BM35" s="3">
        <f>+BK35-BL35</f>
        <v>653474.37489066413</v>
      </c>
    </row>
    <row r="36" spans="1:65" x14ac:dyDescent="0.2">
      <c r="A36">
        <f>VLOOKUP(C36,[2]Sheet1!$A:$B,2,FALSE)</f>
        <v>164924</v>
      </c>
      <c r="B36" t="s">
        <v>37</v>
      </c>
      <c r="C36" t="s">
        <v>37</v>
      </c>
      <c r="D36" s="4">
        <f>+BM36/N36</f>
        <v>2.9589324498990059</v>
      </c>
      <c r="E36" s="4">
        <f>+D36*10</f>
        <v>29.589324498990059</v>
      </c>
      <c r="F36" s="1">
        <v>59200</v>
      </c>
      <c r="G36" s="1">
        <v>115300</v>
      </c>
      <c r="H36">
        <v>0.42</v>
      </c>
      <c r="I36">
        <v>0.11</v>
      </c>
      <c r="J36" s="1">
        <f>+F36/(1+'[1]Figure 1.2'!$C$23)</f>
        <v>21028.909166770456</v>
      </c>
      <c r="K36" s="1">
        <f>+G36/(1+'[1]Figure 1.2'!$C$23)</f>
        <v>40956.642346767461</v>
      </c>
      <c r="L36">
        <f>+'[1]Figure 1.2'!$C$21</f>
        <v>0.03</v>
      </c>
      <c r="M36">
        <f>+'[1]Figure 1.2'!$C$22</f>
        <v>0.05</v>
      </c>
      <c r="N36" s="1">
        <f>VLOOKUP(A36,[3]Sheet2!$A:$D,3,FALSE)</f>
        <v>186260</v>
      </c>
      <c r="O36" s="1">
        <v>0</v>
      </c>
      <c r="P36" s="1">
        <v>0</v>
      </c>
      <c r="Q36" s="1">
        <v>0</v>
      </c>
      <c r="R36" s="1">
        <v>0</v>
      </c>
      <c r="S36" s="2">
        <f>+F36</f>
        <v>59200</v>
      </c>
      <c r="T36" s="1">
        <f>+S36*(1+$M$2)</f>
        <v>62160</v>
      </c>
      <c r="U36" s="1">
        <f>+T36*(1+$M$2)</f>
        <v>65268</v>
      </c>
      <c r="V36" s="1">
        <f>+U36*(1+$M$2)</f>
        <v>68531.400000000009</v>
      </c>
      <c r="W36" s="1">
        <f>+V36*(1+$M$2)</f>
        <v>71957.970000000016</v>
      </c>
      <c r="X36" s="1">
        <f>+W36*(1+$M$2)</f>
        <v>75555.868500000026</v>
      </c>
      <c r="Y36" s="1">
        <f>+X36*(1+$M$2)</f>
        <v>79333.661925000037</v>
      </c>
      <c r="Z36" s="1">
        <f>+Y36*(1+$M$2)</f>
        <v>83300.345021250047</v>
      </c>
      <c r="AA36" s="1">
        <f>+Z36*(1+$M$2)</f>
        <v>87465.362272312559</v>
      </c>
      <c r="AB36" s="1">
        <f>+AA36*(1+$M$2)</f>
        <v>91838.630385928191</v>
      </c>
      <c r="AC36" s="2">
        <f>+G36</f>
        <v>115300</v>
      </c>
      <c r="AD36" s="1">
        <f>+AC36*(1+$M$2)</f>
        <v>121065</v>
      </c>
      <c r="AE36" s="1">
        <f>+AD36*(1+$M$2)</f>
        <v>127118.25</v>
      </c>
      <c r="AF36" s="1">
        <f>+AE36*(1+$M$2)</f>
        <v>133474.16250000001</v>
      </c>
      <c r="AG36" s="1">
        <f>+AF36*(1+$M$2)</f>
        <v>140147.87062500001</v>
      </c>
      <c r="AH36" s="1">
        <f>+AG36*(1+$M$2)</f>
        <v>147155.26415625002</v>
      </c>
      <c r="AI36" s="1">
        <f>+AH36*(1+$M$2)</f>
        <v>154513.02736406252</v>
      </c>
      <c r="AJ36" s="1">
        <f>+AI36*(1+$M$2)</f>
        <v>162238.67873226566</v>
      </c>
      <c r="AK36" s="1">
        <f>+AJ36*(1+$M$2)</f>
        <v>170350.61266887895</v>
      </c>
      <c r="AL36" s="1">
        <f>+AK36*(1+$M$2)</f>
        <v>178868.14330232292</v>
      </c>
      <c r="AM36" s="2">
        <f>+J36</f>
        <v>21028.909166770456</v>
      </c>
      <c r="AN36" s="1">
        <f>+AM36*(1+$M$2)</f>
        <v>22080.354625108979</v>
      </c>
      <c r="AO36" s="1">
        <f>+AN36*(1+$M$2)</f>
        <v>23184.372356364431</v>
      </c>
      <c r="AP36" s="1">
        <f>+AO36*(1+$M$2)</f>
        <v>24343.590974182654</v>
      </c>
      <c r="AQ36" s="1">
        <f>+AP36*(1+$M$2)</f>
        <v>25560.770522891788</v>
      </c>
      <c r="AR36" s="1">
        <f>+AQ36*(1+$M$2)</f>
        <v>26838.809049036379</v>
      </c>
      <c r="AS36" s="1">
        <f>+AR36*(1+$M$2)</f>
        <v>28180.749501488201</v>
      </c>
      <c r="AT36" s="1">
        <f>+AS36*(1+$M$2)</f>
        <v>29589.786976562613</v>
      </c>
      <c r="AU36" s="1">
        <f>+AT36*(1+$M$2)</f>
        <v>31069.276325390743</v>
      </c>
      <c r="AV36" s="1">
        <f>+AU36*(1+$M$2)</f>
        <v>32622.740141660281</v>
      </c>
      <c r="AW36" s="1">
        <f>+AV36*(1+$M$2)</f>
        <v>34253.877148743297</v>
      </c>
      <c r="AX36" s="1">
        <f>+AW36*(1+$M$2)</f>
        <v>35966.571006180464</v>
      </c>
      <c r="AY36" s="1">
        <f>+AX36*(1+$M$2)</f>
        <v>37764.899556489487</v>
      </c>
      <c r="AZ36" s="1">
        <f>+AY36*(1+$M$2)</f>
        <v>39653.144534313964</v>
      </c>
      <c r="BA36" s="2">
        <f>+K36</f>
        <v>40956.642346767461</v>
      </c>
      <c r="BB36" s="1">
        <f>+BA36*(1+$M$2)</f>
        <v>43004.474464105835</v>
      </c>
      <c r="BC36" s="1">
        <f>+BB36*(1+$M$2)</f>
        <v>45154.698187311129</v>
      </c>
      <c r="BD36" s="1">
        <f>+BC36*(1+$M$2)</f>
        <v>47412.433096676687</v>
      </c>
      <c r="BE36" s="1">
        <f>+BD36*(1+$M$2)</f>
        <v>49783.054751510521</v>
      </c>
      <c r="BF36" s="1">
        <f>+BE36*(1+$M$2)</f>
        <v>52272.207489086046</v>
      </c>
      <c r="BG36" s="1">
        <f>+BF36*(1+$M$2)</f>
        <v>54885.817863540353</v>
      </c>
      <c r="BH36" s="1">
        <f>+BG36*(1+$M$2)</f>
        <v>57630.108756717374</v>
      </c>
      <c r="BI36" s="1">
        <f>+BH36*(1+$M$2)</f>
        <v>60511.614194553244</v>
      </c>
      <c r="BJ36" s="1">
        <f>+BI36*(1+$M$2)</f>
        <v>63537.194904280906</v>
      </c>
      <c r="BK36" s="3">
        <f>NPV($L$2,-N36,O36:AL36)</f>
        <v>1145256.4564226482</v>
      </c>
      <c r="BL36" s="1">
        <f>NPV(L36,0,AM36:BJ36)</f>
        <v>594125.69830445934</v>
      </c>
      <c r="BM36" s="3">
        <f>+BK36-BL36</f>
        <v>551130.75811818882</v>
      </c>
    </row>
    <row r="37" spans="1:65" x14ac:dyDescent="0.2">
      <c r="A37">
        <f>VLOOKUP(C37,[2]Sheet1!$A:$B,2,FALSE)</f>
        <v>164988</v>
      </c>
      <c r="B37" t="s">
        <v>40</v>
      </c>
      <c r="C37" t="s">
        <v>40</v>
      </c>
      <c r="D37" s="4">
        <f>+BM37/N37</f>
        <v>2.9210149241347771</v>
      </c>
      <c r="E37" s="4">
        <f>+D37*10</f>
        <v>29.210149241347771</v>
      </c>
      <c r="F37" s="1">
        <v>56100</v>
      </c>
      <c r="G37" s="1">
        <v>113500</v>
      </c>
      <c r="H37">
        <v>0.42</v>
      </c>
      <c r="I37">
        <v>0.23</v>
      </c>
      <c r="J37" s="1">
        <f>+F37/(1+'[1]Figure 1.2'!$C$23)</f>
        <v>19927.733179997002</v>
      </c>
      <c r="K37" s="1">
        <f>+G37/(1+'[1]Figure 1.2'!$C$23)</f>
        <v>40317.249838318356</v>
      </c>
      <c r="L37">
        <f>+'[1]Figure 1.2'!$C$21</f>
        <v>0.03</v>
      </c>
      <c r="M37">
        <f>+'[1]Figure 1.2'!$C$22</f>
        <v>0.05</v>
      </c>
      <c r="N37" s="1">
        <f>VLOOKUP(A37,[3]Sheet2!$A:$D,3,FALSE)</f>
        <v>183004</v>
      </c>
      <c r="O37" s="1">
        <v>0</v>
      </c>
      <c r="P37" s="1">
        <v>0</v>
      </c>
      <c r="Q37" s="1">
        <v>0</v>
      </c>
      <c r="R37" s="1">
        <v>0</v>
      </c>
      <c r="S37" s="2">
        <f>+F37</f>
        <v>56100</v>
      </c>
      <c r="T37" s="1">
        <f>+S37*(1+$M$2)</f>
        <v>58905</v>
      </c>
      <c r="U37" s="1">
        <f>+T37*(1+$M$2)</f>
        <v>61850.25</v>
      </c>
      <c r="V37" s="1">
        <f>+U37*(1+$M$2)</f>
        <v>64942.762500000004</v>
      </c>
      <c r="W37" s="1">
        <f>+V37*(1+$M$2)</f>
        <v>68189.900625000009</v>
      </c>
      <c r="X37" s="1">
        <f>+W37*(1+$M$2)</f>
        <v>71599.39565625001</v>
      </c>
      <c r="Y37" s="1">
        <f>+X37*(1+$M$2)</f>
        <v>75179.365439062516</v>
      </c>
      <c r="Z37" s="1">
        <f>+Y37*(1+$M$2)</f>
        <v>78938.333711015643</v>
      </c>
      <c r="AA37" s="1">
        <f>+Z37*(1+$M$2)</f>
        <v>82885.250396566422</v>
      </c>
      <c r="AB37" s="1">
        <f>+AA37*(1+$M$2)</f>
        <v>87029.512916394742</v>
      </c>
      <c r="AC37" s="2">
        <f>+G37</f>
        <v>113500</v>
      </c>
      <c r="AD37" s="1">
        <f>+AC37*(1+$M$2)</f>
        <v>119175</v>
      </c>
      <c r="AE37" s="1">
        <f>+AD37*(1+$M$2)</f>
        <v>125133.75</v>
      </c>
      <c r="AF37" s="1">
        <f>+AE37*(1+$M$2)</f>
        <v>131390.4375</v>
      </c>
      <c r="AG37" s="1">
        <f>+AF37*(1+$M$2)</f>
        <v>137959.95937500001</v>
      </c>
      <c r="AH37" s="1">
        <f>+AG37*(1+$M$2)</f>
        <v>144857.95734375002</v>
      </c>
      <c r="AI37" s="1">
        <f>+AH37*(1+$M$2)</f>
        <v>152100.85521093753</v>
      </c>
      <c r="AJ37" s="1">
        <f>+AI37*(1+$M$2)</f>
        <v>159705.8979714844</v>
      </c>
      <c r="AK37" s="1">
        <f>+AJ37*(1+$M$2)</f>
        <v>167691.19287005864</v>
      </c>
      <c r="AL37" s="1">
        <f>+AK37*(1+$M$2)</f>
        <v>176075.75251356157</v>
      </c>
      <c r="AM37" s="2">
        <f>+J37</f>
        <v>19927.733179997002</v>
      </c>
      <c r="AN37" s="1">
        <f>+AM37*(1+$M$2)</f>
        <v>20924.119838996852</v>
      </c>
      <c r="AO37" s="1">
        <f>+AN37*(1+$M$2)</f>
        <v>21970.325830946695</v>
      </c>
      <c r="AP37" s="1">
        <f>+AO37*(1+$M$2)</f>
        <v>23068.842122494032</v>
      </c>
      <c r="AQ37" s="1">
        <f>+AP37*(1+$M$2)</f>
        <v>24222.284228618733</v>
      </c>
      <c r="AR37" s="1">
        <f>+AQ37*(1+$M$2)</f>
        <v>25433.39844004967</v>
      </c>
      <c r="AS37" s="1">
        <f>+AR37*(1+$M$2)</f>
        <v>26705.068362052156</v>
      </c>
      <c r="AT37" s="1">
        <f>+AS37*(1+$M$2)</f>
        <v>28040.321780154765</v>
      </c>
      <c r="AU37" s="1">
        <f>+AT37*(1+$M$2)</f>
        <v>29442.337869162504</v>
      </c>
      <c r="AV37" s="1">
        <f>+AU37*(1+$M$2)</f>
        <v>30914.454762620629</v>
      </c>
      <c r="AW37" s="1">
        <f>+AV37*(1+$M$2)</f>
        <v>32460.177500751663</v>
      </c>
      <c r="AX37" s="1">
        <f>+AW37*(1+$M$2)</f>
        <v>34083.18637578925</v>
      </c>
      <c r="AY37" s="1">
        <f>+AX37*(1+$M$2)</f>
        <v>35787.345694578711</v>
      </c>
      <c r="AZ37" s="1">
        <f>+AY37*(1+$M$2)</f>
        <v>37576.712979307646</v>
      </c>
      <c r="BA37" s="2">
        <f>+K37</f>
        <v>40317.249838318356</v>
      </c>
      <c r="BB37" s="1">
        <f>+BA37*(1+$M$2)</f>
        <v>42333.112330234275</v>
      </c>
      <c r="BC37" s="1">
        <f>+BB37*(1+$M$2)</f>
        <v>44449.767946745989</v>
      </c>
      <c r="BD37" s="1">
        <f>+BC37*(1+$M$2)</f>
        <v>46672.256344083289</v>
      </c>
      <c r="BE37" s="1">
        <f>+BD37*(1+$M$2)</f>
        <v>49005.869161287454</v>
      </c>
      <c r="BF37" s="1">
        <f>+BE37*(1+$M$2)</f>
        <v>51456.162619351831</v>
      </c>
      <c r="BG37" s="1">
        <f>+BF37*(1+$M$2)</f>
        <v>54028.970750319422</v>
      </c>
      <c r="BH37" s="1">
        <f>+BG37*(1+$M$2)</f>
        <v>56730.419287835393</v>
      </c>
      <c r="BI37" s="1">
        <f>+BH37*(1+$M$2)</f>
        <v>59566.940252227163</v>
      </c>
      <c r="BJ37" s="1">
        <f>+BI37*(1+$M$2)</f>
        <v>62545.287264838524</v>
      </c>
      <c r="BK37" s="3">
        <f>NPV($L$2,-N37,O37:AL37)</f>
        <v>1107815.8862490549</v>
      </c>
      <c r="BL37" s="1">
        <f>NPV(L37,0,AM37:BJ37)</f>
        <v>573258.47107269417</v>
      </c>
      <c r="BM37" s="3">
        <f>+BK37-BL37</f>
        <v>534557.41517636075</v>
      </c>
    </row>
    <row r="38" spans="1:65" x14ac:dyDescent="0.2">
      <c r="A38">
        <f>VLOOKUP(C38,[2]Sheet1!$A:$B,2,FALSE)</f>
        <v>165015</v>
      </c>
      <c r="B38" t="s">
        <v>39</v>
      </c>
      <c r="C38" t="s">
        <v>39</v>
      </c>
      <c r="D38" s="4">
        <f>+BM38/N38</f>
        <v>2.852641713547337</v>
      </c>
      <c r="E38" s="4">
        <f>+D38*10</f>
        <v>28.52641713547337</v>
      </c>
      <c r="F38" s="1">
        <v>55300</v>
      </c>
      <c r="G38" s="1">
        <v>114200</v>
      </c>
      <c r="H38">
        <v>0.48</v>
      </c>
      <c r="I38">
        <v>0.26</v>
      </c>
      <c r="J38" s="1">
        <f>+F38/(1+'[1]Figure 1.2'!$C$23)</f>
        <v>19643.558731797402</v>
      </c>
      <c r="K38" s="1">
        <f>+G38/(1+'[1]Figure 1.2'!$C$23)</f>
        <v>40565.902480493009</v>
      </c>
      <c r="L38">
        <f>+'[1]Figure 1.2'!$C$21</f>
        <v>0.03</v>
      </c>
      <c r="M38">
        <f>+'[1]Figure 1.2'!$C$22</f>
        <v>0.05</v>
      </c>
      <c r="N38" s="1">
        <f>VLOOKUP(A38,[3]Sheet2!$A:$D,3,FALSE)</f>
        <v>186281</v>
      </c>
      <c r="O38" s="1">
        <v>0</v>
      </c>
      <c r="P38" s="1">
        <v>0</v>
      </c>
      <c r="Q38" s="1">
        <v>0</v>
      </c>
      <c r="R38" s="1">
        <v>0</v>
      </c>
      <c r="S38" s="2">
        <f>+F38</f>
        <v>55300</v>
      </c>
      <c r="T38" s="1">
        <f>+S38*(1+$M$2)</f>
        <v>58065</v>
      </c>
      <c r="U38" s="1">
        <f>+T38*(1+$M$2)</f>
        <v>60968.25</v>
      </c>
      <c r="V38" s="1">
        <f>+U38*(1+$M$2)</f>
        <v>64016.662500000006</v>
      </c>
      <c r="W38" s="1">
        <f>+V38*(1+$M$2)</f>
        <v>67217.49562500001</v>
      </c>
      <c r="X38" s="1">
        <f>+W38*(1+$M$2)</f>
        <v>70578.370406250018</v>
      </c>
      <c r="Y38" s="1">
        <f>+X38*(1+$M$2)</f>
        <v>74107.288926562527</v>
      </c>
      <c r="Z38" s="1">
        <f>+Y38*(1+$M$2)</f>
        <v>77812.653372890651</v>
      </c>
      <c r="AA38" s="1">
        <f>+Z38*(1+$M$2)</f>
        <v>81703.28604153519</v>
      </c>
      <c r="AB38" s="1">
        <f>+AA38*(1+$M$2)</f>
        <v>85788.450343611956</v>
      </c>
      <c r="AC38" s="2">
        <f>+G38</f>
        <v>114200</v>
      </c>
      <c r="AD38" s="1">
        <f>+AC38*(1+$M$2)</f>
        <v>119910</v>
      </c>
      <c r="AE38" s="1">
        <f>+AD38*(1+$M$2)</f>
        <v>125905.5</v>
      </c>
      <c r="AF38" s="1">
        <f>+AE38*(1+$M$2)</f>
        <v>132200.77499999999</v>
      </c>
      <c r="AG38" s="1">
        <f>+AF38*(1+$M$2)</f>
        <v>138810.81375</v>
      </c>
      <c r="AH38" s="1">
        <f>+AG38*(1+$M$2)</f>
        <v>145751.35443750001</v>
      </c>
      <c r="AI38" s="1">
        <f>+AH38*(1+$M$2)</f>
        <v>153038.92215937501</v>
      </c>
      <c r="AJ38" s="1">
        <f>+AI38*(1+$M$2)</f>
        <v>160690.86826734376</v>
      </c>
      <c r="AK38" s="1">
        <f>+AJ38*(1+$M$2)</f>
        <v>168725.41168071094</v>
      </c>
      <c r="AL38" s="1">
        <f>+AK38*(1+$M$2)</f>
        <v>177161.68226474649</v>
      </c>
      <c r="AM38" s="2">
        <f>+J38</f>
        <v>19643.558731797402</v>
      </c>
      <c r="AN38" s="1">
        <f>+AM38*(1+$M$2)</f>
        <v>20625.736668387271</v>
      </c>
      <c r="AO38" s="1">
        <f>+AN38*(1+$M$2)</f>
        <v>21657.023501806638</v>
      </c>
      <c r="AP38" s="1">
        <f>+AO38*(1+$M$2)</f>
        <v>22739.874676896972</v>
      </c>
      <c r="AQ38" s="1">
        <f>+AP38*(1+$M$2)</f>
        <v>23876.868410741823</v>
      </c>
      <c r="AR38" s="1">
        <f>+AQ38*(1+$M$2)</f>
        <v>25070.711831278913</v>
      </c>
      <c r="AS38" s="1">
        <f>+AR38*(1+$M$2)</f>
        <v>26324.247422842862</v>
      </c>
      <c r="AT38" s="1">
        <f>+AS38*(1+$M$2)</f>
        <v>27640.459793985006</v>
      </c>
      <c r="AU38" s="1">
        <f>+AT38*(1+$M$2)</f>
        <v>29022.48278368426</v>
      </c>
      <c r="AV38" s="1">
        <f>+AU38*(1+$M$2)</f>
        <v>30473.606922868476</v>
      </c>
      <c r="AW38" s="1">
        <f>+AV38*(1+$M$2)</f>
        <v>31997.2872690119</v>
      </c>
      <c r="AX38" s="1">
        <f>+AW38*(1+$M$2)</f>
        <v>33597.151632462497</v>
      </c>
      <c r="AY38" s="1">
        <f>+AX38*(1+$M$2)</f>
        <v>35277.009214085621</v>
      </c>
      <c r="AZ38" s="1">
        <f>+AY38*(1+$M$2)</f>
        <v>37040.859674789906</v>
      </c>
      <c r="BA38" s="2">
        <f>+K38</f>
        <v>40565.902480493009</v>
      </c>
      <c r="BB38" s="1">
        <f>+BA38*(1+$M$2)</f>
        <v>42594.197604517663</v>
      </c>
      <c r="BC38" s="1">
        <f>+BB38*(1+$M$2)</f>
        <v>44723.907484743548</v>
      </c>
      <c r="BD38" s="1">
        <f>+BC38*(1+$M$2)</f>
        <v>46960.102858980725</v>
      </c>
      <c r="BE38" s="1">
        <f>+BD38*(1+$M$2)</f>
        <v>49308.108001929766</v>
      </c>
      <c r="BF38" s="1">
        <f>+BE38*(1+$M$2)</f>
        <v>51773.513402026256</v>
      </c>
      <c r="BG38" s="1">
        <f>+BF38*(1+$M$2)</f>
        <v>54362.18907212757</v>
      </c>
      <c r="BH38" s="1">
        <f>+BG38*(1+$M$2)</f>
        <v>57080.298525733953</v>
      </c>
      <c r="BI38" s="1">
        <f>+BH38*(1+$M$2)</f>
        <v>59934.313452020651</v>
      </c>
      <c r="BJ38" s="1">
        <f>+BI38*(1+$M$2)</f>
        <v>62931.029124621688</v>
      </c>
      <c r="BK38" s="3">
        <f>NPV($L$2,-N38,O38:AL38)</f>
        <v>1102081.4170697068</v>
      </c>
      <c r="BL38" s="1">
        <f>NPV(L38,0,AM38:BJ38)</f>
        <v>570688.46602839534</v>
      </c>
      <c r="BM38" s="3">
        <f>+BK38-BL38</f>
        <v>531392.95104131149</v>
      </c>
    </row>
    <row r="39" spans="1:65" x14ac:dyDescent="0.2">
      <c r="A39">
        <f>VLOOKUP(C39,[2]Sheet1!$A:$B,2,FALSE)</f>
        <v>166027</v>
      </c>
      <c r="B39" t="s">
        <v>8</v>
      </c>
      <c r="C39" t="s">
        <v>8</v>
      </c>
      <c r="D39" s="4">
        <f>+BM39/N39</f>
        <v>4.1435946206671135</v>
      </c>
      <c r="E39" s="4">
        <f>+D39*10</f>
        <v>41.435946206671133</v>
      </c>
      <c r="F39" s="1">
        <v>69200</v>
      </c>
      <c r="G39" s="1">
        <v>140700</v>
      </c>
      <c r="H39">
        <v>0.56000000000000005</v>
      </c>
      <c r="I39">
        <v>0.19</v>
      </c>
      <c r="J39" s="1">
        <f>+F39/(1+'[1]Figure 1.2'!$C$23)</f>
        <v>24581.089769265465</v>
      </c>
      <c r="K39" s="1">
        <f>+G39/(1+'[1]Figure 1.2'!$C$23)</f>
        <v>49979.181077104782</v>
      </c>
      <c r="L39">
        <f>+'[1]Figure 1.2'!$C$21</f>
        <v>0.03</v>
      </c>
      <c r="M39">
        <f>+'[1]Figure 1.2'!$C$22</f>
        <v>0.05</v>
      </c>
      <c r="N39" s="1">
        <f>VLOOKUP(A39,[3]Sheet2!$A:$D,3,FALSE)</f>
        <v>172374</v>
      </c>
      <c r="O39" s="1">
        <v>0</v>
      </c>
      <c r="P39" s="1">
        <v>0</v>
      </c>
      <c r="Q39" s="1">
        <v>0</v>
      </c>
      <c r="R39" s="1">
        <v>0</v>
      </c>
      <c r="S39" s="2">
        <f>+F39</f>
        <v>69200</v>
      </c>
      <c r="T39" s="1">
        <f>+S39*(1+$M$2)</f>
        <v>72660</v>
      </c>
      <c r="U39" s="1">
        <f>+T39*(1+$M$2)</f>
        <v>76293</v>
      </c>
      <c r="V39" s="1">
        <f>+U39*(1+$M$2)</f>
        <v>80107.650000000009</v>
      </c>
      <c r="W39" s="1">
        <f>+V39*(1+$M$2)</f>
        <v>84113.032500000016</v>
      </c>
      <c r="X39" s="1">
        <f>+W39*(1+$M$2)</f>
        <v>88318.684125000014</v>
      </c>
      <c r="Y39" s="1">
        <f>+X39*(1+$M$2)</f>
        <v>92734.618331250022</v>
      </c>
      <c r="Z39" s="1">
        <f>+Y39*(1+$M$2)</f>
        <v>97371.349247812526</v>
      </c>
      <c r="AA39" s="1">
        <f>+Z39*(1+$M$2)</f>
        <v>102239.91671020315</v>
      </c>
      <c r="AB39" s="1">
        <f>+AA39*(1+$M$2)</f>
        <v>107351.91254571331</v>
      </c>
      <c r="AC39" s="2">
        <f>+G39</f>
        <v>140700</v>
      </c>
      <c r="AD39" s="1">
        <f>+AC39*(1+$M$2)</f>
        <v>147735</v>
      </c>
      <c r="AE39" s="1">
        <f>+AD39*(1+$M$2)</f>
        <v>155121.75</v>
      </c>
      <c r="AF39" s="1">
        <f>+AE39*(1+$M$2)</f>
        <v>162877.83749999999</v>
      </c>
      <c r="AG39" s="1">
        <f>+AF39*(1+$M$2)</f>
        <v>171021.729375</v>
      </c>
      <c r="AH39" s="1">
        <f>+AG39*(1+$M$2)</f>
        <v>179572.81584375</v>
      </c>
      <c r="AI39" s="1">
        <f>+AH39*(1+$M$2)</f>
        <v>188551.4566359375</v>
      </c>
      <c r="AJ39" s="1">
        <f>+AI39*(1+$M$2)</f>
        <v>197979.02946773439</v>
      </c>
      <c r="AK39" s="1">
        <f>+AJ39*(1+$M$2)</f>
        <v>207877.98094112112</v>
      </c>
      <c r="AL39" s="1">
        <f>+AK39*(1+$M$2)</f>
        <v>218271.87998817718</v>
      </c>
      <c r="AM39" s="2">
        <f>+J39</f>
        <v>24581.089769265465</v>
      </c>
      <c r="AN39" s="1">
        <f>+AM39*(1+$M$2)</f>
        <v>25810.144257728738</v>
      </c>
      <c r="AO39" s="1">
        <f>+AN39*(1+$M$2)</f>
        <v>27100.651470615176</v>
      </c>
      <c r="AP39" s="1">
        <f>+AO39*(1+$M$2)</f>
        <v>28455.684044145935</v>
      </c>
      <c r="AQ39" s="1">
        <f>+AP39*(1+$M$2)</f>
        <v>29878.468246353234</v>
      </c>
      <c r="AR39" s="1">
        <f>+AQ39*(1+$M$2)</f>
        <v>31372.391658670898</v>
      </c>
      <c r="AS39" s="1">
        <f>+AR39*(1+$M$2)</f>
        <v>32941.011241604443</v>
      </c>
      <c r="AT39" s="1">
        <f>+AS39*(1+$M$2)</f>
        <v>34588.061803684664</v>
      </c>
      <c r="AU39" s="1">
        <f>+AT39*(1+$M$2)</f>
        <v>36317.464893868899</v>
      </c>
      <c r="AV39" s="1">
        <f>+AU39*(1+$M$2)</f>
        <v>38133.338138562343</v>
      </c>
      <c r="AW39" s="1">
        <f>+AV39*(1+$M$2)</f>
        <v>40040.005045490463</v>
      </c>
      <c r="AX39" s="1">
        <f>+AW39*(1+$M$2)</f>
        <v>42042.00529776499</v>
      </c>
      <c r="AY39" s="1">
        <f>+AX39*(1+$M$2)</f>
        <v>44144.10556265324</v>
      </c>
      <c r="AZ39" s="1">
        <f>+AY39*(1+$M$2)</f>
        <v>46351.310840785904</v>
      </c>
      <c r="BA39" s="2">
        <f>+K39</f>
        <v>49979.181077104782</v>
      </c>
      <c r="BB39" s="1">
        <f>+BA39*(1+$M$2)</f>
        <v>52478.140130960026</v>
      </c>
      <c r="BC39" s="1">
        <f>+BB39*(1+$M$2)</f>
        <v>55102.047137508031</v>
      </c>
      <c r="BD39" s="1">
        <f>+BC39*(1+$M$2)</f>
        <v>57857.149494383433</v>
      </c>
      <c r="BE39" s="1">
        <f>+BD39*(1+$M$2)</f>
        <v>60750.006969102607</v>
      </c>
      <c r="BF39" s="1">
        <f>+BE39*(1+$M$2)</f>
        <v>63787.507317557742</v>
      </c>
      <c r="BG39" s="1">
        <f>+BF39*(1+$M$2)</f>
        <v>66976.88268343563</v>
      </c>
      <c r="BH39" s="1">
        <f>+BG39*(1+$M$2)</f>
        <v>70325.726817607414</v>
      </c>
      <c r="BI39" s="1">
        <f>+BH39*(1+$M$2)</f>
        <v>73842.013158487782</v>
      </c>
      <c r="BJ39" s="1">
        <f>+BI39*(1+$M$2)</f>
        <v>77534.11381641218</v>
      </c>
      <c r="BK39" s="3">
        <f>NPV($L$2,-N39,O39:AL39)</f>
        <v>1423052.4978299108</v>
      </c>
      <c r="BL39" s="1">
        <f>NPV(L39,0,AM39:BJ39)</f>
        <v>708804.51868703775</v>
      </c>
      <c r="BM39" s="3">
        <f>+BK39-BL39</f>
        <v>714247.97914287308</v>
      </c>
    </row>
    <row r="40" spans="1:65" x14ac:dyDescent="0.2">
      <c r="A40">
        <f>VLOOKUP(C40,[2]Sheet1!$A:$B,2,FALSE)</f>
        <v>166629</v>
      </c>
      <c r="B40" t="s">
        <v>66</v>
      </c>
      <c r="C40" t="s">
        <v>66</v>
      </c>
      <c r="D40" s="4">
        <f>+BM40/N40</f>
        <v>10.858538876299569</v>
      </c>
      <c r="E40" s="4">
        <f>+D40*10</f>
        <v>108.58538876299569</v>
      </c>
      <c r="F40" s="1">
        <v>53500</v>
      </c>
      <c r="G40" s="1">
        <v>99300</v>
      </c>
      <c r="H40">
        <v>0.46</v>
      </c>
      <c r="I40">
        <v>0.24</v>
      </c>
      <c r="J40" s="1">
        <f>+F40/(1+'[1]Figure 1.2'!$C$23)</f>
        <v>19004.1662233483</v>
      </c>
      <c r="K40" s="1">
        <f>+G40/(1+'[1]Figure 1.2'!$C$23)</f>
        <v>35273.153382775447</v>
      </c>
      <c r="L40">
        <f>+'[1]Figure 1.2'!$C$21</f>
        <v>0.03</v>
      </c>
      <c r="M40">
        <f>+'[1]Figure 1.2'!$C$22</f>
        <v>0.05</v>
      </c>
      <c r="N40" s="1">
        <f>VLOOKUP(A40,[3]Sheet2!$A:$D,3,FALSE)</f>
        <v>54102</v>
      </c>
      <c r="O40" s="1">
        <v>0</v>
      </c>
      <c r="P40" s="1">
        <v>0</v>
      </c>
      <c r="Q40" s="1">
        <v>0</v>
      </c>
      <c r="R40" s="1">
        <v>0</v>
      </c>
      <c r="S40" s="2">
        <f>+F40</f>
        <v>53500</v>
      </c>
      <c r="T40" s="1">
        <f>+S40*(1+$M$2)</f>
        <v>56175</v>
      </c>
      <c r="U40" s="1">
        <f>+T40*(1+$M$2)</f>
        <v>58983.75</v>
      </c>
      <c r="V40" s="1">
        <f>+U40*(1+$M$2)</f>
        <v>61932.9375</v>
      </c>
      <c r="W40" s="1">
        <f>+V40*(1+$M$2)</f>
        <v>65029.584375000006</v>
      </c>
      <c r="X40" s="1">
        <f>+W40*(1+$M$2)</f>
        <v>68281.063593750005</v>
      </c>
      <c r="Y40" s="1">
        <f>+X40*(1+$M$2)</f>
        <v>71695.116773437505</v>
      </c>
      <c r="Z40" s="1">
        <f>+Y40*(1+$M$2)</f>
        <v>75279.872612109379</v>
      </c>
      <c r="AA40" s="1">
        <f>+Z40*(1+$M$2)</f>
        <v>79043.866242714852</v>
      </c>
      <c r="AB40" s="1">
        <f>+AA40*(1+$M$2)</f>
        <v>82996.059554850595</v>
      </c>
      <c r="AC40" s="2">
        <f>+G40</f>
        <v>99300</v>
      </c>
      <c r="AD40" s="1">
        <f>+AC40*(1+$M$2)</f>
        <v>104265</v>
      </c>
      <c r="AE40" s="1">
        <f>+AD40*(1+$M$2)</f>
        <v>109478.25</v>
      </c>
      <c r="AF40" s="1">
        <f>+AE40*(1+$M$2)</f>
        <v>114952.16250000001</v>
      </c>
      <c r="AG40" s="1">
        <f>+AF40*(1+$M$2)</f>
        <v>120699.770625</v>
      </c>
      <c r="AH40" s="1">
        <f>+AG40*(1+$M$2)</f>
        <v>126734.75915625002</v>
      </c>
      <c r="AI40" s="1">
        <f>+AH40*(1+$M$2)</f>
        <v>133071.49711406251</v>
      </c>
      <c r="AJ40" s="1">
        <f>+AI40*(1+$M$2)</f>
        <v>139725.07196976565</v>
      </c>
      <c r="AK40" s="1">
        <f>+AJ40*(1+$M$2)</f>
        <v>146711.32556825393</v>
      </c>
      <c r="AL40" s="1">
        <f>+AK40*(1+$M$2)</f>
        <v>154046.89184666664</v>
      </c>
      <c r="AM40" s="2">
        <f>+J40</f>
        <v>19004.1662233483</v>
      </c>
      <c r="AN40" s="1">
        <f>+AM40*(1+$M$2)</f>
        <v>19954.374534515715</v>
      </c>
      <c r="AO40" s="1">
        <f>+AN40*(1+$M$2)</f>
        <v>20952.093261241502</v>
      </c>
      <c r="AP40" s="1">
        <f>+AO40*(1+$M$2)</f>
        <v>21999.697924303578</v>
      </c>
      <c r="AQ40" s="1">
        <f>+AP40*(1+$M$2)</f>
        <v>23099.682820518759</v>
      </c>
      <c r="AR40" s="1">
        <f>+AQ40*(1+$M$2)</f>
        <v>24254.666961544699</v>
      </c>
      <c r="AS40" s="1">
        <f>+AR40*(1+$M$2)</f>
        <v>25467.400309621935</v>
      </c>
      <c r="AT40" s="1">
        <f>+AS40*(1+$M$2)</f>
        <v>26740.770325103033</v>
      </c>
      <c r="AU40" s="1">
        <f>+AT40*(1+$M$2)</f>
        <v>28077.808841358186</v>
      </c>
      <c r="AV40" s="1">
        <f>+AU40*(1+$M$2)</f>
        <v>29481.699283426096</v>
      </c>
      <c r="AW40" s="1">
        <f>+AV40*(1+$M$2)</f>
        <v>30955.784247597403</v>
      </c>
      <c r="AX40" s="1">
        <f>+AW40*(1+$M$2)</f>
        <v>32503.573459977273</v>
      </c>
      <c r="AY40" s="1">
        <f>+AX40*(1+$M$2)</f>
        <v>34128.752132976137</v>
      </c>
      <c r="AZ40" s="1">
        <f>+AY40*(1+$M$2)</f>
        <v>35835.189739624948</v>
      </c>
      <c r="BA40" s="2">
        <f>+K40</f>
        <v>35273.153382775447</v>
      </c>
      <c r="BB40" s="1">
        <f>+BA40*(1+$M$2)</f>
        <v>37036.811051914221</v>
      </c>
      <c r="BC40" s="1">
        <f>+BB40*(1+$M$2)</f>
        <v>38888.651604509934</v>
      </c>
      <c r="BD40" s="1">
        <f>+BC40*(1+$M$2)</f>
        <v>40833.084184735431</v>
      </c>
      <c r="BE40" s="1">
        <f>+BD40*(1+$M$2)</f>
        <v>42874.738393972206</v>
      </c>
      <c r="BF40" s="1">
        <f>+BE40*(1+$M$2)</f>
        <v>45018.475313670817</v>
      </c>
      <c r="BG40" s="1">
        <f>+BF40*(1+$M$2)</f>
        <v>47269.399079354356</v>
      </c>
      <c r="BH40" s="1">
        <f>+BG40*(1+$M$2)</f>
        <v>49632.869033322073</v>
      </c>
      <c r="BI40" s="1">
        <f>+BH40*(1+$M$2)</f>
        <v>52114.512484988176</v>
      </c>
      <c r="BJ40" s="1">
        <f>+BI40*(1+$M$2)</f>
        <v>54720.238109237587</v>
      </c>
      <c r="BK40" s="3">
        <f>NPV($L$2,-N40,O40:AL40)</f>
        <v>1112548.1783466339</v>
      </c>
      <c r="BL40" s="1">
        <f>NPV(L40,0,AM40:BJ40)</f>
        <v>525079.50806107465</v>
      </c>
      <c r="BM40" s="3">
        <f>+BK40-BL40</f>
        <v>587468.67028555926</v>
      </c>
    </row>
    <row r="41" spans="1:65" x14ac:dyDescent="0.2">
      <c r="A41">
        <f>VLOOKUP(C41,[2]Sheet1!$A:$B,2,FALSE)</f>
        <v>166683</v>
      </c>
      <c r="B41" t="s">
        <v>6</v>
      </c>
      <c r="C41" t="s">
        <v>148</v>
      </c>
      <c r="D41" s="4">
        <f>+BM41/N41</f>
        <v>4.4232662830067957</v>
      </c>
      <c r="E41" s="4">
        <f>+D41*10</f>
        <v>44.232662830067959</v>
      </c>
      <c r="F41" s="1">
        <v>81500</v>
      </c>
      <c r="G41" s="1">
        <v>147000</v>
      </c>
      <c r="H41">
        <v>0.53</v>
      </c>
      <c r="I41">
        <v>0.69</v>
      </c>
      <c r="J41" s="1">
        <f>+F41/(1+'[1]Figure 1.2'!$C$23)</f>
        <v>28950.271910334326</v>
      </c>
      <c r="K41" s="1">
        <f>+G41/(1+'[1]Figure 1.2'!$C$23)</f>
        <v>52217.054856676637</v>
      </c>
      <c r="L41">
        <f>+'[1]Figure 1.2'!$C$21</f>
        <v>0.03</v>
      </c>
      <c r="M41">
        <f>+'[1]Figure 1.2'!$C$22</f>
        <v>0.05</v>
      </c>
      <c r="N41" s="1">
        <f>VLOOKUP(A41,[3]Sheet2!$A:$D,3,FALSE)</f>
        <v>177268</v>
      </c>
      <c r="O41" s="1">
        <v>0</v>
      </c>
      <c r="P41" s="1">
        <v>0</v>
      </c>
      <c r="Q41" s="1">
        <v>0</v>
      </c>
      <c r="R41" s="1">
        <v>0</v>
      </c>
      <c r="S41" s="2">
        <f>+F41</f>
        <v>81500</v>
      </c>
      <c r="T41" s="1">
        <f>+S41*(1+$M$2)</f>
        <v>85575</v>
      </c>
      <c r="U41" s="1">
        <f>+T41*(1+$M$2)</f>
        <v>89853.75</v>
      </c>
      <c r="V41" s="1">
        <f>+U41*(1+$M$2)</f>
        <v>94346.4375</v>
      </c>
      <c r="W41" s="1">
        <f>+V41*(1+$M$2)</f>
        <v>99063.759375000009</v>
      </c>
      <c r="X41" s="1">
        <f>+W41*(1+$M$2)</f>
        <v>104016.94734375001</v>
      </c>
      <c r="Y41" s="1">
        <f>+X41*(1+$M$2)</f>
        <v>109217.79471093752</v>
      </c>
      <c r="Z41" s="1">
        <f>+Y41*(1+$M$2)</f>
        <v>114678.6844464844</v>
      </c>
      <c r="AA41" s="1">
        <f>+Z41*(1+$M$2)</f>
        <v>120412.61866880863</v>
      </c>
      <c r="AB41" s="1">
        <f>+AA41*(1+$M$2)</f>
        <v>126433.24960224907</v>
      </c>
      <c r="AC41" s="2">
        <f>+G41</f>
        <v>147000</v>
      </c>
      <c r="AD41" s="1">
        <f>+AC41*(1+$M$2)</f>
        <v>154350</v>
      </c>
      <c r="AE41" s="1">
        <f>+AD41*(1+$M$2)</f>
        <v>162067.5</v>
      </c>
      <c r="AF41" s="1">
        <f>+AE41*(1+$M$2)</f>
        <v>170170.875</v>
      </c>
      <c r="AG41" s="1">
        <f>+AF41*(1+$M$2)</f>
        <v>178679.41875000001</v>
      </c>
      <c r="AH41" s="1">
        <f>+AG41*(1+$M$2)</f>
        <v>187613.38968750002</v>
      </c>
      <c r="AI41" s="1">
        <f>+AH41*(1+$M$2)</f>
        <v>196994.05917187504</v>
      </c>
      <c r="AJ41" s="1">
        <f>+AI41*(1+$M$2)</f>
        <v>206843.76213046879</v>
      </c>
      <c r="AK41" s="1">
        <f>+AJ41*(1+$M$2)</f>
        <v>217185.95023699224</v>
      </c>
      <c r="AL41" s="1">
        <f>+AK41*(1+$M$2)</f>
        <v>228045.24774884185</v>
      </c>
      <c r="AM41" s="2">
        <f>+J41</f>
        <v>28950.271910334326</v>
      </c>
      <c r="AN41" s="1">
        <f>+AM41*(1+$M$2)</f>
        <v>30397.785505851043</v>
      </c>
      <c r="AO41" s="1">
        <f>+AN41*(1+$M$2)</f>
        <v>31917.674781143596</v>
      </c>
      <c r="AP41" s="1">
        <f>+AO41*(1+$M$2)</f>
        <v>33513.558520200779</v>
      </c>
      <c r="AQ41" s="1">
        <f>+AP41*(1+$M$2)</f>
        <v>35189.236446210816</v>
      </c>
      <c r="AR41" s="1">
        <f>+AQ41*(1+$M$2)</f>
        <v>36948.698268521359</v>
      </c>
      <c r="AS41" s="1">
        <f>+AR41*(1+$M$2)</f>
        <v>38796.133181947429</v>
      </c>
      <c r="AT41" s="1">
        <f>+AS41*(1+$M$2)</f>
        <v>40735.939841044805</v>
      </c>
      <c r="AU41" s="1">
        <f>+AT41*(1+$M$2)</f>
        <v>42772.736833097049</v>
      </c>
      <c r="AV41" s="1">
        <f>+AU41*(1+$M$2)</f>
        <v>44911.373674751907</v>
      </c>
      <c r="AW41" s="1">
        <f>+AV41*(1+$M$2)</f>
        <v>47156.942358489505</v>
      </c>
      <c r="AX41" s="1">
        <f>+AW41*(1+$M$2)</f>
        <v>49514.789476413986</v>
      </c>
      <c r="AY41" s="1">
        <f>+AX41*(1+$M$2)</f>
        <v>51990.528950234686</v>
      </c>
      <c r="AZ41" s="1">
        <f>+AY41*(1+$M$2)</f>
        <v>54590.055397746422</v>
      </c>
      <c r="BA41" s="2">
        <f>+K41</f>
        <v>52217.054856676637</v>
      </c>
      <c r="BB41" s="1">
        <f>+BA41*(1+$M$2)</f>
        <v>54827.907599510472</v>
      </c>
      <c r="BC41" s="1">
        <f>+BB41*(1+$M$2)</f>
        <v>57569.302979485998</v>
      </c>
      <c r="BD41" s="1">
        <f>+BC41*(1+$M$2)</f>
        <v>60447.768128460302</v>
      </c>
      <c r="BE41" s="1">
        <f>+BD41*(1+$M$2)</f>
        <v>63470.156534883317</v>
      </c>
      <c r="BF41" s="1">
        <f>+BE41*(1+$M$2)</f>
        <v>66643.664361627481</v>
      </c>
      <c r="BG41" s="1">
        <f>+BF41*(1+$M$2)</f>
        <v>69975.847579708861</v>
      </c>
      <c r="BH41" s="1">
        <f>+BG41*(1+$M$2)</f>
        <v>73474.639958694301</v>
      </c>
      <c r="BI41" s="1">
        <f>+BH41*(1+$M$2)</f>
        <v>77148.371956629024</v>
      </c>
      <c r="BJ41" s="1">
        <f>+BI41*(1+$M$2)</f>
        <v>81005.790554460473</v>
      </c>
      <c r="BK41" s="3">
        <f>NPV($L$2,-N41,O41:AL41)</f>
        <v>1573668.5750292949</v>
      </c>
      <c r="BL41" s="1">
        <f>NPV(L41,0,AM41:BJ41)</f>
        <v>789565.00757324626</v>
      </c>
      <c r="BM41" s="3">
        <f>+BK41-BL41</f>
        <v>784103.56745604868</v>
      </c>
    </row>
    <row r="42" spans="1:65" x14ac:dyDescent="0.2">
      <c r="A42">
        <f>VLOOKUP(C42,[2]Sheet1!$A:$B,2,FALSE)</f>
        <v>167358</v>
      </c>
      <c r="B42" t="s">
        <v>63</v>
      </c>
      <c r="C42" t="s">
        <v>63</v>
      </c>
      <c r="D42" s="4">
        <f>+BM42/N42</f>
        <v>2.9957075566822566</v>
      </c>
      <c r="E42" s="4">
        <f>+D42*10</f>
        <v>29.957075566822567</v>
      </c>
      <c r="F42" s="1">
        <v>58300</v>
      </c>
      <c r="G42" s="1">
        <v>103300</v>
      </c>
      <c r="H42">
        <v>0.47</v>
      </c>
      <c r="I42">
        <v>0.37</v>
      </c>
      <c r="J42" s="1">
        <f>+F42/(1+'[1]Figure 1.2'!$C$23)</f>
        <v>20709.212912545903</v>
      </c>
      <c r="K42" s="1">
        <f>+G42/(1+'[1]Figure 1.2'!$C$23)</f>
        <v>36694.02562377345</v>
      </c>
      <c r="L42">
        <f>+'[1]Figure 1.2'!$C$21</f>
        <v>0.03</v>
      </c>
      <c r="M42">
        <f>+'[1]Figure 1.2'!$C$22</f>
        <v>0.05</v>
      </c>
      <c r="N42" s="1">
        <f>VLOOKUP(A42,[3]Sheet2!$A:$D,3,FALSE)</f>
        <v>170392</v>
      </c>
      <c r="O42" s="1">
        <v>0</v>
      </c>
      <c r="P42" s="1">
        <v>0</v>
      </c>
      <c r="Q42" s="1">
        <v>0</v>
      </c>
      <c r="R42" s="1">
        <v>0</v>
      </c>
      <c r="S42" s="2">
        <f>+F42</f>
        <v>58300</v>
      </c>
      <c r="T42" s="1">
        <f>+S42*(1+$M$2)</f>
        <v>61215</v>
      </c>
      <c r="U42" s="1">
        <f>+T42*(1+$M$2)</f>
        <v>64275.75</v>
      </c>
      <c r="V42" s="1">
        <f>+U42*(1+$M$2)</f>
        <v>67489.537500000006</v>
      </c>
      <c r="W42" s="1">
        <f>+V42*(1+$M$2)</f>
        <v>70864.014375000013</v>
      </c>
      <c r="X42" s="1">
        <f>+W42*(1+$M$2)</f>
        <v>74407.215093750012</v>
      </c>
      <c r="Y42" s="1">
        <f>+X42*(1+$M$2)</f>
        <v>78127.575848437511</v>
      </c>
      <c r="Z42" s="1">
        <f>+Y42*(1+$M$2)</f>
        <v>82033.954640859389</v>
      </c>
      <c r="AA42" s="1">
        <f>+Z42*(1+$M$2)</f>
        <v>86135.652372902361</v>
      </c>
      <c r="AB42" s="1">
        <f>+AA42*(1+$M$2)</f>
        <v>90442.434991547489</v>
      </c>
      <c r="AC42" s="2">
        <f>+G42</f>
        <v>103300</v>
      </c>
      <c r="AD42" s="1">
        <f>+AC42*(1+$M$2)</f>
        <v>108465</v>
      </c>
      <c r="AE42" s="1">
        <f>+AD42*(1+$M$2)</f>
        <v>113888.25</v>
      </c>
      <c r="AF42" s="1">
        <f>+AE42*(1+$M$2)</f>
        <v>119582.66250000001</v>
      </c>
      <c r="AG42" s="1">
        <f>+AF42*(1+$M$2)</f>
        <v>125561.79562500001</v>
      </c>
      <c r="AH42" s="1">
        <f>+AG42*(1+$M$2)</f>
        <v>131839.88540625002</v>
      </c>
      <c r="AI42" s="1">
        <f>+AH42*(1+$M$2)</f>
        <v>138431.87967656253</v>
      </c>
      <c r="AJ42" s="1">
        <f>+AI42*(1+$M$2)</f>
        <v>145353.47366039065</v>
      </c>
      <c r="AK42" s="1">
        <f>+AJ42*(1+$M$2)</f>
        <v>152621.14734341018</v>
      </c>
      <c r="AL42" s="1">
        <f>+AK42*(1+$M$2)</f>
        <v>160252.2047105807</v>
      </c>
      <c r="AM42" s="2">
        <f>+J42</f>
        <v>20709.212912545903</v>
      </c>
      <c r="AN42" s="1">
        <f>+AM42*(1+$M$2)</f>
        <v>21744.673558173199</v>
      </c>
      <c r="AO42" s="1">
        <f>+AN42*(1+$M$2)</f>
        <v>22831.907236081861</v>
      </c>
      <c r="AP42" s="1">
        <f>+AO42*(1+$M$2)</f>
        <v>23973.502597885956</v>
      </c>
      <c r="AQ42" s="1">
        <f>+AP42*(1+$M$2)</f>
        <v>25172.177727780254</v>
      </c>
      <c r="AR42" s="1">
        <f>+AQ42*(1+$M$2)</f>
        <v>26430.786614169268</v>
      </c>
      <c r="AS42" s="1">
        <f>+AR42*(1+$M$2)</f>
        <v>27752.325944877732</v>
      </c>
      <c r="AT42" s="1">
        <f>+AS42*(1+$M$2)</f>
        <v>29139.942242121619</v>
      </c>
      <c r="AU42" s="1">
        <f>+AT42*(1+$M$2)</f>
        <v>30596.939354227699</v>
      </c>
      <c r="AV42" s="1">
        <f>+AU42*(1+$M$2)</f>
        <v>32126.786321939086</v>
      </c>
      <c r="AW42" s="1">
        <f>+AV42*(1+$M$2)</f>
        <v>33733.125638036043</v>
      </c>
      <c r="AX42" s="1">
        <f>+AW42*(1+$M$2)</f>
        <v>35419.78191993785</v>
      </c>
      <c r="AY42" s="1">
        <f>+AX42*(1+$M$2)</f>
        <v>37190.771015934741</v>
      </c>
      <c r="AZ42" s="1">
        <f>+AY42*(1+$M$2)</f>
        <v>39050.309566731477</v>
      </c>
      <c r="BA42" s="2">
        <f>+K42</f>
        <v>36694.02562377345</v>
      </c>
      <c r="BB42" s="1">
        <f>+BA42*(1+$M$2)</f>
        <v>38528.726904962125</v>
      </c>
      <c r="BC42" s="1">
        <f>+BB42*(1+$M$2)</f>
        <v>40455.163250210229</v>
      </c>
      <c r="BD42" s="1">
        <f>+BC42*(1+$M$2)</f>
        <v>42477.921412720745</v>
      </c>
      <c r="BE42" s="1">
        <f>+BD42*(1+$M$2)</f>
        <v>44601.817483356783</v>
      </c>
      <c r="BF42" s="1">
        <f>+BE42*(1+$M$2)</f>
        <v>46831.908357524626</v>
      </c>
      <c r="BG42" s="1">
        <f>+BF42*(1+$M$2)</f>
        <v>49173.503775400859</v>
      </c>
      <c r="BH42" s="1">
        <f>+BG42*(1+$M$2)</f>
        <v>51632.178964170904</v>
      </c>
      <c r="BI42" s="1">
        <f>+BH42*(1+$M$2)</f>
        <v>54213.787912379448</v>
      </c>
      <c r="BJ42" s="1">
        <f>+BI42*(1+$M$2)</f>
        <v>56924.477307998422</v>
      </c>
      <c r="BK42" s="3">
        <f>NPV($L$2,-N42,O42:AL42)</f>
        <v>1070766.7116309716</v>
      </c>
      <c r="BL42" s="1">
        <f>NPV(L42,0,AM42:BJ42)</f>
        <v>560322.10963276855</v>
      </c>
      <c r="BM42" s="3">
        <f>+BK42-BL42</f>
        <v>510444.60199820308</v>
      </c>
    </row>
    <row r="43" spans="1:65" x14ac:dyDescent="0.2">
      <c r="A43">
        <f>VLOOKUP(C43,[2]Sheet1!$A:$B,2,FALSE)</f>
        <v>168148</v>
      </c>
      <c r="B43" t="s">
        <v>27</v>
      </c>
      <c r="C43" t="s">
        <v>27</v>
      </c>
      <c r="D43" s="4">
        <f>+BM43/N43</f>
        <v>3.008153755214646</v>
      </c>
      <c r="E43" s="4">
        <f>+D43*10</f>
        <v>30.081537552146461</v>
      </c>
      <c r="F43" s="1">
        <v>60400</v>
      </c>
      <c r="G43" s="1">
        <v>120200</v>
      </c>
      <c r="H43">
        <v>0.51</v>
      </c>
      <c r="I43">
        <v>0.24</v>
      </c>
      <c r="J43" s="1">
        <f>+F43/(1+'[1]Figure 1.2'!$C$23)</f>
        <v>21455.170839069855</v>
      </c>
      <c r="K43" s="1">
        <f>+G43/(1+'[1]Figure 1.2'!$C$23)</f>
        <v>42697.210841990011</v>
      </c>
      <c r="L43">
        <f>+'[1]Figure 1.2'!$C$21</f>
        <v>0.03</v>
      </c>
      <c r="M43">
        <f>+'[1]Figure 1.2'!$C$22</f>
        <v>0.05</v>
      </c>
      <c r="N43" s="1">
        <f>VLOOKUP(A43,[3]Sheet2!$A:$D,3,FALSE)</f>
        <v>190511</v>
      </c>
      <c r="O43" s="1">
        <v>0</v>
      </c>
      <c r="P43" s="1">
        <v>0</v>
      </c>
      <c r="Q43" s="1">
        <v>0</v>
      </c>
      <c r="R43" s="1">
        <v>0</v>
      </c>
      <c r="S43" s="2">
        <f>+F43</f>
        <v>60400</v>
      </c>
      <c r="T43" s="1">
        <f>+S43*(1+$M$2)</f>
        <v>63420</v>
      </c>
      <c r="U43" s="1">
        <f>+T43*(1+$M$2)</f>
        <v>66591</v>
      </c>
      <c r="V43" s="1">
        <f>+U43*(1+$M$2)</f>
        <v>69920.55</v>
      </c>
      <c r="W43" s="1">
        <f>+V43*(1+$M$2)</f>
        <v>73416.577499999999</v>
      </c>
      <c r="X43" s="1">
        <f>+W43*(1+$M$2)</f>
        <v>77087.406375000006</v>
      </c>
      <c r="Y43" s="1">
        <f>+X43*(1+$M$2)</f>
        <v>80941.776693750013</v>
      </c>
      <c r="Z43" s="1">
        <f>+Y43*(1+$M$2)</f>
        <v>84988.865528437513</v>
      </c>
      <c r="AA43" s="1">
        <f>+Z43*(1+$M$2)</f>
        <v>89238.308804859393</v>
      </c>
      <c r="AB43" s="1">
        <f>+AA43*(1+$M$2)</f>
        <v>93700.224245102363</v>
      </c>
      <c r="AC43" s="2">
        <f>+G43</f>
        <v>120200</v>
      </c>
      <c r="AD43" s="1">
        <f>+AC43*(1+$M$2)</f>
        <v>126210</v>
      </c>
      <c r="AE43" s="1">
        <f>+AD43*(1+$M$2)</f>
        <v>132520.5</v>
      </c>
      <c r="AF43" s="1">
        <f>+AE43*(1+$M$2)</f>
        <v>139146.52499999999</v>
      </c>
      <c r="AG43" s="1">
        <f>+AF43*(1+$M$2)</f>
        <v>146103.85125000001</v>
      </c>
      <c r="AH43" s="1">
        <f>+AG43*(1+$M$2)</f>
        <v>153409.04381250002</v>
      </c>
      <c r="AI43" s="1">
        <f>+AH43*(1+$M$2)</f>
        <v>161079.49600312504</v>
      </c>
      <c r="AJ43" s="1">
        <f>+AI43*(1+$M$2)</f>
        <v>169133.47080328129</v>
      </c>
      <c r="AK43" s="1">
        <f>+AJ43*(1+$M$2)</f>
        <v>177590.14434344537</v>
      </c>
      <c r="AL43" s="1">
        <f>+AK43*(1+$M$2)</f>
        <v>186469.65156061764</v>
      </c>
      <c r="AM43" s="2">
        <f>+J43</f>
        <v>21455.170839069855</v>
      </c>
      <c r="AN43" s="1">
        <f>+AM43*(1+$M$2)</f>
        <v>22527.92938102335</v>
      </c>
      <c r="AO43" s="1">
        <f>+AN43*(1+$M$2)</f>
        <v>23654.325850074518</v>
      </c>
      <c r="AP43" s="1">
        <f>+AO43*(1+$M$2)</f>
        <v>24837.042142578244</v>
      </c>
      <c r="AQ43" s="1">
        <f>+AP43*(1+$M$2)</f>
        <v>26078.894249707158</v>
      </c>
      <c r="AR43" s="1">
        <f>+AQ43*(1+$M$2)</f>
        <v>27382.838962192516</v>
      </c>
      <c r="AS43" s="1">
        <f>+AR43*(1+$M$2)</f>
        <v>28751.980910302143</v>
      </c>
      <c r="AT43" s="1">
        <f>+AS43*(1+$M$2)</f>
        <v>30189.579955817251</v>
      </c>
      <c r="AU43" s="1">
        <f>+AT43*(1+$M$2)</f>
        <v>31699.058953608113</v>
      </c>
      <c r="AV43" s="1">
        <f>+AU43*(1+$M$2)</f>
        <v>33284.011901288519</v>
      </c>
      <c r="AW43" s="1">
        <f>+AV43*(1+$M$2)</f>
        <v>34948.21249635295</v>
      </c>
      <c r="AX43" s="1">
        <f>+AW43*(1+$M$2)</f>
        <v>36695.623121170596</v>
      </c>
      <c r="AY43" s="1">
        <f>+AX43*(1+$M$2)</f>
        <v>38530.404277229129</v>
      </c>
      <c r="AZ43" s="1">
        <f>+AY43*(1+$M$2)</f>
        <v>40456.924491090584</v>
      </c>
      <c r="BA43" s="2">
        <f>+K43</f>
        <v>42697.210841990011</v>
      </c>
      <c r="BB43" s="1">
        <f>+BA43*(1+$M$2)</f>
        <v>44832.071384089511</v>
      </c>
      <c r="BC43" s="1">
        <f>+BB43*(1+$M$2)</f>
        <v>47073.674953293987</v>
      </c>
      <c r="BD43" s="1">
        <f>+BC43*(1+$M$2)</f>
        <v>49427.358700958684</v>
      </c>
      <c r="BE43" s="1">
        <f>+BD43*(1+$M$2)</f>
        <v>51898.726636006621</v>
      </c>
      <c r="BF43" s="1">
        <f>+BE43*(1+$M$2)</f>
        <v>54493.662967806951</v>
      </c>
      <c r="BG43" s="1">
        <f>+BF43*(1+$M$2)</f>
        <v>57218.346116197303</v>
      </c>
      <c r="BH43" s="1">
        <f>+BG43*(1+$M$2)</f>
        <v>60079.26342200717</v>
      </c>
      <c r="BI43" s="1">
        <f>+BH43*(1+$M$2)</f>
        <v>63083.226593107531</v>
      </c>
      <c r="BJ43" s="1">
        <f>+BI43*(1+$M$2)</f>
        <v>66237.387922762908</v>
      </c>
      <c r="BK43" s="3">
        <f>NPV($L$2,-N43,O43:AL43)</f>
        <v>1185450.5370611059</v>
      </c>
      <c r="BL43" s="1">
        <f>NPV(L43,0,AM43:BJ43)</f>
        <v>612364.15700140852</v>
      </c>
      <c r="BM43" s="3">
        <f>+BK43-BL43</f>
        <v>573086.38005969743</v>
      </c>
    </row>
    <row r="44" spans="1:65" x14ac:dyDescent="0.2">
      <c r="A44">
        <f>VLOOKUP(C44,[2]Sheet1!$A:$B,2,FALSE)</f>
        <v>170976</v>
      </c>
      <c r="B44" t="s">
        <v>60</v>
      </c>
      <c r="C44" t="s">
        <v>60</v>
      </c>
      <c r="D44" s="4">
        <f>+BM44/N44</f>
        <v>11.083015667806</v>
      </c>
      <c r="E44" s="4">
        <f>+D44*10</f>
        <v>110.83015667806001</v>
      </c>
      <c r="F44" s="1">
        <v>59300</v>
      </c>
      <c r="G44" s="1">
        <v>104600</v>
      </c>
      <c r="H44">
        <v>0.46</v>
      </c>
      <c r="I44">
        <v>0.38</v>
      </c>
      <c r="J44" s="1">
        <f>+F44/(1+'[1]Figure 1.2'!$C$23)</f>
        <v>21064.430972795406</v>
      </c>
      <c r="K44" s="1">
        <f>+G44/(1+'[1]Figure 1.2'!$C$23)</f>
        <v>37155.809102097795</v>
      </c>
      <c r="L44">
        <f>+'[1]Figure 1.2'!$C$21</f>
        <v>0.03</v>
      </c>
      <c r="M44">
        <f>+'[1]Figure 1.2'!$C$22</f>
        <v>0.05</v>
      </c>
      <c r="N44" s="1">
        <f>VLOOKUP(A44,[3]Sheet2!$A:$D,3,FALSE)</f>
        <v>56861</v>
      </c>
      <c r="O44" s="1">
        <v>0</v>
      </c>
      <c r="P44" s="1">
        <v>0</v>
      </c>
      <c r="Q44" s="1">
        <v>0</v>
      </c>
      <c r="R44" s="1">
        <v>0</v>
      </c>
      <c r="S44" s="2">
        <f>+F44</f>
        <v>59300</v>
      </c>
      <c r="T44" s="1">
        <f>+S44*(1+$M$2)</f>
        <v>62265</v>
      </c>
      <c r="U44" s="1">
        <f>+T44*(1+$M$2)</f>
        <v>65378.25</v>
      </c>
      <c r="V44" s="1">
        <f>+U44*(1+$M$2)</f>
        <v>68647.162500000006</v>
      </c>
      <c r="W44" s="1">
        <f>+V44*(1+$M$2)</f>
        <v>72079.520625000005</v>
      </c>
      <c r="X44" s="1">
        <f>+W44*(1+$M$2)</f>
        <v>75683.496656250005</v>
      </c>
      <c r="Y44" s="1">
        <f>+X44*(1+$M$2)</f>
        <v>79467.671489062515</v>
      </c>
      <c r="Z44" s="1">
        <f>+Y44*(1+$M$2)</f>
        <v>83441.05506351564</v>
      </c>
      <c r="AA44" s="1">
        <f>+Z44*(1+$M$2)</f>
        <v>87613.107816691423</v>
      </c>
      <c r="AB44" s="1">
        <f>+AA44*(1+$M$2)</f>
        <v>91993.763207526004</v>
      </c>
      <c r="AC44" s="2">
        <f>+G44</f>
        <v>104600</v>
      </c>
      <c r="AD44" s="1">
        <f>+AC44*(1+$M$2)</f>
        <v>109830</v>
      </c>
      <c r="AE44" s="1">
        <f>+AD44*(1+$M$2)</f>
        <v>115321.5</v>
      </c>
      <c r="AF44" s="1">
        <f>+AE44*(1+$M$2)</f>
        <v>121087.57500000001</v>
      </c>
      <c r="AG44" s="1">
        <f>+AF44*(1+$M$2)</f>
        <v>127141.95375000002</v>
      </c>
      <c r="AH44" s="1">
        <f>+AG44*(1+$M$2)</f>
        <v>133499.05143750002</v>
      </c>
      <c r="AI44" s="1">
        <f>+AH44*(1+$M$2)</f>
        <v>140174.00400937503</v>
      </c>
      <c r="AJ44" s="1">
        <f>+AI44*(1+$M$2)</f>
        <v>147182.7042098438</v>
      </c>
      <c r="AK44" s="1">
        <f>+AJ44*(1+$M$2)</f>
        <v>154541.83942033598</v>
      </c>
      <c r="AL44" s="1">
        <f>+AK44*(1+$M$2)</f>
        <v>162268.93139135279</v>
      </c>
      <c r="AM44" s="2">
        <f>+J44</f>
        <v>21064.430972795406</v>
      </c>
      <c r="AN44" s="1">
        <f>+AM44*(1+$M$2)</f>
        <v>22117.652521435179</v>
      </c>
      <c r="AO44" s="1">
        <f>+AN44*(1+$M$2)</f>
        <v>23223.53514750694</v>
      </c>
      <c r="AP44" s="1">
        <f>+AO44*(1+$M$2)</f>
        <v>24384.71190488229</v>
      </c>
      <c r="AQ44" s="1">
        <f>+AP44*(1+$M$2)</f>
        <v>25603.947500126404</v>
      </c>
      <c r="AR44" s="1">
        <f>+AQ44*(1+$M$2)</f>
        <v>26884.144875132726</v>
      </c>
      <c r="AS44" s="1">
        <f>+AR44*(1+$M$2)</f>
        <v>28228.352118889365</v>
      </c>
      <c r="AT44" s="1">
        <f>+AS44*(1+$M$2)</f>
        <v>29639.769724833834</v>
      </c>
      <c r="AU44" s="1">
        <f>+AT44*(1+$M$2)</f>
        <v>31121.758211075528</v>
      </c>
      <c r="AV44" s="1">
        <f>+AU44*(1+$M$2)</f>
        <v>32677.846121629307</v>
      </c>
      <c r="AW44" s="1">
        <f>+AV44*(1+$M$2)</f>
        <v>34311.73842771077</v>
      </c>
      <c r="AX44" s="1">
        <f>+AW44*(1+$M$2)</f>
        <v>36027.325349096311</v>
      </c>
      <c r="AY44" s="1">
        <f>+AX44*(1+$M$2)</f>
        <v>37828.691616551128</v>
      </c>
      <c r="AZ44" s="1">
        <f>+AY44*(1+$M$2)</f>
        <v>39720.12619737869</v>
      </c>
      <c r="BA44" s="2">
        <f>+K44</f>
        <v>37155.809102097795</v>
      </c>
      <c r="BB44" s="1">
        <f>+BA44*(1+$M$2)</f>
        <v>39013.599557202688</v>
      </c>
      <c r="BC44" s="1">
        <f>+BB44*(1+$M$2)</f>
        <v>40964.279535062822</v>
      </c>
      <c r="BD44" s="1">
        <f>+BC44*(1+$M$2)</f>
        <v>43012.493511815963</v>
      </c>
      <c r="BE44" s="1">
        <f>+BD44*(1+$M$2)</f>
        <v>45163.118187406762</v>
      </c>
      <c r="BF44" s="1">
        <f>+BE44*(1+$M$2)</f>
        <v>47421.274096777102</v>
      </c>
      <c r="BG44" s="1">
        <f>+BF44*(1+$M$2)</f>
        <v>49792.337801615962</v>
      </c>
      <c r="BH44" s="1">
        <f>+BG44*(1+$M$2)</f>
        <v>52281.954691696759</v>
      </c>
      <c r="BI44" s="1">
        <f>+BH44*(1+$M$2)</f>
        <v>54896.052426281596</v>
      </c>
      <c r="BJ44" s="1">
        <f>+BI44*(1+$M$2)</f>
        <v>57640.85504759568</v>
      </c>
      <c r="BK44" s="3">
        <f>NPV($L$2,-N44,O44:AL44)</f>
        <v>1198983.7859948121</v>
      </c>
      <c r="BL44" s="1">
        <f>NPV(L44,0,AM44:BJ44)</f>
        <v>568792.43210769515</v>
      </c>
      <c r="BM44" s="3">
        <f>+BK44-BL44</f>
        <v>630191.353887117</v>
      </c>
    </row>
    <row r="45" spans="1:65" x14ac:dyDescent="0.2">
      <c r="A45">
        <f>VLOOKUP(C45,[2]Sheet1!$A:$B,2,FALSE)</f>
        <v>171100</v>
      </c>
      <c r="B45" t="s">
        <v>72</v>
      </c>
      <c r="C45" t="s">
        <v>72</v>
      </c>
      <c r="D45" s="4">
        <f>+BM45/N45</f>
        <v>10.363972789298266</v>
      </c>
      <c r="E45" s="4">
        <f>+D45*10</f>
        <v>103.63972789298266</v>
      </c>
      <c r="F45" s="1">
        <v>51800</v>
      </c>
      <c r="G45" s="1">
        <v>97200</v>
      </c>
      <c r="H45">
        <v>0.48</v>
      </c>
      <c r="I45">
        <v>0.19</v>
      </c>
      <c r="J45" s="1">
        <f>+F45/(1+'[1]Figure 1.2'!$C$23)</f>
        <v>18400.295520924148</v>
      </c>
      <c r="K45" s="1">
        <f>+G45/(1+'[1]Figure 1.2'!$C$23)</f>
        <v>34527.195456251495</v>
      </c>
      <c r="L45">
        <f>+'[1]Figure 1.2'!$C$21</f>
        <v>0.03</v>
      </c>
      <c r="M45">
        <f>+'[1]Figure 1.2'!$C$22</f>
        <v>0.05</v>
      </c>
      <c r="N45" s="1">
        <f>VLOOKUP(A45,[3]Sheet2!$A:$D,3,FALSE)</f>
        <v>55077</v>
      </c>
      <c r="O45" s="1">
        <v>0</v>
      </c>
      <c r="P45" s="1">
        <v>0</v>
      </c>
      <c r="Q45" s="1">
        <v>0</v>
      </c>
      <c r="R45" s="1">
        <v>0</v>
      </c>
      <c r="S45" s="2">
        <f>+F45</f>
        <v>51800</v>
      </c>
      <c r="T45" s="1">
        <f>+S45*(1+$M$2)</f>
        <v>54390</v>
      </c>
      <c r="U45" s="1">
        <f>+T45*(1+$M$2)</f>
        <v>57109.5</v>
      </c>
      <c r="V45" s="1">
        <f>+U45*(1+$M$2)</f>
        <v>59964.975000000006</v>
      </c>
      <c r="W45" s="1">
        <f>+V45*(1+$M$2)</f>
        <v>62963.223750000012</v>
      </c>
      <c r="X45" s="1">
        <f>+W45*(1+$M$2)</f>
        <v>66111.384937500014</v>
      </c>
      <c r="Y45" s="1">
        <f>+X45*(1+$M$2)</f>
        <v>69416.954184375019</v>
      </c>
      <c r="Z45" s="1">
        <f>+Y45*(1+$M$2)</f>
        <v>72887.801893593773</v>
      </c>
      <c r="AA45" s="1">
        <f>+Z45*(1+$M$2)</f>
        <v>76532.191988273466</v>
      </c>
      <c r="AB45" s="1">
        <f>+AA45*(1+$M$2)</f>
        <v>80358.801587687136</v>
      </c>
      <c r="AC45" s="2">
        <f>+G45</f>
        <v>97200</v>
      </c>
      <c r="AD45" s="1">
        <f>+AC45*(1+$M$2)</f>
        <v>102060</v>
      </c>
      <c r="AE45" s="1">
        <f>+AD45*(1+$M$2)</f>
        <v>107163</v>
      </c>
      <c r="AF45" s="1">
        <f>+AE45*(1+$M$2)</f>
        <v>112521.15000000001</v>
      </c>
      <c r="AG45" s="1">
        <f>+AF45*(1+$M$2)</f>
        <v>118147.20750000002</v>
      </c>
      <c r="AH45" s="1">
        <f>+AG45*(1+$M$2)</f>
        <v>124054.56787500002</v>
      </c>
      <c r="AI45" s="1">
        <f>+AH45*(1+$M$2)</f>
        <v>130257.29626875003</v>
      </c>
      <c r="AJ45" s="1">
        <f>+AI45*(1+$M$2)</f>
        <v>136770.16108218752</v>
      </c>
      <c r="AK45" s="1">
        <f>+AJ45*(1+$M$2)</f>
        <v>143608.6691362969</v>
      </c>
      <c r="AL45" s="1">
        <f>+AK45*(1+$M$2)</f>
        <v>150789.10259311175</v>
      </c>
      <c r="AM45" s="2">
        <f>+J45</f>
        <v>18400.295520924148</v>
      </c>
      <c r="AN45" s="1">
        <f>+AM45*(1+$M$2)</f>
        <v>19320.310296970358</v>
      </c>
      <c r="AO45" s="1">
        <f>+AN45*(1+$M$2)</f>
        <v>20286.325811818875</v>
      </c>
      <c r="AP45" s="1">
        <f>+AO45*(1+$M$2)</f>
        <v>21300.64210240982</v>
      </c>
      <c r="AQ45" s="1">
        <f>+AP45*(1+$M$2)</f>
        <v>22365.674207530312</v>
      </c>
      <c r="AR45" s="1">
        <f>+AQ45*(1+$M$2)</f>
        <v>23483.957917906828</v>
      </c>
      <c r="AS45" s="1">
        <f>+AR45*(1+$M$2)</f>
        <v>24658.155813802172</v>
      </c>
      <c r="AT45" s="1">
        <f>+AS45*(1+$M$2)</f>
        <v>25891.063604492283</v>
      </c>
      <c r="AU45" s="1">
        <f>+AT45*(1+$M$2)</f>
        <v>27185.616784716898</v>
      </c>
      <c r="AV45" s="1">
        <f>+AU45*(1+$M$2)</f>
        <v>28544.897623952744</v>
      </c>
      <c r="AW45" s="1">
        <f>+AV45*(1+$M$2)</f>
        <v>29972.142505150383</v>
      </c>
      <c r="AX45" s="1">
        <f>+AW45*(1+$M$2)</f>
        <v>31470.749630407903</v>
      </c>
      <c r="AY45" s="1">
        <f>+AX45*(1+$M$2)</f>
        <v>33044.287111928301</v>
      </c>
      <c r="AZ45" s="1">
        <f>+AY45*(1+$M$2)</f>
        <v>34696.501467524715</v>
      </c>
      <c r="BA45" s="2">
        <f>+K45</f>
        <v>34527.195456251495</v>
      </c>
      <c r="BB45" s="1">
        <f>+BA45*(1+$M$2)</f>
        <v>36253.55522906407</v>
      </c>
      <c r="BC45" s="1">
        <f>+BB45*(1+$M$2)</f>
        <v>38066.232990517274</v>
      </c>
      <c r="BD45" s="1">
        <f>+BC45*(1+$M$2)</f>
        <v>39969.544640043139</v>
      </c>
      <c r="BE45" s="1">
        <f>+BD45*(1+$M$2)</f>
        <v>41968.021872045298</v>
      </c>
      <c r="BF45" s="1">
        <f>+BE45*(1+$M$2)</f>
        <v>44066.422965647565</v>
      </c>
      <c r="BG45" s="1">
        <f>+BF45*(1+$M$2)</f>
        <v>46269.744113929948</v>
      </c>
      <c r="BH45" s="1">
        <f>+BG45*(1+$M$2)</f>
        <v>48583.231319626444</v>
      </c>
      <c r="BI45" s="1">
        <f>+BH45*(1+$M$2)</f>
        <v>51012.392885607769</v>
      </c>
      <c r="BJ45" s="1">
        <f>+BI45*(1+$M$2)</f>
        <v>53563.012529888161</v>
      </c>
      <c r="BK45" s="3">
        <f>NPV($L$2,-N45,O45:AL45)</f>
        <v>1081762.4017117887</v>
      </c>
      <c r="BL45" s="1">
        <f>NPV(L45,0,AM45:BJ45)</f>
        <v>510945.87239560805</v>
      </c>
      <c r="BM45" s="3">
        <f>+BK45-BL45</f>
        <v>570816.52931618062</v>
      </c>
    </row>
    <row r="46" spans="1:65" x14ac:dyDescent="0.2">
      <c r="A46">
        <f>VLOOKUP(C46,[2]Sheet1!$A:$B,2,FALSE)</f>
        <v>174066</v>
      </c>
      <c r="B46" t="s">
        <v>69</v>
      </c>
      <c r="C46" t="s">
        <v>69</v>
      </c>
      <c r="D46" s="4">
        <f>+BM46/N46</f>
        <v>10.705719214625271</v>
      </c>
      <c r="E46" s="4">
        <f>+D46*10</f>
        <v>107.0571921462527</v>
      </c>
      <c r="F46" s="1">
        <v>53400</v>
      </c>
      <c r="G46" s="1">
        <v>98200</v>
      </c>
      <c r="H46">
        <v>0.52</v>
      </c>
      <c r="I46">
        <v>0.28000000000000003</v>
      </c>
      <c r="J46" s="1">
        <f>+F46/(1+'[1]Figure 1.2'!$C$23)</f>
        <v>18968.64441732335</v>
      </c>
      <c r="K46" s="1">
        <f>+G46/(1+'[1]Figure 1.2'!$C$23)</f>
        <v>34882.413516500994</v>
      </c>
      <c r="L46">
        <f>+'[1]Figure 1.2'!$C$21</f>
        <v>0.03</v>
      </c>
      <c r="M46">
        <f>+'[1]Figure 1.2'!$C$22</f>
        <v>0.05</v>
      </c>
      <c r="N46" s="1">
        <f>VLOOKUP(A46,[3]Sheet2!$A:$D,3,FALSE)</f>
        <v>54364</v>
      </c>
      <c r="O46" s="1">
        <v>0</v>
      </c>
      <c r="P46" s="1">
        <v>0</v>
      </c>
      <c r="Q46" s="1">
        <v>0</v>
      </c>
      <c r="R46" s="1">
        <v>0</v>
      </c>
      <c r="S46" s="2">
        <f>+F46</f>
        <v>53400</v>
      </c>
      <c r="T46" s="1">
        <f>+S46*(1+$M$2)</f>
        <v>56070</v>
      </c>
      <c r="U46" s="1">
        <f>+T46*(1+$M$2)</f>
        <v>58873.5</v>
      </c>
      <c r="V46" s="1">
        <f>+U46*(1+$M$2)</f>
        <v>61817.175000000003</v>
      </c>
      <c r="W46" s="1">
        <f>+V46*(1+$M$2)</f>
        <v>64908.033750000002</v>
      </c>
      <c r="X46" s="1">
        <f>+W46*(1+$M$2)</f>
        <v>68153.435437500011</v>
      </c>
      <c r="Y46" s="1">
        <f>+X46*(1+$M$2)</f>
        <v>71561.107209375012</v>
      </c>
      <c r="Z46" s="1">
        <f>+Y46*(1+$M$2)</f>
        <v>75139.162569843771</v>
      </c>
      <c r="AA46" s="1">
        <f>+Z46*(1+$M$2)</f>
        <v>78896.120698335959</v>
      </c>
      <c r="AB46" s="1">
        <f>+AA46*(1+$M$2)</f>
        <v>82840.926733252767</v>
      </c>
      <c r="AC46" s="2">
        <f>+G46</f>
        <v>98200</v>
      </c>
      <c r="AD46" s="1">
        <f>+AC46*(1+$M$2)</f>
        <v>103110</v>
      </c>
      <c r="AE46" s="1">
        <f>+AD46*(1+$M$2)</f>
        <v>108265.5</v>
      </c>
      <c r="AF46" s="1">
        <f>+AE46*(1+$M$2)</f>
        <v>113678.77500000001</v>
      </c>
      <c r="AG46" s="1">
        <f>+AF46*(1+$M$2)</f>
        <v>119362.71375000001</v>
      </c>
      <c r="AH46" s="1">
        <f>+AG46*(1+$M$2)</f>
        <v>125330.84943750002</v>
      </c>
      <c r="AI46" s="1">
        <f>+AH46*(1+$M$2)</f>
        <v>131597.39190937503</v>
      </c>
      <c r="AJ46" s="1">
        <f>+AI46*(1+$M$2)</f>
        <v>138177.2615048438</v>
      </c>
      <c r="AK46" s="1">
        <f>+AJ46*(1+$M$2)</f>
        <v>145086.12458008601</v>
      </c>
      <c r="AL46" s="1">
        <f>+AK46*(1+$M$2)</f>
        <v>152340.43080909032</v>
      </c>
      <c r="AM46" s="2">
        <f>+J46</f>
        <v>18968.64441732335</v>
      </c>
      <c r="AN46" s="1">
        <f>+AM46*(1+$M$2)</f>
        <v>19917.076638189519</v>
      </c>
      <c r="AO46" s="1">
        <f>+AN46*(1+$M$2)</f>
        <v>20912.930470098996</v>
      </c>
      <c r="AP46" s="1">
        <f>+AO46*(1+$M$2)</f>
        <v>21958.576993603947</v>
      </c>
      <c r="AQ46" s="1">
        <f>+AP46*(1+$M$2)</f>
        <v>23056.505843284147</v>
      </c>
      <c r="AR46" s="1">
        <f>+AQ46*(1+$M$2)</f>
        <v>24209.331135448356</v>
      </c>
      <c r="AS46" s="1">
        <f>+AR46*(1+$M$2)</f>
        <v>25419.797692220774</v>
      </c>
      <c r="AT46" s="1">
        <f>+AS46*(1+$M$2)</f>
        <v>26690.787576831815</v>
      </c>
      <c r="AU46" s="1">
        <f>+AT46*(1+$M$2)</f>
        <v>28025.326955673409</v>
      </c>
      <c r="AV46" s="1">
        <f>+AU46*(1+$M$2)</f>
        <v>29426.593303457081</v>
      </c>
      <c r="AW46" s="1">
        <f>+AV46*(1+$M$2)</f>
        <v>30897.922968629937</v>
      </c>
      <c r="AX46" s="1">
        <f>+AW46*(1+$M$2)</f>
        <v>32442.819117061434</v>
      </c>
      <c r="AY46" s="1">
        <f>+AX46*(1+$M$2)</f>
        <v>34064.96007291451</v>
      </c>
      <c r="AZ46" s="1">
        <f>+AY46*(1+$M$2)</f>
        <v>35768.208076560237</v>
      </c>
      <c r="BA46" s="2">
        <f>+K46</f>
        <v>34882.413516500994</v>
      </c>
      <c r="BB46" s="1">
        <f>+BA46*(1+$M$2)</f>
        <v>36626.534192326042</v>
      </c>
      <c r="BC46" s="1">
        <f>+BB46*(1+$M$2)</f>
        <v>38457.860901942346</v>
      </c>
      <c r="BD46" s="1">
        <f>+BC46*(1+$M$2)</f>
        <v>40380.753947039462</v>
      </c>
      <c r="BE46" s="1">
        <f>+BD46*(1+$M$2)</f>
        <v>42399.791644391436</v>
      </c>
      <c r="BF46" s="1">
        <f>+BE46*(1+$M$2)</f>
        <v>44519.781226611012</v>
      </c>
      <c r="BG46" s="1">
        <f>+BF46*(1+$M$2)</f>
        <v>46745.770287941566</v>
      </c>
      <c r="BH46" s="1">
        <f>+BG46*(1+$M$2)</f>
        <v>49083.058802338644</v>
      </c>
      <c r="BI46" s="1">
        <f>+BH46*(1+$M$2)</f>
        <v>51537.211742455576</v>
      </c>
      <c r="BJ46" s="1">
        <f>+BI46*(1+$M$2)</f>
        <v>54114.072329578361</v>
      </c>
      <c r="BK46" s="3">
        <f>NPV($L$2,-N46,O46:AL46)</f>
        <v>1103893.3300551868</v>
      </c>
      <c r="BL46" s="1">
        <f>NPV(L46,0,AM46:BJ46)</f>
        <v>521887.61067129864</v>
      </c>
      <c r="BM46" s="3">
        <f>+BK46-BL46</f>
        <v>582005.71938388818</v>
      </c>
    </row>
    <row r="47" spans="1:65" x14ac:dyDescent="0.2">
      <c r="A47">
        <f>VLOOKUP(C47,[2]Sheet1!$A:$B,2,FALSE)</f>
        <v>179867</v>
      </c>
      <c r="B47" t="s">
        <v>42</v>
      </c>
      <c r="C47" t="s">
        <v>42</v>
      </c>
      <c r="D47" s="4">
        <f>+BM47/N47</f>
        <v>2.999858270505205</v>
      </c>
      <c r="E47" s="4">
        <f>+D47*10</f>
        <v>29.998582705052051</v>
      </c>
      <c r="F47" s="1">
        <v>60100</v>
      </c>
      <c r="G47" s="1">
        <v>113400</v>
      </c>
      <c r="H47">
        <v>0.44</v>
      </c>
      <c r="I47">
        <v>0.31</v>
      </c>
      <c r="J47" s="1">
        <f>+F47/(1+'[1]Figure 1.2'!$C$23)</f>
        <v>21348.605420995005</v>
      </c>
      <c r="K47" s="1">
        <f>+G47/(1+'[1]Figure 1.2'!$C$23)</f>
        <v>40281.728032293409</v>
      </c>
      <c r="L47">
        <f>+'[1]Figure 1.2'!$C$21</f>
        <v>0.03</v>
      </c>
      <c r="M47">
        <f>+'[1]Figure 1.2'!$C$22</f>
        <v>0.05</v>
      </c>
      <c r="N47" s="1">
        <f>VLOOKUP(A47,[3]Sheet2!$A:$D,3,FALSE)</f>
        <v>183106</v>
      </c>
      <c r="O47" s="1">
        <v>0</v>
      </c>
      <c r="P47" s="1">
        <v>0</v>
      </c>
      <c r="Q47" s="1">
        <v>0</v>
      </c>
      <c r="R47" s="1">
        <v>0</v>
      </c>
      <c r="S47" s="2">
        <f>+F47</f>
        <v>60100</v>
      </c>
      <c r="T47" s="1">
        <f>+S47*(1+$M$2)</f>
        <v>63105</v>
      </c>
      <c r="U47" s="1">
        <f>+T47*(1+$M$2)</f>
        <v>66260.25</v>
      </c>
      <c r="V47" s="1">
        <f>+U47*(1+$M$2)</f>
        <v>69573.262499999997</v>
      </c>
      <c r="W47" s="1">
        <f>+V47*(1+$M$2)</f>
        <v>73051.925625000003</v>
      </c>
      <c r="X47" s="1">
        <f>+W47*(1+$M$2)</f>
        <v>76704.521906250011</v>
      </c>
      <c r="Y47" s="1">
        <f>+X47*(1+$M$2)</f>
        <v>80539.748001562519</v>
      </c>
      <c r="Z47" s="1">
        <f>+Y47*(1+$M$2)</f>
        <v>84566.735401640646</v>
      </c>
      <c r="AA47" s="1">
        <f>+Z47*(1+$M$2)</f>
        <v>88795.072171722684</v>
      </c>
      <c r="AB47" s="1">
        <f>+AA47*(1+$M$2)</f>
        <v>93234.82578030882</v>
      </c>
      <c r="AC47" s="2">
        <f>+G47</f>
        <v>113400</v>
      </c>
      <c r="AD47" s="1">
        <f>+AC47*(1+$M$2)</f>
        <v>119070</v>
      </c>
      <c r="AE47" s="1">
        <f>+AD47*(1+$M$2)</f>
        <v>125023.5</v>
      </c>
      <c r="AF47" s="1">
        <f>+AE47*(1+$M$2)</f>
        <v>131274.67500000002</v>
      </c>
      <c r="AG47" s="1">
        <f>+AF47*(1+$M$2)</f>
        <v>137838.40875000003</v>
      </c>
      <c r="AH47" s="1">
        <f>+AG47*(1+$M$2)</f>
        <v>144730.32918750003</v>
      </c>
      <c r="AI47" s="1">
        <f>+AH47*(1+$M$2)</f>
        <v>151966.84564687504</v>
      </c>
      <c r="AJ47" s="1">
        <f>+AI47*(1+$M$2)</f>
        <v>159565.18792921881</v>
      </c>
      <c r="AK47" s="1">
        <f>+AJ47*(1+$M$2)</f>
        <v>167543.44732567976</v>
      </c>
      <c r="AL47" s="1">
        <f>+AK47*(1+$M$2)</f>
        <v>175920.61969196377</v>
      </c>
      <c r="AM47" s="2">
        <f>+J47</f>
        <v>21348.605420995005</v>
      </c>
      <c r="AN47" s="1">
        <f>+AM47*(1+$M$2)</f>
        <v>22416.035692044756</v>
      </c>
      <c r="AO47" s="1">
        <f>+AN47*(1+$M$2)</f>
        <v>23536.837476646993</v>
      </c>
      <c r="AP47" s="1">
        <f>+AO47*(1+$M$2)</f>
        <v>24713.679350479342</v>
      </c>
      <c r="AQ47" s="1">
        <f>+AP47*(1+$M$2)</f>
        <v>25949.36331800331</v>
      </c>
      <c r="AR47" s="1">
        <f>+AQ47*(1+$M$2)</f>
        <v>27246.831483903476</v>
      </c>
      <c r="AS47" s="1">
        <f>+AR47*(1+$M$2)</f>
        <v>28609.173058098651</v>
      </c>
      <c r="AT47" s="1">
        <f>+AS47*(1+$M$2)</f>
        <v>30039.631711003585</v>
      </c>
      <c r="AU47" s="1">
        <f>+AT47*(1+$M$2)</f>
        <v>31541.613296553765</v>
      </c>
      <c r="AV47" s="1">
        <f>+AU47*(1+$M$2)</f>
        <v>33118.693961381454</v>
      </c>
      <c r="AW47" s="1">
        <f>+AV47*(1+$M$2)</f>
        <v>34774.628659450529</v>
      </c>
      <c r="AX47" s="1">
        <f>+AW47*(1+$M$2)</f>
        <v>36513.360092423056</v>
      </c>
      <c r="AY47" s="1">
        <f>+AX47*(1+$M$2)</f>
        <v>38339.028097044211</v>
      </c>
      <c r="AZ47" s="1">
        <f>+AY47*(1+$M$2)</f>
        <v>40255.979501896421</v>
      </c>
      <c r="BA47" s="2">
        <f>+K47</f>
        <v>40281.728032293409</v>
      </c>
      <c r="BB47" s="1">
        <f>+BA47*(1+$M$2)</f>
        <v>42295.814433908083</v>
      </c>
      <c r="BC47" s="1">
        <f>+BB47*(1+$M$2)</f>
        <v>44410.605155603487</v>
      </c>
      <c r="BD47" s="1">
        <f>+BC47*(1+$M$2)</f>
        <v>46631.135413383665</v>
      </c>
      <c r="BE47" s="1">
        <f>+BD47*(1+$M$2)</f>
        <v>48962.692184052852</v>
      </c>
      <c r="BF47" s="1">
        <f>+BE47*(1+$M$2)</f>
        <v>51410.826793255495</v>
      </c>
      <c r="BG47" s="1">
        <f>+BF47*(1+$M$2)</f>
        <v>53981.368132918273</v>
      </c>
      <c r="BH47" s="1">
        <f>+BG47*(1+$M$2)</f>
        <v>56680.436539564187</v>
      </c>
      <c r="BI47" s="1">
        <f>+BH47*(1+$M$2)</f>
        <v>59514.4583665424</v>
      </c>
      <c r="BJ47" s="1">
        <f>+BI47*(1+$M$2)</f>
        <v>62490.181284869519</v>
      </c>
      <c r="BK47" s="3">
        <f>NPV($L$2,-N47,O47:AL47)</f>
        <v>1143619.6597050293</v>
      </c>
      <c r="BL47" s="1">
        <f>NPV(L47,0,AM47:BJ47)</f>
        <v>594327.61122590327</v>
      </c>
      <c r="BM47" s="3">
        <f>+BK47-BL47</f>
        <v>549292.04847912607</v>
      </c>
    </row>
    <row r="48" spans="1:65" x14ac:dyDescent="0.2">
      <c r="A48">
        <f>VLOOKUP(C48,[2]Sheet1!$A:$B,2,FALSE)</f>
        <v>182670</v>
      </c>
      <c r="B48" t="s">
        <v>10</v>
      </c>
      <c r="C48" t="s">
        <v>10</v>
      </c>
      <c r="D48" s="4">
        <f>+BM48/N48</f>
        <v>3.6159105871245667</v>
      </c>
      <c r="E48" s="4">
        <f>+D48*10</f>
        <v>36.159105871245664</v>
      </c>
      <c r="F48" s="1">
        <v>66300</v>
      </c>
      <c r="G48" s="1">
        <v>140300</v>
      </c>
      <c r="H48">
        <v>0.46</v>
      </c>
      <c r="I48">
        <v>0.32</v>
      </c>
      <c r="J48" s="1">
        <f>+F48/(1+'[1]Figure 1.2'!$C$23)</f>
        <v>23550.957394541911</v>
      </c>
      <c r="K48" s="1">
        <f>+G48/(1+'[1]Figure 1.2'!$C$23)</f>
        <v>49837.093853004983</v>
      </c>
      <c r="L48">
        <f>+'[1]Figure 1.2'!$C$21</f>
        <v>0.03</v>
      </c>
      <c r="M48">
        <f>+'[1]Figure 1.2'!$C$22</f>
        <v>0.05</v>
      </c>
      <c r="N48" s="1">
        <f>VLOOKUP(A48,[3]Sheet2!$A:$D,3,FALSE)</f>
        <v>189408</v>
      </c>
      <c r="O48" s="1">
        <v>0</v>
      </c>
      <c r="P48" s="1">
        <v>0</v>
      </c>
      <c r="Q48" s="1">
        <v>0</v>
      </c>
      <c r="R48" s="1">
        <v>0</v>
      </c>
      <c r="S48" s="2">
        <f>+F48</f>
        <v>66300</v>
      </c>
      <c r="T48" s="1">
        <f>+S48*(1+$M$2)</f>
        <v>69615</v>
      </c>
      <c r="U48" s="1">
        <f>+T48*(1+$M$2)</f>
        <v>73095.75</v>
      </c>
      <c r="V48" s="1">
        <f>+U48*(1+$M$2)</f>
        <v>76750.537500000006</v>
      </c>
      <c r="W48" s="1">
        <f>+V48*(1+$M$2)</f>
        <v>80588.064375000016</v>
      </c>
      <c r="X48" s="1">
        <f>+W48*(1+$M$2)</f>
        <v>84617.467593750014</v>
      </c>
      <c r="Y48" s="1">
        <f>+X48*(1+$M$2)</f>
        <v>88848.340973437516</v>
      </c>
      <c r="Z48" s="1">
        <f>+Y48*(1+$M$2)</f>
        <v>93290.758022109396</v>
      </c>
      <c r="AA48" s="1">
        <f>+Z48*(1+$M$2)</f>
        <v>97955.295923214871</v>
      </c>
      <c r="AB48" s="1">
        <f>+AA48*(1+$M$2)</f>
        <v>102853.06071937562</v>
      </c>
      <c r="AC48" s="2">
        <f>+G48</f>
        <v>140300</v>
      </c>
      <c r="AD48" s="1">
        <f>+AC48*(1+$M$2)</f>
        <v>147315</v>
      </c>
      <c r="AE48" s="1">
        <f>+AD48*(1+$M$2)</f>
        <v>154680.75</v>
      </c>
      <c r="AF48" s="1">
        <f>+AE48*(1+$M$2)</f>
        <v>162414.78750000001</v>
      </c>
      <c r="AG48" s="1">
        <f>+AF48*(1+$M$2)</f>
        <v>170535.52687500001</v>
      </c>
      <c r="AH48" s="1">
        <f>+AG48*(1+$M$2)</f>
        <v>179062.30321875002</v>
      </c>
      <c r="AI48" s="1">
        <f>+AH48*(1+$M$2)</f>
        <v>188015.41837968753</v>
      </c>
      <c r="AJ48" s="1">
        <f>+AI48*(1+$M$2)</f>
        <v>197416.1892986719</v>
      </c>
      <c r="AK48" s="1">
        <f>+AJ48*(1+$M$2)</f>
        <v>207286.99876360552</v>
      </c>
      <c r="AL48" s="1">
        <f>+AK48*(1+$M$2)</f>
        <v>217651.34870178581</v>
      </c>
      <c r="AM48" s="2">
        <f>+J48</f>
        <v>23550.957394541911</v>
      </c>
      <c r="AN48" s="1">
        <f>+AM48*(1+$M$2)</f>
        <v>24728.505264269006</v>
      </c>
      <c r="AO48" s="1">
        <f>+AN48*(1+$M$2)</f>
        <v>25964.930527482458</v>
      </c>
      <c r="AP48" s="1">
        <f>+AO48*(1+$M$2)</f>
        <v>27263.177053856583</v>
      </c>
      <c r="AQ48" s="1">
        <f>+AP48*(1+$M$2)</f>
        <v>28626.335906549415</v>
      </c>
      <c r="AR48" s="1">
        <f>+AQ48*(1+$M$2)</f>
        <v>30057.652701876887</v>
      </c>
      <c r="AS48" s="1">
        <f>+AR48*(1+$M$2)</f>
        <v>31560.535336970734</v>
      </c>
      <c r="AT48" s="1">
        <f>+AS48*(1+$M$2)</f>
        <v>33138.562103819269</v>
      </c>
      <c r="AU48" s="1">
        <f>+AT48*(1+$M$2)</f>
        <v>34795.490209010233</v>
      </c>
      <c r="AV48" s="1">
        <f>+AU48*(1+$M$2)</f>
        <v>36535.264719460749</v>
      </c>
      <c r="AW48" s="1">
        <f>+AV48*(1+$M$2)</f>
        <v>38362.02795543379</v>
      </c>
      <c r="AX48" s="1">
        <f>+AW48*(1+$M$2)</f>
        <v>40280.129353205484</v>
      </c>
      <c r="AY48" s="1">
        <f>+AX48*(1+$M$2)</f>
        <v>42294.135820865762</v>
      </c>
      <c r="AZ48" s="1">
        <f>+AY48*(1+$M$2)</f>
        <v>44408.842611909051</v>
      </c>
      <c r="BA48" s="2">
        <f>+K48</f>
        <v>49837.093853004983</v>
      </c>
      <c r="BB48" s="1">
        <f>+BA48*(1+$M$2)</f>
        <v>52328.948545655236</v>
      </c>
      <c r="BC48" s="1">
        <f>+BB48*(1+$M$2)</f>
        <v>54945.395972938</v>
      </c>
      <c r="BD48" s="1">
        <f>+BC48*(1+$M$2)</f>
        <v>57692.6657715849</v>
      </c>
      <c r="BE48" s="1">
        <f>+BD48*(1+$M$2)</f>
        <v>60577.29906016415</v>
      </c>
      <c r="BF48" s="1">
        <f>+BE48*(1+$M$2)</f>
        <v>63606.164013172362</v>
      </c>
      <c r="BG48" s="1">
        <f>+BF48*(1+$M$2)</f>
        <v>66786.472213830988</v>
      </c>
      <c r="BH48" s="1">
        <f>+BG48*(1+$M$2)</f>
        <v>70125.795824522545</v>
      </c>
      <c r="BI48" s="1">
        <f>+BH48*(1+$M$2)</f>
        <v>73632.085615748671</v>
      </c>
      <c r="BJ48" s="1">
        <f>+BI48*(1+$M$2)</f>
        <v>77313.689896536103</v>
      </c>
      <c r="BK48" s="3">
        <f>NPV($L$2,-N48,O48:AL48)</f>
        <v>1377269.5693252173</v>
      </c>
      <c r="BL48" s="1">
        <f>NPV(L48,0,AM48:BJ48)</f>
        <v>692387.17683912732</v>
      </c>
      <c r="BM48" s="3">
        <f>+BK48-BL48</f>
        <v>684882.39248608996</v>
      </c>
    </row>
    <row r="49" spans="1:65" x14ac:dyDescent="0.2">
      <c r="A49">
        <f>VLOOKUP(C49,[2]Sheet1!$A:$B,2,FALSE)</f>
        <v>186131</v>
      </c>
      <c r="B49" t="s">
        <v>5</v>
      </c>
      <c r="C49" t="s">
        <v>5</v>
      </c>
      <c r="D49" s="4">
        <f>+BM49/N49</f>
        <v>4.5756378824849966</v>
      </c>
      <c r="E49" s="4">
        <f>+D49*10</f>
        <v>45.756378824849968</v>
      </c>
      <c r="F49" s="1">
        <v>69800</v>
      </c>
      <c r="G49" s="1">
        <v>147800</v>
      </c>
      <c r="H49">
        <v>0.44</v>
      </c>
      <c r="I49">
        <v>0.47</v>
      </c>
      <c r="J49" s="1">
        <f>+F49/(1+'[1]Figure 1.2'!$C$23)</f>
        <v>24794.220605415165</v>
      </c>
      <c r="K49" s="1">
        <f>+G49/(1+'[1]Figure 1.2'!$C$23)</f>
        <v>52501.229304876237</v>
      </c>
      <c r="L49">
        <f>+'[1]Figure 1.2'!$C$21</f>
        <v>0.03</v>
      </c>
      <c r="M49">
        <f>+'[1]Figure 1.2'!$C$22</f>
        <v>0.05</v>
      </c>
      <c r="N49" s="1">
        <f>VLOOKUP(A49,[3]Sheet2!$A:$D,3,FALSE)</f>
        <v>164977</v>
      </c>
      <c r="O49" s="1">
        <v>0</v>
      </c>
      <c r="P49" s="1">
        <v>0</v>
      </c>
      <c r="Q49" s="1">
        <v>0</v>
      </c>
      <c r="R49" s="1">
        <v>0</v>
      </c>
      <c r="S49" s="2">
        <f>+F49</f>
        <v>69800</v>
      </c>
      <c r="T49" s="1">
        <f>+S49*(1+$M$2)</f>
        <v>73290</v>
      </c>
      <c r="U49" s="1">
        <f>+T49*(1+$M$2)</f>
        <v>76954.5</v>
      </c>
      <c r="V49" s="1">
        <f>+U49*(1+$M$2)</f>
        <v>80802.225000000006</v>
      </c>
      <c r="W49" s="1">
        <f>+V49*(1+$M$2)</f>
        <v>84842.336250000008</v>
      </c>
      <c r="X49" s="1">
        <f>+W49*(1+$M$2)</f>
        <v>89084.453062500019</v>
      </c>
      <c r="Y49" s="1">
        <f>+X49*(1+$M$2)</f>
        <v>93538.675715625024</v>
      </c>
      <c r="Z49" s="1">
        <f>+Y49*(1+$M$2)</f>
        <v>98215.609501406274</v>
      </c>
      <c r="AA49" s="1">
        <f>+Z49*(1+$M$2)</f>
        <v>103126.3899764766</v>
      </c>
      <c r="AB49" s="1">
        <f>+AA49*(1+$M$2)</f>
        <v>108282.70947530043</v>
      </c>
      <c r="AC49" s="2">
        <f>+G49</f>
        <v>147800</v>
      </c>
      <c r="AD49" s="1">
        <f>+AC49*(1+$M$2)</f>
        <v>155190</v>
      </c>
      <c r="AE49" s="1">
        <f>+AD49*(1+$M$2)</f>
        <v>162949.5</v>
      </c>
      <c r="AF49" s="1">
        <f>+AE49*(1+$M$2)</f>
        <v>171096.97500000001</v>
      </c>
      <c r="AG49" s="1">
        <f>+AF49*(1+$M$2)</f>
        <v>179651.82375000001</v>
      </c>
      <c r="AH49" s="1">
        <f>+AG49*(1+$M$2)</f>
        <v>188634.41493750003</v>
      </c>
      <c r="AI49" s="1">
        <f>+AH49*(1+$M$2)</f>
        <v>198066.13568437504</v>
      </c>
      <c r="AJ49" s="1">
        <f>+AI49*(1+$M$2)</f>
        <v>207969.4424685938</v>
      </c>
      <c r="AK49" s="1">
        <f>+AJ49*(1+$M$2)</f>
        <v>218367.9145920235</v>
      </c>
      <c r="AL49" s="1">
        <f>+AK49*(1+$M$2)</f>
        <v>229286.31032162468</v>
      </c>
      <c r="AM49" s="2">
        <f>+J49</f>
        <v>24794.220605415165</v>
      </c>
      <c r="AN49" s="1">
        <f>+AM49*(1+$M$2)</f>
        <v>26033.931635685924</v>
      </c>
      <c r="AO49" s="1">
        <f>+AN49*(1+$M$2)</f>
        <v>27335.628217470221</v>
      </c>
      <c r="AP49" s="1">
        <f>+AO49*(1+$M$2)</f>
        <v>28702.409628343732</v>
      </c>
      <c r="AQ49" s="1">
        <f>+AP49*(1+$M$2)</f>
        <v>30137.530109760919</v>
      </c>
      <c r="AR49" s="1">
        <f>+AQ49*(1+$M$2)</f>
        <v>31644.406615248965</v>
      </c>
      <c r="AS49" s="1">
        <f>+AR49*(1+$M$2)</f>
        <v>33226.626946011413</v>
      </c>
      <c r="AT49" s="1">
        <f>+AS49*(1+$M$2)</f>
        <v>34887.958293311982</v>
      </c>
      <c r="AU49" s="1">
        <f>+AT49*(1+$M$2)</f>
        <v>36632.35620797758</v>
      </c>
      <c r="AV49" s="1">
        <f>+AU49*(1+$M$2)</f>
        <v>38463.974018376459</v>
      </c>
      <c r="AW49" s="1">
        <f>+AV49*(1+$M$2)</f>
        <v>40387.172719295282</v>
      </c>
      <c r="AX49" s="1">
        <f>+AW49*(1+$M$2)</f>
        <v>42406.531355260049</v>
      </c>
      <c r="AY49" s="1">
        <f>+AX49*(1+$M$2)</f>
        <v>44526.857923023053</v>
      </c>
      <c r="AZ49" s="1">
        <f>+AY49*(1+$M$2)</f>
        <v>46753.200819174206</v>
      </c>
      <c r="BA49" s="2">
        <f>+K49</f>
        <v>52501.229304876237</v>
      </c>
      <c r="BB49" s="1">
        <f>+BA49*(1+$M$2)</f>
        <v>55126.290770120053</v>
      </c>
      <c r="BC49" s="1">
        <f>+BB49*(1+$M$2)</f>
        <v>57882.605308626058</v>
      </c>
      <c r="BD49" s="1">
        <f>+BC49*(1+$M$2)</f>
        <v>60776.735574057362</v>
      </c>
      <c r="BE49" s="1">
        <f>+BD49*(1+$M$2)</f>
        <v>63815.572352760231</v>
      </c>
      <c r="BF49" s="1">
        <f>+BE49*(1+$M$2)</f>
        <v>67006.350970398242</v>
      </c>
      <c r="BG49" s="1">
        <f>+BF49*(1+$M$2)</f>
        <v>70356.668518918159</v>
      </c>
      <c r="BH49" s="1">
        <f>+BG49*(1+$M$2)</f>
        <v>73874.501944864067</v>
      </c>
      <c r="BI49" s="1">
        <f>+BH49*(1+$M$2)</f>
        <v>77568.227042107275</v>
      </c>
      <c r="BJ49" s="1">
        <f>+BI49*(1+$M$2)</f>
        <v>81446.638394212641</v>
      </c>
      <c r="BK49" s="3">
        <f>NPV($L$2,-N49,O49:AL49)</f>
        <v>1484039.6073367323</v>
      </c>
      <c r="BL49" s="1">
        <f>NPV(L49,0,AM49:BJ49)</f>
        <v>729164.59639800503</v>
      </c>
      <c r="BM49" s="3">
        <f>+BK49-BL49</f>
        <v>754875.0109387273</v>
      </c>
    </row>
    <row r="50" spans="1:65" x14ac:dyDescent="0.2">
      <c r="A50">
        <f>VLOOKUP(C50,[2]Sheet1!$A:$B,2,FALSE)</f>
        <v>186380</v>
      </c>
      <c r="B50" t="s">
        <v>55</v>
      </c>
      <c r="C50" t="s">
        <v>55</v>
      </c>
      <c r="D50" s="4">
        <f>+BM50/N50</f>
        <v>11.638098112469939</v>
      </c>
      <c r="E50" s="4">
        <f>+D50*10</f>
        <v>116.38098112469939</v>
      </c>
      <c r="F50" s="1">
        <v>55800</v>
      </c>
      <c r="G50" s="1">
        <v>108100</v>
      </c>
      <c r="H50">
        <v>0.42</v>
      </c>
      <c r="I50">
        <v>0.28000000000000003</v>
      </c>
      <c r="J50" s="1">
        <f>+F50/(1+'[1]Figure 1.2'!$C$23)</f>
        <v>19821.167761922152</v>
      </c>
      <c r="K50" s="1">
        <f>+G50/(1+'[1]Figure 1.2'!$C$23)</f>
        <v>38399.072312971053</v>
      </c>
      <c r="L50">
        <f>+'[1]Figure 1.2'!$C$21</f>
        <v>0.03</v>
      </c>
      <c r="M50">
        <f>+'[1]Figure 1.2'!$C$22</f>
        <v>0.05</v>
      </c>
      <c r="N50" s="1">
        <f>VLOOKUP(A50,[3]Sheet2!$A:$D,3,FALSE)</f>
        <v>54516</v>
      </c>
      <c r="O50" s="1">
        <v>0</v>
      </c>
      <c r="P50" s="1">
        <v>0</v>
      </c>
      <c r="Q50" s="1">
        <v>0</v>
      </c>
      <c r="R50" s="1">
        <v>0</v>
      </c>
      <c r="S50" s="2">
        <f>+F50</f>
        <v>55800</v>
      </c>
      <c r="T50" s="1">
        <f>+S50*(1+$M$2)</f>
        <v>58590</v>
      </c>
      <c r="U50" s="1">
        <f>+T50*(1+$M$2)</f>
        <v>61519.5</v>
      </c>
      <c r="V50" s="1">
        <f>+U50*(1+$M$2)</f>
        <v>64595.475000000006</v>
      </c>
      <c r="W50" s="1">
        <f>+V50*(1+$M$2)</f>
        <v>67825.248750000013</v>
      </c>
      <c r="X50" s="1">
        <f>+W50*(1+$M$2)</f>
        <v>71216.511187500015</v>
      </c>
      <c r="Y50" s="1">
        <f>+X50*(1+$M$2)</f>
        <v>74777.336746875022</v>
      </c>
      <c r="Z50" s="1">
        <f>+Y50*(1+$M$2)</f>
        <v>78516.203584218776</v>
      </c>
      <c r="AA50" s="1">
        <f>+Z50*(1+$M$2)</f>
        <v>82442.013763429713</v>
      </c>
      <c r="AB50" s="1">
        <f>+AA50*(1+$M$2)</f>
        <v>86564.114451601199</v>
      </c>
      <c r="AC50" s="2">
        <f>+G50</f>
        <v>108100</v>
      </c>
      <c r="AD50" s="1">
        <f>+AC50*(1+$M$2)</f>
        <v>113505</v>
      </c>
      <c r="AE50" s="1">
        <f>+AD50*(1+$M$2)</f>
        <v>119180.25</v>
      </c>
      <c r="AF50" s="1">
        <f>+AE50*(1+$M$2)</f>
        <v>125139.26250000001</v>
      </c>
      <c r="AG50" s="1">
        <f>+AF50*(1+$M$2)</f>
        <v>131396.22562500002</v>
      </c>
      <c r="AH50" s="1">
        <f>+AG50*(1+$M$2)</f>
        <v>137966.03690625002</v>
      </c>
      <c r="AI50" s="1">
        <f>+AH50*(1+$M$2)</f>
        <v>144864.33875156252</v>
      </c>
      <c r="AJ50" s="1">
        <f>+AI50*(1+$M$2)</f>
        <v>152107.55568914066</v>
      </c>
      <c r="AK50" s="1">
        <f>+AJ50*(1+$M$2)</f>
        <v>159712.93347359769</v>
      </c>
      <c r="AL50" s="1">
        <f>+AK50*(1+$M$2)</f>
        <v>167698.58014727759</v>
      </c>
      <c r="AM50" s="2">
        <f>+J50</f>
        <v>19821.167761922152</v>
      </c>
      <c r="AN50" s="1">
        <f>+AM50*(1+$M$2)</f>
        <v>20812.226150018261</v>
      </c>
      <c r="AO50" s="1">
        <f>+AN50*(1+$M$2)</f>
        <v>21852.837457519174</v>
      </c>
      <c r="AP50" s="1">
        <f>+AO50*(1+$M$2)</f>
        <v>22945.479330395134</v>
      </c>
      <c r="AQ50" s="1">
        <f>+AP50*(1+$M$2)</f>
        <v>24092.753296914892</v>
      </c>
      <c r="AR50" s="1">
        <f>+AQ50*(1+$M$2)</f>
        <v>25297.390961760637</v>
      </c>
      <c r="AS50" s="1">
        <f>+AR50*(1+$M$2)</f>
        <v>26562.260509848671</v>
      </c>
      <c r="AT50" s="1">
        <f>+AS50*(1+$M$2)</f>
        <v>27890.373535341107</v>
      </c>
      <c r="AU50" s="1">
        <f>+AT50*(1+$M$2)</f>
        <v>29284.892212108163</v>
      </c>
      <c r="AV50" s="1">
        <f>+AU50*(1+$M$2)</f>
        <v>30749.136822713572</v>
      </c>
      <c r="AW50" s="1">
        <f>+AV50*(1+$M$2)</f>
        <v>32286.593663849253</v>
      </c>
      <c r="AX50" s="1">
        <f>+AW50*(1+$M$2)</f>
        <v>33900.923347041717</v>
      </c>
      <c r="AY50" s="1">
        <f>+AX50*(1+$M$2)</f>
        <v>35595.969514393801</v>
      </c>
      <c r="AZ50" s="1">
        <f>+AY50*(1+$M$2)</f>
        <v>37375.767990113491</v>
      </c>
      <c r="BA50" s="2">
        <f>+K50</f>
        <v>38399.072312971053</v>
      </c>
      <c r="BB50" s="1">
        <f>+BA50*(1+$M$2)</f>
        <v>40319.025928619609</v>
      </c>
      <c r="BC50" s="1">
        <f>+BB50*(1+$M$2)</f>
        <v>42334.977225050592</v>
      </c>
      <c r="BD50" s="1">
        <f>+BC50*(1+$M$2)</f>
        <v>44451.726086303126</v>
      </c>
      <c r="BE50" s="1">
        <f>+BD50*(1+$M$2)</f>
        <v>46674.312390618281</v>
      </c>
      <c r="BF50" s="1">
        <f>+BE50*(1+$M$2)</f>
        <v>49008.028010149195</v>
      </c>
      <c r="BG50" s="1">
        <f>+BF50*(1+$M$2)</f>
        <v>51458.429410656659</v>
      </c>
      <c r="BH50" s="1">
        <f>+BG50*(1+$M$2)</f>
        <v>54031.350881189494</v>
      </c>
      <c r="BI50" s="1">
        <f>+BH50*(1+$M$2)</f>
        <v>56732.918425248972</v>
      </c>
      <c r="BJ50" s="1">
        <f>+BI50*(1+$M$2)</f>
        <v>59569.564346511426</v>
      </c>
      <c r="BK50" s="3">
        <f>NPV($L$2,-N50,O50:AL50)</f>
        <v>1193068.823439071</v>
      </c>
      <c r="BL50" s="1">
        <f>NPV(L50,0,AM50:BJ50)</f>
        <v>558606.26673965983</v>
      </c>
      <c r="BM50" s="3">
        <f>+BK50-BL50</f>
        <v>634462.55669941113</v>
      </c>
    </row>
    <row r="51" spans="1:65" x14ac:dyDescent="0.2">
      <c r="A51">
        <f>VLOOKUP(C51,[2]Sheet1!$A:$B,2,FALSE)</f>
        <v>190415</v>
      </c>
      <c r="B51" t="s">
        <v>25</v>
      </c>
      <c r="C51" t="s">
        <v>25</v>
      </c>
      <c r="D51" s="4">
        <f>+BM51/N51</f>
        <v>3.3177547628004143</v>
      </c>
      <c r="E51" s="4">
        <f>+D51*10</f>
        <v>33.177547628004142</v>
      </c>
      <c r="F51" s="1">
        <v>65600</v>
      </c>
      <c r="G51" s="1">
        <v>123900</v>
      </c>
      <c r="H51">
        <v>0.45</v>
      </c>
      <c r="I51">
        <v>0.43</v>
      </c>
      <c r="J51" s="1">
        <f>+F51/(1+'[1]Figure 1.2'!$C$23)</f>
        <v>23302.304752367261</v>
      </c>
      <c r="K51" s="1">
        <f>+G51/(1+'[1]Figure 1.2'!$C$23)</f>
        <v>44011.517664913168</v>
      </c>
      <c r="L51">
        <f>+'[1]Figure 1.2'!$C$21</f>
        <v>0.03</v>
      </c>
      <c r="M51">
        <f>+'[1]Figure 1.2'!$C$22</f>
        <v>0.05</v>
      </c>
      <c r="N51" s="1">
        <f>VLOOKUP(A51,[3]Sheet2!$A:$D,3,FALSE)</f>
        <v>185173</v>
      </c>
      <c r="O51" s="1">
        <v>0</v>
      </c>
      <c r="P51" s="1">
        <v>0</v>
      </c>
      <c r="Q51" s="1">
        <v>0</v>
      </c>
      <c r="R51" s="1">
        <v>0</v>
      </c>
      <c r="S51" s="2">
        <f>+F51</f>
        <v>65600</v>
      </c>
      <c r="T51" s="1">
        <f>+S51*(1+$M$2)</f>
        <v>68880</v>
      </c>
      <c r="U51" s="1">
        <f>+T51*(1+$M$2)</f>
        <v>72324</v>
      </c>
      <c r="V51" s="1">
        <f>+U51*(1+$M$2)</f>
        <v>75940.2</v>
      </c>
      <c r="W51" s="1">
        <f>+V51*(1+$M$2)</f>
        <v>79737.210000000006</v>
      </c>
      <c r="X51" s="1">
        <f>+W51*(1+$M$2)</f>
        <v>83724.070500000016</v>
      </c>
      <c r="Y51" s="1">
        <f>+X51*(1+$M$2)</f>
        <v>87910.274025000021</v>
      </c>
      <c r="Z51" s="1">
        <f>+Y51*(1+$M$2)</f>
        <v>92305.787726250026</v>
      </c>
      <c r="AA51" s="1">
        <f>+Z51*(1+$M$2)</f>
        <v>96921.077112562532</v>
      </c>
      <c r="AB51" s="1">
        <f>+AA51*(1+$M$2)</f>
        <v>101767.13096819066</v>
      </c>
      <c r="AC51" s="2">
        <f>+G51</f>
        <v>123900</v>
      </c>
      <c r="AD51" s="1">
        <f>+AC51*(1+$M$2)</f>
        <v>130095</v>
      </c>
      <c r="AE51" s="1">
        <f>+AD51*(1+$M$2)</f>
        <v>136599.75</v>
      </c>
      <c r="AF51" s="1">
        <f>+AE51*(1+$M$2)</f>
        <v>143429.73750000002</v>
      </c>
      <c r="AG51" s="1">
        <f>+AF51*(1+$M$2)</f>
        <v>150601.22437500002</v>
      </c>
      <c r="AH51" s="1">
        <f>+AG51*(1+$M$2)</f>
        <v>158131.28559375001</v>
      </c>
      <c r="AI51" s="1">
        <f>+AH51*(1+$M$2)</f>
        <v>166037.84987343752</v>
      </c>
      <c r="AJ51" s="1">
        <f>+AI51*(1+$M$2)</f>
        <v>174339.7423671094</v>
      </c>
      <c r="AK51" s="1">
        <f>+AJ51*(1+$M$2)</f>
        <v>183056.72948546486</v>
      </c>
      <c r="AL51" s="1">
        <f>+AK51*(1+$M$2)</f>
        <v>192209.5659597381</v>
      </c>
      <c r="AM51" s="2">
        <f>+J51</f>
        <v>23302.304752367261</v>
      </c>
      <c r="AN51" s="1">
        <f>+AM51*(1+$M$2)</f>
        <v>24467.419989985625</v>
      </c>
      <c r="AO51" s="1">
        <f>+AN51*(1+$M$2)</f>
        <v>25690.790989484907</v>
      </c>
      <c r="AP51" s="1">
        <f>+AO51*(1+$M$2)</f>
        <v>26975.330538959155</v>
      </c>
      <c r="AQ51" s="1">
        <f>+AP51*(1+$M$2)</f>
        <v>28324.097065907114</v>
      </c>
      <c r="AR51" s="1">
        <f>+AQ51*(1+$M$2)</f>
        <v>29740.301919202469</v>
      </c>
      <c r="AS51" s="1">
        <f>+AR51*(1+$M$2)</f>
        <v>31227.317015162593</v>
      </c>
      <c r="AT51" s="1">
        <f>+AS51*(1+$M$2)</f>
        <v>32788.682865920724</v>
      </c>
      <c r="AU51" s="1">
        <f>+AT51*(1+$M$2)</f>
        <v>34428.117009216759</v>
      </c>
      <c r="AV51" s="1">
        <f>+AU51*(1+$M$2)</f>
        <v>36149.5228596776</v>
      </c>
      <c r="AW51" s="1">
        <f>+AV51*(1+$M$2)</f>
        <v>37956.999002661483</v>
      </c>
      <c r="AX51" s="1">
        <f>+AW51*(1+$M$2)</f>
        <v>39854.848952794557</v>
      </c>
      <c r="AY51" s="1">
        <f>+AX51*(1+$M$2)</f>
        <v>41847.591400434285</v>
      </c>
      <c r="AZ51" s="1">
        <f>+AY51*(1+$M$2)</f>
        <v>43939.970970456001</v>
      </c>
      <c r="BA51" s="2">
        <f>+K51</f>
        <v>44011.517664913168</v>
      </c>
      <c r="BB51" s="1">
        <f>+BA51*(1+$M$2)</f>
        <v>46212.093548158831</v>
      </c>
      <c r="BC51" s="1">
        <f>+BB51*(1+$M$2)</f>
        <v>48522.698225566775</v>
      </c>
      <c r="BD51" s="1">
        <f>+BC51*(1+$M$2)</f>
        <v>50948.833136845118</v>
      </c>
      <c r="BE51" s="1">
        <f>+BD51*(1+$M$2)</f>
        <v>53496.274793687378</v>
      </c>
      <c r="BF51" s="1">
        <f>+BE51*(1+$M$2)</f>
        <v>56171.088533371752</v>
      </c>
      <c r="BG51" s="1">
        <f>+BF51*(1+$M$2)</f>
        <v>58979.642960040343</v>
      </c>
      <c r="BH51" s="1">
        <f>+BG51*(1+$M$2)</f>
        <v>61928.625108042361</v>
      </c>
      <c r="BI51" s="1">
        <f>+BH51*(1+$M$2)</f>
        <v>65025.056363444484</v>
      </c>
      <c r="BJ51" s="1">
        <f>+BI51*(1+$M$2)</f>
        <v>68276.309181616714</v>
      </c>
      <c r="BK51" s="3">
        <f>NPV($L$2,-N51,O51:AL51)</f>
        <v>1263371.2331245241</v>
      </c>
      <c r="BL51" s="1">
        <f>NPV(L51,0,AM51:BJ51)</f>
        <v>649012.63043248304</v>
      </c>
      <c r="BM51" s="3">
        <f>+BK51-BL51</f>
        <v>614358.60269204108</v>
      </c>
    </row>
    <row r="52" spans="1:65" x14ac:dyDescent="0.2">
      <c r="A52">
        <f>VLOOKUP(C52,[2]Sheet1!$A:$B,2,FALSE)</f>
        <v>193900</v>
      </c>
      <c r="B52" t="s">
        <v>33</v>
      </c>
      <c r="C52" t="s">
        <v>33</v>
      </c>
      <c r="D52" s="4">
        <f>+BM52/N52</f>
        <v>3.0820365870474289</v>
      </c>
      <c r="E52" s="4">
        <f>+D52*10</f>
        <v>30.820365870474291</v>
      </c>
      <c r="F52" s="1">
        <v>58700</v>
      </c>
      <c r="G52" s="1">
        <v>117000</v>
      </c>
      <c r="H52">
        <v>0.42</v>
      </c>
      <c r="I52">
        <v>0.17</v>
      </c>
      <c r="J52" s="1">
        <f>+F52/(1+'[1]Figure 1.2'!$C$23)</f>
        <v>20851.300136645707</v>
      </c>
      <c r="K52" s="1">
        <f>+G52/(1+'[1]Figure 1.2'!$C$23)</f>
        <v>41560.513049191613</v>
      </c>
      <c r="L52">
        <f>+'[1]Figure 1.2'!$C$21</f>
        <v>0.03</v>
      </c>
      <c r="M52">
        <f>+'[1]Figure 1.2'!$C$22</f>
        <v>0.05</v>
      </c>
      <c r="N52" s="1">
        <f>VLOOKUP(A52,[3]Sheet2!$A:$D,3,FALSE)</f>
        <v>181972</v>
      </c>
      <c r="O52" s="1">
        <v>0</v>
      </c>
      <c r="P52" s="1">
        <v>0</v>
      </c>
      <c r="Q52" s="1">
        <v>0</v>
      </c>
      <c r="R52" s="1">
        <v>0</v>
      </c>
      <c r="S52" s="2">
        <f>+F52</f>
        <v>58700</v>
      </c>
      <c r="T52" s="1">
        <f>+S52*(1+$M$2)</f>
        <v>61635</v>
      </c>
      <c r="U52" s="1">
        <f>+T52*(1+$M$2)</f>
        <v>64716.75</v>
      </c>
      <c r="V52" s="1">
        <f>+U52*(1+$M$2)</f>
        <v>67952.587500000009</v>
      </c>
      <c r="W52" s="1">
        <f>+V52*(1+$M$2)</f>
        <v>71350.216875000013</v>
      </c>
      <c r="X52" s="1">
        <f>+W52*(1+$M$2)</f>
        <v>74917.727718750015</v>
      </c>
      <c r="Y52" s="1">
        <f>+X52*(1+$M$2)</f>
        <v>78663.614104687513</v>
      </c>
      <c r="Z52" s="1">
        <f>+Y52*(1+$M$2)</f>
        <v>82596.794809921892</v>
      </c>
      <c r="AA52" s="1">
        <f>+Z52*(1+$M$2)</f>
        <v>86726.634550417992</v>
      </c>
      <c r="AB52" s="1">
        <f>+AA52*(1+$M$2)</f>
        <v>91062.966277938889</v>
      </c>
      <c r="AC52" s="2">
        <f>+G52</f>
        <v>117000</v>
      </c>
      <c r="AD52" s="1">
        <f>+AC52*(1+$M$2)</f>
        <v>122850</v>
      </c>
      <c r="AE52" s="1">
        <f>+AD52*(1+$M$2)</f>
        <v>128992.5</v>
      </c>
      <c r="AF52" s="1">
        <f>+AE52*(1+$M$2)</f>
        <v>135442.125</v>
      </c>
      <c r="AG52" s="1">
        <f>+AF52*(1+$M$2)</f>
        <v>142214.23125000001</v>
      </c>
      <c r="AH52" s="1">
        <f>+AG52*(1+$M$2)</f>
        <v>149324.94281250003</v>
      </c>
      <c r="AI52" s="1">
        <f>+AH52*(1+$M$2)</f>
        <v>156791.18995312502</v>
      </c>
      <c r="AJ52" s="1">
        <f>+AI52*(1+$M$2)</f>
        <v>164630.7494507813</v>
      </c>
      <c r="AK52" s="1">
        <f>+AJ52*(1+$M$2)</f>
        <v>172862.28692332038</v>
      </c>
      <c r="AL52" s="1">
        <f>+AK52*(1+$M$2)</f>
        <v>181505.40126948641</v>
      </c>
      <c r="AM52" s="2">
        <f>+J52</f>
        <v>20851.300136645707</v>
      </c>
      <c r="AN52" s="1">
        <f>+AM52*(1+$M$2)</f>
        <v>21893.865143477993</v>
      </c>
      <c r="AO52" s="1">
        <f>+AN52*(1+$M$2)</f>
        <v>22988.558400651895</v>
      </c>
      <c r="AP52" s="1">
        <f>+AO52*(1+$M$2)</f>
        <v>24137.986320684489</v>
      </c>
      <c r="AQ52" s="1">
        <f>+AP52*(1+$M$2)</f>
        <v>25344.885636718715</v>
      </c>
      <c r="AR52" s="1">
        <f>+AQ52*(1+$M$2)</f>
        <v>26612.129918554652</v>
      </c>
      <c r="AS52" s="1">
        <f>+AR52*(1+$M$2)</f>
        <v>27942.736414482388</v>
      </c>
      <c r="AT52" s="1">
        <f>+AS52*(1+$M$2)</f>
        <v>29339.873235206509</v>
      </c>
      <c r="AU52" s="1">
        <f>+AT52*(1+$M$2)</f>
        <v>30806.866896966836</v>
      </c>
      <c r="AV52" s="1">
        <f>+AU52*(1+$M$2)</f>
        <v>32347.210241815181</v>
      </c>
      <c r="AW52" s="1">
        <f>+AV52*(1+$M$2)</f>
        <v>33964.570753905944</v>
      </c>
      <c r="AX52" s="1">
        <f>+AW52*(1+$M$2)</f>
        <v>35662.799291601244</v>
      </c>
      <c r="AY52" s="1">
        <f>+AX52*(1+$M$2)</f>
        <v>37445.939256181307</v>
      </c>
      <c r="AZ52" s="1">
        <f>+AY52*(1+$M$2)</f>
        <v>39318.236218990372</v>
      </c>
      <c r="BA52" s="2">
        <f>+K52</f>
        <v>41560.513049191613</v>
      </c>
      <c r="BB52" s="1">
        <f>+BA52*(1+$M$2)</f>
        <v>43638.538701651196</v>
      </c>
      <c r="BC52" s="1">
        <f>+BB52*(1+$M$2)</f>
        <v>45820.465636733759</v>
      </c>
      <c r="BD52" s="1">
        <f>+BC52*(1+$M$2)</f>
        <v>48111.488918570452</v>
      </c>
      <c r="BE52" s="1">
        <f>+BD52*(1+$M$2)</f>
        <v>50517.063364498979</v>
      </c>
      <c r="BF52" s="1">
        <f>+BE52*(1+$M$2)</f>
        <v>53042.916532723932</v>
      </c>
      <c r="BG52" s="1">
        <f>+BF52*(1+$M$2)</f>
        <v>55695.062359360134</v>
      </c>
      <c r="BH52" s="1">
        <f>+BG52*(1+$M$2)</f>
        <v>58479.815477328142</v>
      </c>
      <c r="BI52" s="1">
        <f>+BH52*(1+$M$2)</f>
        <v>61403.806251194554</v>
      </c>
      <c r="BJ52" s="1">
        <f>+BI52*(1+$M$2)</f>
        <v>64473.996563754285</v>
      </c>
      <c r="BK52" s="3">
        <f>NPV($L$2,-N52,O52:AL52)</f>
        <v>1156415.7577350526</v>
      </c>
      <c r="BL52" s="1">
        <f>NPV(L52,0,AM52:BJ52)</f>
        <v>595571.39591685787</v>
      </c>
      <c r="BM52" s="3">
        <f>+BK52-BL52</f>
        <v>560844.36181819474</v>
      </c>
    </row>
    <row r="53" spans="1:65" x14ac:dyDescent="0.2">
      <c r="A53">
        <f>VLOOKUP(C53,[2]Sheet1!$A:$B,2,FALSE)</f>
        <v>194824</v>
      </c>
      <c r="B53" t="s">
        <v>19</v>
      </c>
      <c r="C53" t="s">
        <v>19</v>
      </c>
      <c r="D53" s="4">
        <f>+BM53/N53</f>
        <v>3.4227221582148029</v>
      </c>
      <c r="E53" s="4">
        <f>+D53*10</f>
        <v>34.227221582148026</v>
      </c>
      <c r="F53" s="1">
        <v>67500</v>
      </c>
      <c r="G53" s="1">
        <v>129500</v>
      </c>
      <c r="H53">
        <v>0.48</v>
      </c>
      <c r="I53">
        <v>0.76</v>
      </c>
      <c r="J53" s="1">
        <f>+F53/(1+'[1]Figure 1.2'!$C$23)</f>
        <v>23977.219066841313</v>
      </c>
      <c r="K53" s="1">
        <f>+G53/(1+'[1]Figure 1.2'!$C$23)</f>
        <v>46000.73880231037</v>
      </c>
      <c r="L53">
        <f>+'[1]Figure 1.2'!$C$21</f>
        <v>0.03</v>
      </c>
      <c r="M53">
        <f>+'[1]Figure 1.2'!$C$22</f>
        <v>0.05</v>
      </c>
      <c r="N53" s="1">
        <f>VLOOKUP(A53,[3]Sheet2!$A:$D,3,FALSE)</f>
        <v>187993</v>
      </c>
      <c r="O53" s="1">
        <v>0</v>
      </c>
      <c r="P53" s="1">
        <v>0</v>
      </c>
      <c r="Q53" s="1">
        <v>0</v>
      </c>
      <c r="R53" s="1">
        <v>0</v>
      </c>
      <c r="S53" s="2">
        <f>+F53</f>
        <v>67500</v>
      </c>
      <c r="T53" s="1">
        <f>+S53*(1+$M$2)</f>
        <v>70875</v>
      </c>
      <c r="U53" s="1">
        <f>+T53*(1+$M$2)</f>
        <v>74418.75</v>
      </c>
      <c r="V53" s="1">
        <f>+U53*(1+$M$2)</f>
        <v>78139.6875</v>
      </c>
      <c r="W53" s="1">
        <f>+V53*(1+$M$2)</f>
        <v>82046.671875</v>
      </c>
      <c r="X53" s="1">
        <f>+W53*(1+$M$2)</f>
        <v>86149.005468750009</v>
      </c>
      <c r="Y53" s="1">
        <f>+X53*(1+$M$2)</f>
        <v>90456.455742187507</v>
      </c>
      <c r="Z53" s="1">
        <f>+Y53*(1+$M$2)</f>
        <v>94979.278529296891</v>
      </c>
      <c r="AA53" s="1">
        <f>+Z53*(1+$M$2)</f>
        <v>99728.242455761734</v>
      </c>
      <c r="AB53" s="1">
        <f>+AA53*(1+$M$2)</f>
        <v>104714.65457854983</v>
      </c>
      <c r="AC53" s="2">
        <f>+G53</f>
        <v>129500</v>
      </c>
      <c r="AD53" s="1">
        <f>+AC53*(1+$M$2)</f>
        <v>135975</v>
      </c>
      <c r="AE53" s="1">
        <f>+AD53*(1+$M$2)</f>
        <v>142773.75</v>
      </c>
      <c r="AF53" s="1">
        <f>+AE53*(1+$M$2)</f>
        <v>149912.4375</v>
      </c>
      <c r="AG53" s="1">
        <f>+AF53*(1+$M$2)</f>
        <v>157408.05937500001</v>
      </c>
      <c r="AH53" s="1">
        <f>+AG53*(1+$M$2)</f>
        <v>165278.46234375003</v>
      </c>
      <c r="AI53" s="1">
        <f>+AH53*(1+$M$2)</f>
        <v>173542.38546093754</v>
      </c>
      <c r="AJ53" s="1">
        <f>+AI53*(1+$M$2)</f>
        <v>182219.50473398442</v>
      </c>
      <c r="AK53" s="1">
        <f>+AJ53*(1+$M$2)</f>
        <v>191330.47997068363</v>
      </c>
      <c r="AL53" s="1">
        <f>+AK53*(1+$M$2)</f>
        <v>200897.00396921783</v>
      </c>
      <c r="AM53" s="2">
        <f>+J53</f>
        <v>23977.219066841313</v>
      </c>
      <c r="AN53" s="1">
        <f>+AM53*(1+$M$2)</f>
        <v>25176.080020183381</v>
      </c>
      <c r="AO53" s="1">
        <f>+AN53*(1+$M$2)</f>
        <v>26434.884021192553</v>
      </c>
      <c r="AP53" s="1">
        <f>+AO53*(1+$M$2)</f>
        <v>27756.62822225218</v>
      </c>
      <c r="AQ53" s="1">
        <f>+AP53*(1+$M$2)</f>
        <v>29144.45963336479</v>
      </c>
      <c r="AR53" s="1">
        <f>+AQ53*(1+$M$2)</f>
        <v>30601.682615033031</v>
      </c>
      <c r="AS53" s="1">
        <f>+AR53*(1+$M$2)</f>
        <v>32131.766745784684</v>
      </c>
      <c r="AT53" s="1">
        <f>+AS53*(1+$M$2)</f>
        <v>33738.355083073919</v>
      </c>
      <c r="AU53" s="1">
        <f>+AT53*(1+$M$2)</f>
        <v>35425.272837227618</v>
      </c>
      <c r="AV53" s="1">
        <f>+AU53*(1+$M$2)</f>
        <v>37196.536479089002</v>
      </c>
      <c r="AW53" s="1">
        <f>+AV53*(1+$M$2)</f>
        <v>39056.36330304345</v>
      </c>
      <c r="AX53" s="1">
        <f>+AW53*(1+$M$2)</f>
        <v>41009.181468195624</v>
      </c>
      <c r="AY53" s="1">
        <f>+AX53*(1+$M$2)</f>
        <v>43059.640541605404</v>
      </c>
      <c r="AZ53" s="1">
        <f>+AY53*(1+$M$2)</f>
        <v>45212.622568685678</v>
      </c>
      <c r="BA53" s="2">
        <f>+K53</f>
        <v>46000.73880231037</v>
      </c>
      <c r="BB53" s="1">
        <f>+BA53*(1+$M$2)</f>
        <v>48300.775742425889</v>
      </c>
      <c r="BC53" s="1">
        <f>+BB53*(1+$M$2)</f>
        <v>50715.814529547184</v>
      </c>
      <c r="BD53" s="1">
        <f>+BC53*(1+$M$2)</f>
        <v>53251.605256024544</v>
      </c>
      <c r="BE53" s="1">
        <f>+BD53*(1+$M$2)</f>
        <v>55914.185518825776</v>
      </c>
      <c r="BF53" s="1">
        <f>+BE53*(1+$M$2)</f>
        <v>58709.894794767068</v>
      </c>
      <c r="BG53" s="1">
        <f>+BF53*(1+$M$2)</f>
        <v>61645.389534505426</v>
      </c>
      <c r="BH53" s="1">
        <f>+BG53*(1+$M$2)</f>
        <v>64727.659011230702</v>
      </c>
      <c r="BI53" s="1">
        <f>+BH53*(1+$M$2)</f>
        <v>67964.041961792245</v>
      </c>
      <c r="BJ53" s="1">
        <f>+BI53*(1+$M$2)</f>
        <v>71362.244059881865</v>
      </c>
      <c r="BK53" s="3">
        <f>NPV($L$2,-N53,O53:AL53)</f>
        <v>1316120.470334786</v>
      </c>
      <c r="BL53" s="1">
        <f>NPV(L53,0,AM53:BJ53)</f>
        <v>672672.66364551056</v>
      </c>
      <c r="BM53" s="3">
        <f>+BK53-BL53</f>
        <v>643447.80668927543</v>
      </c>
    </row>
    <row r="54" spans="1:65" x14ac:dyDescent="0.2">
      <c r="A54">
        <f>VLOOKUP(C54,[2]Sheet1!$A:$B,2,FALSE)</f>
        <v>195030</v>
      </c>
      <c r="B54" t="s">
        <v>57</v>
      </c>
      <c r="C54" t="s">
        <v>57</v>
      </c>
      <c r="D54" s="4">
        <f>+BM54/N54</f>
        <v>2.7782710334580085</v>
      </c>
      <c r="E54" s="4">
        <f>+D54*10</f>
        <v>27.782710334580084</v>
      </c>
      <c r="F54" s="1">
        <v>57500</v>
      </c>
      <c r="G54" s="1">
        <v>107400</v>
      </c>
      <c r="H54">
        <v>0.55000000000000004</v>
      </c>
      <c r="I54">
        <v>0.32</v>
      </c>
      <c r="J54" s="1">
        <f>+F54/(1+'[1]Figure 1.2'!$C$23)</f>
        <v>20425.038464346304</v>
      </c>
      <c r="K54" s="1">
        <f>+G54/(1+'[1]Figure 1.2'!$C$23)</f>
        <v>38150.4196707964</v>
      </c>
      <c r="L54">
        <f>+'[1]Figure 1.2'!$C$21</f>
        <v>0.03</v>
      </c>
      <c r="M54">
        <f>+'[1]Figure 1.2'!$C$22</f>
        <v>0.05</v>
      </c>
      <c r="N54" s="1">
        <f>VLOOKUP(A54,[3]Sheet2!$A:$D,3,FALSE)</f>
        <v>184258</v>
      </c>
      <c r="O54" s="1">
        <v>0</v>
      </c>
      <c r="P54" s="1">
        <v>0</v>
      </c>
      <c r="Q54" s="1">
        <v>0</v>
      </c>
      <c r="R54" s="1">
        <v>0</v>
      </c>
      <c r="S54" s="2">
        <f>+F54</f>
        <v>57500</v>
      </c>
      <c r="T54" s="1">
        <f>+S54*(1+$M$2)</f>
        <v>60375</v>
      </c>
      <c r="U54" s="1">
        <f>+T54*(1+$M$2)</f>
        <v>63393.75</v>
      </c>
      <c r="V54" s="1">
        <f>+U54*(1+$M$2)</f>
        <v>66563.4375</v>
      </c>
      <c r="W54" s="1">
        <f>+V54*(1+$M$2)</f>
        <v>69891.609375</v>
      </c>
      <c r="X54" s="1">
        <f>+W54*(1+$M$2)</f>
        <v>73386.189843750006</v>
      </c>
      <c r="Y54" s="1">
        <f>+X54*(1+$M$2)</f>
        <v>77055.499335937508</v>
      </c>
      <c r="Z54" s="1">
        <f>+Y54*(1+$M$2)</f>
        <v>80908.274302734382</v>
      </c>
      <c r="AA54" s="1">
        <f>+Z54*(1+$M$2)</f>
        <v>84953.6880178711</v>
      </c>
      <c r="AB54" s="1">
        <f>+AA54*(1+$M$2)</f>
        <v>89201.372418764659</v>
      </c>
      <c r="AC54" s="2">
        <f>+G54</f>
        <v>107400</v>
      </c>
      <c r="AD54" s="1">
        <f>+AC54*(1+$M$2)</f>
        <v>112770</v>
      </c>
      <c r="AE54" s="1">
        <f>+AD54*(1+$M$2)</f>
        <v>118408.5</v>
      </c>
      <c r="AF54" s="1">
        <f>+AE54*(1+$M$2)</f>
        <v>124328.925</v>
      </c>
      <c r="AG54" s="1">
        <f>+AF54*(1+$M$2)</f>
        <v>130545.37125000001</v>
      </c>
      <c r="AH54" s="1">
        <f>+AG54*(1+$M$2)</f>
        <v>137072.63981250001</v>
      </c>
      <c r="AI54" s="1">
        <f>+AH54*(1+$M$2)</f>
        <v>143926.27180312501</v>
      </c>
      <c r="AJ54" s="1">
        <f>+AI54*(1+$M$2)</f>
        <v>151122.58539328128</v>
      </c>
      <c r="AK54" s="1">
        <f>+AJ54*(1+$M$2)</f>
        <v>158678.71466294533</v>
      </c>
      <c r="AL54" s="1">
        <f>+AK54*(1+$M$2)</f>
        <v>166612.65039609262</v>
      </c>
      <c r="AM54" s="2">
        <f>+J54</f>
        <v>20425.038464346304</v>
      </c>
      <c r="AN54" s="1">
        <f>+AM54*(1+$M$2)</f>
        <v>21446.290387563618</v>
      </c>
      <c r="AO54" s="1">
        <f>+AN54*(1+$M$2)</f>
        <v>22518.6049069418</v>
      </c>
      <c r="AP54" s="1">
        <f>+AO54*(1+$M$2)</f>
        <v>23644.535152288892</v>
      </c>
      <c r="AQ54" s="1">
        <f>+AP54*(1+$M$2)</f>
        <v>24826.761909903336</v>
      </c>
      <c r="AR54" s="1">
        <f>+AQ54*(1+$M$2)</f>
        <v>26068.100005398504</v>
      </c>
      <c r="AS54" s="1">
        <f>+AR54*(1+$M$2)</f>
        <v>27371.50500566843</v>
      </c>
      <c r="AT54" s="1">
        <f>+AS54*(1+$M$2)</f>
        <v>28740.080255951852</v>
      </c>
      <c r="AU54" s="1">
        <f>+AT54*(1+$M$2)</f>
        <v>30177.084268749448</v>
      </c>
      <c r="AV54" s="1">
        <f>+AU54*(1+$M$2)</f>
        <v>31685.938482186921</v>
      </c>
      <c r="AW54" s="1">
        <f>+AV54*(1+$M$2)</f>
        <v>33270.23540629627</v>
      </c>
      <c r="AX54" s="1">
        <f>+AW54*(1+$M$2)</f>
        <v>34933.747176611083</v>
      </c>
      <c r="AY54" s="1">
        <f>+AX54*(1+$M$2)</f>
        <v>36680.434535441636</v>
      </c>
      <c r="AZ54" s="1">
        <f>+AY54*(1+$M$2)</f>
        <v>38514.456262213716</v>
      </c>
      <c r="BA54" s="2">
        <f>+K54</f>
        <v>38150.4196707964</v>
      </c>
      <c r="BB54" s="1">
        <f>+BA54*(1+$M$2)</f>
        <v>40057.94065433622</v>
      </c>
      <c r="BC54" s="1">
        <f>+BB54*(1+$M$2)</f>
        <v>42060.837687053034</v>
      </c>
      <c r="BD54" s="1">
        <f>+BC54*(1+$M$2)</f>
        <v>44163.879571405691</v>
      </c>
      <c r="BE54" s="1">
        <f>+BD54*(1+$M$2)</f>
        <v>46372.073549975976</v>
      </c>
      <c r="BF54" s="1">
        <f>+BE54*(1+$M$2)</f>
        <v>48690.677227474778</v>
      </c>
      <c r="BG54" s="1">
        <f>+BF54*(1+$M$2)</f>
        <v>51125.211088848519</v>
      </c>
      <c r="BH54" s="1">
        <f>+BG54*(1+$M$2)</f>
        <v>53681.471643290948</v>
      </c>
      <c r="BI54" s="1">
        <f>+BH54*(1+$M$2)</f>
        <v>56365.545225455498</v>
      </c>
      <c r="BJ54" s="1">
        <f>+BI54*(1+$M$2)</f>
        <v>59183.822486728277</v>
      </c>
      <c r="BK54" s="3">
        <f>NPV($L$2,-N54,O54:AL54)</f>
        <v>1077889.8836030904</v>
      </c>
      <c r="BL54" s="1">
        <f>NPV(L54,0,AM54:BJ54)</f>
        <v>565971.21952018468</v>
      </c>
      <c r="BM54" s="3">
        <f>+BK54-BL54</f>
        <v>511918.66408290574</v>
      </c>
    </row>
    <row r="55" spans="1:65" x14ac:dyDescent="0.2">
      <c r="A55">
        <f>VLOOKUP(C55,[2]Sheet1!$A:$B,2,FALSE)</f>
        <v>196088</v>
      </c>
      <c r="B55" t="s">
        <v>85</v>
      </c>
      <c r="C55" t="s">
        <v>85</v>
      </c>
      <c r="D55" s="4">
        <f>+BM55/N55</f>
        <v>16.322801409114518</v>
      </c>
      <c r="E55" s="4">
        <f>+D55*10</f>
        <v>163.22801409114518</v>
      </c>
      <c r="F55" s="1">
        <v>50200</v>
      </c>
      <c r="G55" s="1">
        <v>92100</v>
      </c>
      <c r="H55">
        <v>0.47</v>
      </c>
      <c r="I55">
        <v>0.32</v>
      </c>
      <c r="J55" s="1">
        <f>+F55/(1+'[1]Figure 1.2'!$C$23)</f>
        <v>17831.946624524946</v>
      </c>
      <c r="K55" s="1">
        <f>+G55/(1+'[1]Figure 1.2'!$C$23)</f>
        <v>32715.583348979035</v>
      </c>
      <c r="L55">
        <f>+'[1]Figure 1.2'!$C$21</f>
        <v>0.03</v>
      </c>
      <c r="M55">
        <f>+'[1]Figure 1.2'!$C$22</f>
        <v>0.05</v>
      </c>
      <c r="N55" s="1">
        <f>VLOOKUP(A55,[3]Sheet2!$A:$D,3,FALSE)</f>
        <v>34452</v>
      </c>
      <c r="O55" s="1">
        <v>0</v>
      </c>
      <c r="P55" s="1">
        <v>0</v>
      </c>
      <c r="Q55" s="1">
        <v>0</v>
      </c>
      <c r="R55" s="1">
        <v>0</v>
      </c>
      <c r="S55" s="2">
        <f>+F55</f>
        <v>50200</v>
      </c>
      <c r="T55" s="1">
        <f>+S55*(1+$M$2)</f>
        <v>52710</v>
      </c>
      <c r="U55" s="1">
        <f>+T55*(1+$M$2)</f>
        <v>55345.5</v>
      </c>
      <c r="V55" s="1">
        <f>+U55*(1+$M$2)</f>
        <v>58112.775000000001</v>
      </c>
      <c r="W55" s="1">
        <f>+V55*(1+$M$2)</f>
        <v>61018.413750000007</v>
      </c>
      <c r="X55" s="1">
        <f>+W55*(1+$M$2)</f>
        <v>64069.334437500009</v>
      </c>
      <c r="Y55" s="1">
        <f>+X55*(1+$M$2)</f>
        <v>67272.801159375013</v>
      </c>
      <c r="Z55" s="1">
        <f>+Y55*(1+$M$2)</f>
        <v>70636.441217343759</v>
      </c>
      <c r="AA55" s="1">
        <f>+Z55*(1+$M$2)</f>
        <v>74168.263278210958</v>
      </c>
      <c r="AB55" s="1">
        <f>+AA55*(1+$M$2)</f>
        <v>77876.676442121505</v>
      </c>
      <c r="AC55" s="2">
        <f>+G55</f>
        <v>92100</v>
      </c>
      <c r="AD55" s="1">
        <f>+AC55*(1+$M$2)</f>
        <v>96705</v>
      </c>
      <c r="AE55" s="1">
        <f>+AD55*(1+$M$2)</f>
        <v>101540.25</v>
      </c>
      <c r="AF55" s="1">
        <f>+AE55*(1+$M$2)</f>
        <v>106617.26250000001</v>
      </c>
      <c r="AG55" s="1">
        <f>+AF55*(1+$M$2)</f>
        <v>111948.12562500002</v>
      </c>
      <c r="AH55" s="1">
        <f>+AG55*(1+$M$2)</f>
        <v>117545.53190625002</v>
      </c>
      <c r="AI55" s="1">
        <f>+AH55*(1+$M$2)</f>
        <v>123422.80850156253</v>
      </c>
      <c r="AJ55" s="1">
        <f>+AI55*(1+$M$2)</f>
        <v>129593.94892664066</v>
      </c>
      <c r="AK55" s="1">
        <f>+AJ55*(1+$M$2)</f>
        <v>136073.6463729727</v>
      </c>
      <c r="AL55" s="1">
        <f>+AK55*(1+$M$2)</f>
        <v>142877.32869162134</v>
      </c>
      <c r="AM55" s="2">
        <f>+J55</f>
        <v>17831.946624524946</v>
      </c>
      <c r="AN55" s="1">
        <f>+AM55*(1+$M$2)</f>
        <v>18723.543955751193</v>
      </c>
      <c r="AO55" s="1">
        <f>+AN55*(1+$M$2)</f>
        <v>19659.721153538754</v>
      </c>
      <c r="AP55" s="1">
        <f>+AO55*(1+$M$2)</f>
        <v>20642.707211215693</v>
      </c>
      <c r="AQ55" s="1">
        <f>+AP55*(1+$M$2)</f>
        <v>21674.84257177648</v>
      </c>
      <c r="AR55" s="1">
        <f>+AQ55*(1+$M$2)</f>
        <v>22758.584700365307</v>
      </c>
      <c r="AS55" s="1">
        <f>+AR55*(1+$M$2)</f>
        <v>23896.513935383573</v>
      </c>
      <c r="AT55" s="1">
        <f>+AS55*(1+$M$2)</f>
        <v>25091.339632152754</v>
      </c>
      <c r="AU55" s="1">
        <f>+AT55*(1+$M$2)</f>
        <v>26345.906613760395</v>
      </c>
      <c r="AV55" s="1">
        <f>+AU55*(1+$M$2)</f>
        <v>27663.201944448418</v>
      </c>
      <c r="AW55" s="1">
        <f>+AV55*(1+$M$2)</f>
        <v>29046.36204167084</v>
      </c>
      <c r="AX55" s="1">
        <f>+AW55*(1+$M$2)</f>
        <v>30498.680143754384</v>
      </c>
      <c r="AY55" s="1">
        <f>+AX55*(1+$M$2)</f>
        <v>32023.614150942103</v>
      </c>
      <c r="AZ55" s="1">
        <f>+AY55*(1+$M$2)</f>
        <v>33624.794858489207</v>
      </c>
      <c r="BA55" s="2">
        <f>+K55</f>
        <v>32715.583348979035</v>
      </c>
      <c r="BB55" s="1">
        <f>+BA55*(1+$M$2)</f>
        <v>34351.362516427987</v>
      </c>
      <c r="BC55" s="1">
        <f>+BB55*(1+$M$2)</f>
        <v>36068.93064224939</v>
      </c>
      <c r="BD55" s="1">
        <f>+BC55*(1+$M$2)</f>
        <v>37872.377174361864</v>
      </c>
      <c r="BE55" s="1">
        <f>+BD55*(1+$M$2)</f>
        <v>39765.996033079959</v>
      </c>
      <c r="BF55" s="1">
        <f>+BE55*(1+$M$2)</f>
        <v>41754.295834733959</v>
      </c>
      <c r="BG55" s="1">
        <f>+BF55*(1+$M$2)</f>
        <v>43842.010626470656</v>
      </c>
      <c r="BH55" s="1">
        <f>+BG55*(1+$M$2)</f>
        <v>46034.111157794192</v>
      </c>
      <c r="BI55" s="1">
        <f>+BH55*(1+$M$2)</f>
        <v>48335.816715683904</v>
      </c>
      <c r="BJ55" s="1">
        <f>+BI55*(1+$M$2)</f>
        <v>50752.6075514681</v>
      </c>
      <c r="BK55" s="3">
        <f>NPV($L$2,-N55,O55:AL55)</f>
        <v>1052446.0026137803</v>
      </c>
      <c r="BL55" s="1">
        <f>NPV(L55,0,AM55:BJ55)</f>
        <v>490092.84846696688</v>
      </c>
      <c r="BM55" s="3">
        <f>+BK55-BL55</f>
        <v>562353.15414681344</v>
      </c>
    </row>
    <row r="56" spans="1:65" x14ac:dyDescent="0.2">
      <c r="A56">
        <f>VLOOKUP(C56,[2]Sheet1!$A:$B,2,FALSE)</f>
        <v>196097</v>
      </c>
      <c r="B56" t="s">
        <v>52</v>
      </c>
      <c r="C56" t="s">
        <v>52</v>
      </c>
      <c r="D56" s="4">
        <f>+BM56/N56</f>
        <v>19.879769357528115</v>
      </c>
      <c r="E56" s="4">
        <f>+D56*10</f>
        <v>198.79769357528116</v>
      </c>
      <c r="F56" s="1">
        <v>54300</v>
      </c>
      <c r="G56" s="1">
        <v>108800</v>
      </c>
      <c r="H56">
        <v>0.48</v>
      </c>
      <c r="I56">
        <v>0.35</v>
      </c>
      <c r="J56" s="1">
        <f>+F56/(1+'[1]Figure 1.2'!$C$23)</f>
        <v>19288.3406715479</v>
      </c>
      <c r="K56" s="1">
        <f>+G56/(1+'[1]Figure 1.2'!$C$23)</f>
        <v>38647.724955145699</v>
      </c>
      <c r="L56">
        <f>+'[1]Figure 1.2'!$C$21</f>
        <v>0.03</v>
      </c>
      <c r="M56">
        <f>+'[1]Figure 1.2'!$C$22</f>
        <v>0.05</v>
      </c>
      <c r="N56" s="1">
        <f>VLOOKUP(A56,[3]Sheet2!$A:$D,3,FALSE)</f>
        <v>32840</v>
      </c>
      <c r="O56" s="1">
        <v>0</v>
      </c>
      <c r="P56" s="1">
        <v>0</v>
      </c>
      <c r="Q56" s="1">
        <v>0</v>
      </c>
      <c r="R56" s="1">
        <v>0</v>
      </c>
      <c r="S56" s="2">
        <f>+F56</f>
        <v>54300</v>
      </c>
      <c r="T56" s="1">
        <f>+S56*(1+$M$2)</f>
        <v>57015</v>
      </c>
      <c r="U56" s="1">
        <f>+T56*(1+$M$2)</f>
        <v>59865.75</v>
      </c>
      <c r="V56" s="1">
        <f>+U56*(1+$M$2)</f>
        <v>62859.037500000006</v>
      </c>
      <c r="W56" s="1">
        <f>+V56*(1+$M$2)</f>
        <v>66001.989375000005</v>
      </c>
      <c r="X56" s="1">
        <f>+W56*(1+$M$2)</f>
        <v>69302.088843750011</v>
      </c>
      <c r="Y56" s="1">
        <f>+X56*(1+$M$2)</f>
        <v>72767.193285937508</v>
      </c>
      <c r="Z56" s="1">
        <f>+Y56*(1+$M$2)</f>
        <v>76405.552950234385</v>
      </c>
      <c r="AA56" s="1">
        <f>+Z56*(1+$M$2)</f>
        <v>80225.830597746113</v>
      </c>
      <c r="AB56" s="1">
        <f>+AA56*(1+$M$2)</f>
        <v>84237.122127633425</v>
      </c>
      <c r="AC56" s="2">
        <f>+G56</f>
        <v>108800</v>
      </c>
      <c r="AD56" s="1">
        <f>+AC56*(1+$M$2)</f>
        <v>114240</v>
      </c>
      <c r="AE56" s="1">
        <f>+AD56*(1+$M$2)</f>
        <v>119952</v>
      </c>
      <c r="AF56" s="1">
        <f>+AE56*(1+$M$2)</f>
        <v>125949.6</v>
      </c>
      <c r="AG56" s="1">
        <f>+AF56*(1+$M$2)</f>
        <v>132247.08000000002</v>
      </c>
      <c r="AH56" s="1">
        <f>+AG56*(1+$M$2)</f>
        <v>138859.43400000004</v>
      </c>
      <c r="AI56" s="1">
        <f>+AH56*(1+$M$2)</f>
        <v>145802.40570000003</v>
      </c>
      <c r="AJ56" s="1">
        <f>+AI56*(1+$M$2)</f>
        <v>153092.52598500004</v>
      </c>
      <c r="AK56" s="1">
        <f>+AJ56*(1+$M$2)</f>
        <v>160747.15228425004</v>
      </c>
      <c r="AL56" s="1">
        <f>+AK56*(1+$M$2)</f>
        <v>168784.50989846254</v>
      </c>
      <c r="AM56" s="2">
        <f>+J56</f>
        <v>19288.3406715479</v>
      </c>
      <c r="AN56" s="1">
        <f>+AM56*(1+$M$2)</f>
        <v>20252.757705125296</v>
      </c>
      <c r="AO56" s="1">
        <f>+AN56*(1+$M$2)</f>
        <v>21265.395590381562</v>
      </c>
      <c r="AP56" s="1">
        <f>+AO56*(1+$M$2)</f>
        <v>22328.665369900642</v>
      </c>
      <c r="AQ56" s="1">
        <f>+AP56*(1+$M$2)</f>
        <v>23445.098638395673</v>
      </c>
      <c r="AR56" s="1">
        <f>+AQ56*(1+$M$2)</f>
        <v>24617.353570315459</v>
      </c>
      <c r="AS56" s="1">
        <f>+AR56*(1+$M$2)</f>
        <v>25848.221248831233</v>
      </c>
      <c r="AT56" s="1">
        <f>+AS56*(1+$M$2)</f>
        <v>27140.632311272795</v>
      </c>
      <c r="AU56" s="1">
        <f>+AT56*(1+$M$2)</f>
        <v>28497.663926836434</v>
      </c>
      <c r="AV56" s="1">
        <f>+AU56*(1+$M$2)</f>
        <v>29922.547123178258</v>
      </c>
      <c r="AW56" s="1">
        <f>+AV56*(1+$M$2)</f>
        <v>31418.674479337173</v>
      </c>
      <c r="AX56" s="1">
        <f>+AW56*(1+$M$2)</f>
        <v>32989.608203304029</v>
      </c>
      <c r="AY56" s="1">
        <f>+AX56*(1+$M$2)</f>
        <v>34639.088613469234</v>
      </c>
      <c r="AZ56" s="1">
        <f>+AY56*(1+$M$2)</f>
        <v>36371.043044142694</v>
      </c>
      <c r="BA56" s="2">
        <f>+K56</f>
        <v>38647.724955145699</v>
      </c>
      <c r="BB56" s="1">
        <f>+BA56*(1+$M$2)</f>
        <v>40580.111202902983</v>
      </c>
      <c r="BC56" s="1">
        <f>+BB56*(1+$M$2)</f>
        <v>42609.116763048136</v>
      </c>
      <c r="BD56" s="1">
        <f>+BC56*(1+$M$2)</f>
        <v>44739.572601200547</v>
      </c>
      <c r="BE56" s="1">
        <f>+BD56*(1+$M$2)</f>
        <v>46976.551231260579</v>
      </c>
      <c r="BF56" s="1">
        <f>+BE56*(1+$M$2)</f>
        <v>49325.378792823612</v>
      </c>
      <c r="BG56" s="1">
        <f>+BF56*(1+$M$2)</f>
        <v>51791.647732464793</v>
      </c>
      <c r="BH56" s="1">
        <f>+BG56*(1+$M$2)</f>
        <v>54381.230119088032</v>
      </c>
      <c r="BI56" s="1">
        <f>+BH56*(1+$M$2)</f>
        <v>57100.291625042439</v>
      </c>
      <c r="BJ56" s="1">
        <f>+BI56*(1+$M$2)</f>
        <v>59955.306206294561</v>
      </c>
      <c r="BK56" s="3">
        <f>NPV($L$2,-N56,O56:AL56)</f>
        <v>1205158.4836017417</v>
      </c>
      <c r="BL56" s="1">
        <f>NPV(L56,0,AM56:BJ56)</f>
        <v>552306.85790051846</v>
      </c>
      <c r="BM56" s="3">
        <f>+BK56-BL56</f>
        <v>652851.62570122327</v>
      </c>
    </row>
    <row r="57" spans="1:65" x14ac:dyDescent="0.2">
      <c r="A57">
        <f>VLOOKUP(C57,[2]Sheet1!$A:$B,2,FALSE)</f>
        <v>196413</v>
      </c>
      <c r="B57" t="s">
        <v>64</v>
      </c>
      <c r="C57" t="s">
        <v>64</v>
      </c>
      <c r="D57" s="4">
        <f>+BM57/N57</f>
        <v>3.0209571515412645</v>
      </c>
      <c r="E57" s="4">
        <f>+D57*10</f>
        <v>30.209571515412645</v>
      </c>
      <c r="F57" s="1">
        <v>53900</v>
      </c>
      <c r="G57" s="1">
        <v>102900</v>
      </c>
      <c r="H57">
        <v>0.43</v>
      </c>
      <c r="I57">
        <v>0.27</v>
      </c>
      <c r="J57" s="1">
        <f>+F57/(1+'[1]Figure 1.2'!$C$23)</f>
        <v>19146.2534474481</v>
      </c>
      <c r="K57" s="1">
        <f>+G57/(1+'[1]Figure 1.2'!$C$23)</f>
        <v>36551.938399673643</v>
      </c>
      <c r="L57">
        <f>+'[1]Figure 1.2'!$C$21</f>
        <v>0.03</v>
      </c>
      <c r="M57">
        <f>+'[1]Figure 1.2'!$C$22</f>
        <v>0.05</v>
      </c>
      <c r="N57" s="1">
        <f>VLOOKUP(A57,[3]Sheet2!$A:$D,3,FALSE)</f>
        <v>164666</v>
      </c>
      <c r="O57" s="1">
        <v>0</v>
      </c>
      <c r="P57" s="1">
        <v>0</v>
      </c>
      <c r="Q57" s="1">
        <v>0</v>
      </c>
      <c r="R57" s="1">
        <v>0</v>
      </c>
      <c r="S57" s="2">
        <f>+F57</f>
        <v>53900</v>
      </c>
      <c r="T57" s="1">
        <f>+S57*(1+$M$2)</f>
        <v>56595</v>
      </c>
      <c r="U57" s="1">
        <f>+T57*(1+$M$2)</f>
        <v>59424.75</v>
      </c>
      <c r="V57" s="1">
        <f>+U57*(1+$M$2)</f>
        <v>62395.987500000003</v>
      </c>
      <c r="W57" s="1">
        <f>+V57*(1+$M$2)</f>
        <v>65515.786875000005</v>
      </c>
      <c r="X57" s="1">
        <f>+W57*(1+$M$2)</f>
        <v>68791.576218750008</v>
      </c>
      <c r="Y57" s="1">
        <f>+X57*(1+$M$2)</f>
        <v>72231.155029687507</v>
      </c>
      <c r="Z57" s="1">
        <f>+Y57*(1+$M$2)</f>
        <v>75842.712781171882</v>
      </c>
      <c r="AA57" s="1">
        <f>+Z57*(1+$M$2)</f>
        <v>79634.848420230483</v>
      </c>
      <c r="AB57" s="1">
        <f>+AA57*(1+$M$2)</f>
        <v>83616.59084124201</v>
      </c>
      <c r="AC57" s="2">
        <f>+G57</f>
        <v>102900</v>
      </c>
      <c r="AD57" s="1">
        <f>+AC57*(1+$M$2)</f>
        <v>108045</v>
      </c>
      <c r="AE57" s="1">
        <f>+AD57*(1+$M$2)</f>
        <v>113447.25</v>
      </c>
      <c r="AF57" s="1">
        <f>+AE57*(1+$M$2)</f>
        <v>119119.6125</v>
      </c>
      <c r="AG57" s="1">
        <f>+AF57*(1+$M$2)</f>
        <v>125075.59312500001</v>
      </c>
      <c r="AH57" s="1">
        <f>+AG57*(1+$M$2)</f>
        <v>131329.37278125001</v>
      </c>
      <c r="AI57" s="1">
        <f>+AH57*(1+$M$2)</f>
        <v>137895.84142031253</v>
      </c>
      <c r="AJ57" s="1">
        <f>+AI57*(1+$M$2)</f>
        <v>144790.63349132816</v>
      </c>
      <c r="AK57" s="1">
        <f>+AJ57*(1+$M$2)</f>
        <v>152030.16516589458</v>
      </c>
      <c r="AL57" s="1">
        <f>+AK57*(1+$M$2)</f>
        <v>159631.6734241893</v>
      </c>
      <c r="AM57" s="2">
        <f>+J57</f>
        <v>19146.2534474481</v>
      </c>
      <c r="AN57" s="1">
        <f>+AM57*(1+$M$2)</f>
        <v>20103.566119820505</v>
      </c>
      <c r="AO57" s="1">
        <f>+AN57*(1+$M$2)</f>
        <v>21108.744425811532</v>
      </c>
      <c r="AP57" s="1">
        <f>+AO57*(1+$M$2)</f>
        <v>22164.181647102108</v>
      </c>
      <c r="AQ57" s="1">
        <f>+AP57*(1+$M$2)</f>
        <v>23272.390729457216</v>
      </c>
      <c r="AR57" s="1">
        <f>+AQ57*(1+$M$2)</f>
        <v>24436.010265930079</v>
      </c>
      <c r="AS57" s="1">
        <f>+AR57*(1+$M$2)</f>
        <v>25657.810779226584</v>
      </c>
      <c r="AT57" s="1">
        <f>+AS57*(1+$M$2)</f>
        <v>26940.701318187916</v>
      </c>
      <c r="AU57" s="1">
        <f>+AT57*(1+$M$2)</f>
        <v>28287.736384097312</v>
      </c>
      <c r="AV57" s="1">
        <f>+AU57*(1+$M$2)</f>
        <v>29702.123203302181</v>
      </c>
      <c r="AW57" s="1">
        <f>+AV57*(1+$M$2)</f>
        <v>31187.22936346729</v>
      </c>
      <c r="AX57" s="1">
        <f>+AW57*(1+$M$2)</f>
        <v>32746.590831640657</v>
      </c>
      <c r="AY57" s="1">
        <f>+AX57*(1+$M$2)</f>
        <v>34383.920373222689</v>
      </c>
      <c r="AZ57" s="1">
        <f>+AY57*(1+$M$2)</f>
        <v>36103.116391883828</v>
      </c>
      <c r="BA57" s="2">
        <f>+K57</f>
        <v>36551.938399673643</v>
      </c>
      <c r="BB57" s="1">
        <f>+BA57*(1+$M$2)</f>
        <v>38379.535319657327</v>
      </c>
      <c r="BC57" s="1">
        <f>+BB57*(1+$M$2)</f>
        <v>40298.512085640192</v>
      </c>
      <c r="BD57" s="1">
        <f>+BC57*(1+$M$2)</f>
        <v>42313.437689922204</v>
      </c>
      <c r="BE57" s="1">
        <f>+BD57*(1+$M$2)</f>
        <v>44429.109574418319</v>
      </c>
      <c r="BF57" s="1">
        <f>+BE57*(1+$M$2)</f>
        <v>46650.565053139238</v>
      </c>
      <c r="BG57" s="1">
        <f>+BF57*(1+$M$2)</f>
        <v>48983.093305796203</v>
      </c>
      <c r="BH57" s="1">
        <f>+BG57*(1+$M$2)</f>
        <v>51432.247971086013</v>
      </c>
      <c r="BI57" s="1">
        <f>+BH57*(1+$M$2)</f>
        <v>54003.860369640315</v>
      </c>
      <c r="BJ57" s="1">
        <f>+BI57*(1+$M$2)</f>
        <v>56704.053388122331</v>
      </c>
      <c r="BK57" s="3">
        <f>NPV($L$2,-N57,O57:AL57)</f>
        <v>1033362.118540175</v>
      </c>
      <c r="BL57" s="1">
        <f>NPV(L57,0,AM57:BJ57)</f>
        <v>535913.18822448119</v>
      </c>
      <c r="BM57" s="3">
        <f>+BK57-BL57</f>
        <v>497448.93031569384</v>
      </c>
    </row>
    <row r="58" spans="1:65" x14ac:dyDescent="0.2">
      <c r="A58">
        <f>VLOOKUP(C58,[2]Sheet1!$A:$B,2,FALSE)</f>
        <v>197708</v>
      </c>
      <c r="B58" t="s">
        <v>26</v>
      </c>
      <c r="C58" t="s">
        <v>26</v>
      </c>
      <c r="D58" s="4">
        <f>+BM58/N58</f>
        <v>4.0273940477591719</v>
      </c>
      <c r="E58" s="4">
        <f>+D58*10</f>
        <v>40.273940477591722</v>
      </c>
      <c r="F58" s="1">
        <v>58900</v>
      </c>
      <c r="G58" s="1">
        <v>122300</v>
      </c>
      <c r="H58">
        <v>0.45</v>
      </c>
      <c r="I58">
        <v>0.13</v>
      </c>
      <c r="J58" s="1">
        <f>+F58/(1+'[1]Figure 1.2'!$C$23)</f>
        <v>20922.343748695606</v>
      </c>
      <c r="K58" s="1">
        <f>+G58/(1+'[1]Figure 1.2'!$C$23)</f>
        <v>43443.168768513962</v>
      </c>
      <c r="L58">
        <f>+'[1]Figure 1.2'!$C$21</f>
        <v>0.03</v>
      </c>
      <c r="M58">
        <f>+'[1]Figure 1.2'!$C$22</f>
        <v>0.05</v>
      </c>
      <c r="N58" s="1">
        <f>VLOOKUP(A58,[3]Sheet2!$A:$D,3,FALSE)</f>
        <v>152360</v>
      </c>
      <c r="O58" s="1">
        <v>0</v>
      </c>
      <c r="P58" s="1">
        <v>0</v>
      </c>
      <c r="Q58" s="1">
        <v>0</v>
      </c>
      <c r="R58" s="1">
        <v>0</v>
      </c>
      <c r="S58" s="2">
        <f>+F58</f>
        <v>58900</v>
      </c>
      <c r="T58" s="1">
        <f>+S58*(1+$M$2)</f>
        <v>61845</v>
      </c>
      <c r="U58" s="1">
        <f>+T58*(1+$M$2)</f>
        <v>64937.25</v>
      </c>
      <c r="V58" s="1">
        <f>+U58*(1+$M$2)</f>
        <v>68184.112500000003</v>
      </c>
      <c r="W58" s="1">
        <f>+V58*(1+$M$2)</f>
        <v>71593.318125000005</v>
      </c>
      <c r="X58" s="1">
        <f>+W58*(1+$M$2)</f>
        <v>75172.984031250002</v>
      </c>
      <c r="Y58" s="1">
        <f>+X58*(1+$M$2)</f>
        <v>78931.633232812499</v>
      </c>
      <c r="Z58" s="1">
        <f>+Y58*(1+$M$2)</f>
        <v>82878.214894453122</v>
      </c>
      <c r="AA58" s="1">
        <f>+Z58*(1+$M$2)</f>
        <v>87022.125639175778</v>
      </c>
      <c r="AB58" s="1">
        <f>+AA58*(1+$M$2)</f>
        <v>91373.231921134575</v>
      </c>
      <c r="AC58" s="2">
        <f>+G58</f>
        <v>122300</v>
      </c>
      <c r="AD58" s="1">
        <f>+AC58*(1+$M$2)</f>
        <v>128415</v>
      </c>
      <c r="AE58" s="1">
        <f>+AD58*(1+$M$2)</f>
        <v>134835.75</v>
      </c>
      <c r="AF58" s="1">
        <f>+AE58*(1+$M$2)</f>
        <v>141577.53750000001</v>
      </c>
      <c r="AG58" s="1">
        <f>+AF58*(1+$M$2)</f>
        <v>148656.41437500002</v>
      </c>
      <c r="AH58" s="1">
        <f>+AG58*(1+$M$2)</f>
        <v>156089.23509375003</v>
      </c>
      <c r="AI58" s="1">
        <f>+AH58*(1+$M$2)</f>
        <v>163893.69684843754</v>
      </c>
      <c r="AJ58" s="1">
        <f>+AI58*(1+$M$2)</f>
        <v>172088.38169085942</v>
      </c>
      <c r="AK58" s="1">
        <f>+AJ58*(1+$M$2)</f>
        <v>180692.8007754024</v>
      </c>
      <c r="AL58" s="1">
        <f>+AK58*(1+$M$2)</f>
        <v>189727.44081417253</v>
      </c>
      <c r="AM58" s="2">
        <f>+J58</f>
        <v>20922.343748695606</v>
      </c>
      <c r="AN58" s="1">
        <f>+AM58*(1+$M$2)</f>
        <v>21968.460936130388</v>
      </c>
      <c r="AO58" s="1">
        <f>+AN58*(1+$M$2)</f>
        <v>23066.88398293691</v>
      </c>
      <c r="AP58" s="1">
        <f>+AO58*(1+$M$2)</f>
        <v>24220.228182083756</v>
      </c>
      <c r="AQ58" s="1">
        <f>+AP58*(1+$M$2)</f>
        <v>25431.239591187947</v>
      </c>
      <c r="AR58" s="1">
        <f>+AQ58*(1+$M$2)</f>
        <v>26702.801570747346</v>
      </c>
      <c r="AS58" s="1">
        <f>+AR58*(1+$M$2)</f>
        <v>28037.941649284716</v>
      </c>
      <c r="AT58" s="1">
        <f>+AS58*(1+$M$2)</f>
        <v>29439.838731748954</v>
      </c>
      <c r="AU58" s="1">
        <f>+AT58*(1+$M$2)</f>
        <v>30911.830668336403</v>
      </c>
      <c r="AV58" s="1">
        <f>+AU58*(1+$M$2)</f>
        <v>32457.422201753223</v>
      </c>
      <c r="AW58" s="1">
        <f>+AV58*(1+$M$2)</f>
        <v>34080.293311840884</v>
      </c>
      <c r="AX58" s="1">
        <f>+AW58*(1+$M$2)</f>
        <v>35784.307977432931</v>
      </c>
      <c r="AY58" s="1">
        <f>+AX58*(1+$M$2)</f>
        <v>37573.523376304576</v>
      </c>
      <c r="AZ58" s="1">
        <f>+AY58*(1+$M$2)</f>
        <v>39452.199545119809</v>
      </c>
      <c r="BA58" s="2">
        <f>+K58</f>
        <v>43443.168768513962</v>
      </c>
      <c r="BB58" s="1">
        <f>+BA58*(1+$M$2)</f>
        <v>45615.327206939663</v>
      </c>
      <c r="BC58" s="1">
        <f>+BB58*(1+$M$2)</f>
        <v>47896.093567286647</v>
      </c>
      <c r="BD58" s="1">
        <f>+BC58*(1+$M$2)</f>
        <v>50290.898245650984</v>
      </c>
      <c r="BE58" s="1">
        <f>+BD58*(1+$M$2)</f>
        <v>52805.443157933536</v>
      </c>
      <c r="BF58" s="1">
        <f>+BE58*(1+$M$2)</f>
        <v>55445.715315830217</v>
      </c>
      <c r="BG58" s="1">
        <f>+BF58*(1+$M$2)</f>
        <v>58218.001081621733</v>
      </c>
      <c r="BH58" s="1">
        <f>+BG58*(1+$M$2)</f>
        <v>61128.901135702821</v>
      </c>
      <c r="BI58" s="1">
        <f>+BH58*(1+$M$2)</f>
        <v>64185.346192487967</v>
      </c>
      <c r="BJ58" s="1">
        <f>+BI58*(1+$M$2)</f>
        <v>67394.613502112363</v>
      </c>
      <c r="BK58" s="3">
        <f>NPV($L$2,-N58,O58:AL58)</f>
        <v>1223062.8467213258</v>
      </c>
      <c r="BL58" s="1">
        <f>NPV(L58,0,AM58:BJ58)</f>
        <v>609449.08960473828</v>
      </c>
      <c r="BM58" s="3">
        <f>+BK58-BL58</f>
        <v>613613.75711658748</v>
      </c>
    </row>
    <row r="59" spans="1:65" x14ac:dyDescent="0.2">
      <c r="A59">
        <f>VLOOKUP(C59,[2]Sheet1!$A:$B,2,FALSE)</f>
        <v>198419</v>
      </c>
      <c r="B59" t="s">
        <v>13</v>
      </c>
      <c r="C59" t="s">
        <v>13</v>
      </c>
      <c r="D59" s="4">
        <f>+BM59/N59</f>
        <v>3.5528103142468823</v>
      </c>
      <c r="E59" s="4">
        <f>+D59*10</f>
        <v>35.528103142468822</v>
      </c>
      <c r="F59" s="1">
        <v>65300</v>
      </c>
      <c r="G59" s="1">
        <v>134400</v>
      </c>
      <c r="H59">
        <v>0.53</v>
      </c>
      <c r="I59">
        <v>0.26</v>
      </c>
      <c r="J59" s="1">
        <f>+F59/(1+'[1]Figure 1.2'!$C$23)</f>
        <v>23195.739334292412</v>
      </c>
      <c r="K59" s="1">
        <f>+G59/(1+'[1]Figure 1.2'!$C$23)</f>
        <v>47741.307297532927</v>
      </c>
      <c r="L59">
        <f>+'[1]Figure 1.2'!$C$21</f>
        <v>0.03</v>
      </c>
      <c r="M59">
        <f>+'[1]Figure 1.2'!$C$22</f>
        <v>0.05</v>
      </c>
      <c r="N59" s="1">
        <f>VLOOKUP(A59,[3]Sheet2!$A:$D,3,FALSE)</f>
        <v>185483</v>
      </c>
      <c r="O59" s="1">
        <v>0</v>
      </c>
      <c r="P59" s="1">
        <v>0</v>
      </c>
      <c r="Q59" s="1">
        <v>0</v>
      </c>
      <c r="R59" s="1">
        <v>0</v>
      </c>
      <c r="S59" s="2">
        <f>+F59</f>
        <v>65300</v>
      </c>
      <c r="T59" s="1">
        <f>+S59*(1+$M$2)</f>
        <v>68565</v>
      </c>
      <c r="U59" s="1">
        <f>+T59*(1+$M$2)</f>
        <v>71993.25</v>
      </c>
      <c r="V59" s="1">
        <f>+U59*(1+$M$2)</f>
        <v>75592.912500000006</v>
      </c>
      <c r="W59" s="1">
        <f>+V59*(1+$M$2)</f>
        <v>79372.55812500001</v>
      </c>
      <c r="X59" s="1">
        <f>+W59*(1+$M$2)</f>
        <v>83341.186031250021</v>
      </c>
      <c r="Y59" s="1">
        <f>+X59*(1+$M$2)</f>
        <v>87508.245332812527</v>
      </c>
      <c r="Z59" s="1">
        <f>+Y59*(1+$M$2)</f>
        <v>91883.657599453159</v>
      </c>
      <c r="AA59" s="1">
        <f>+Z59*(1+$M$2)</f>
        <v>96477.840479425824</v>
      </c>
      <c r="AB59" s="1">
        <f>+AA59*(1+$M$2)</f>
        <v>101301.73250339711</v>
      </c>
      <c r="AC59" s="2">
        <f>+G59</f>
        <v>134400</v>
      </c>
      <c r="AD59" s="1">
        <f>+AC59*(1+$M$2)</f>
        <v>141120</v>
      </c>
      <c r="AE59" s="1">
        <f>+AD59*(1+$M$2)</f>
        <v>148176</v>
      </c>
      <c r="AF59" s="1">
        <f>+AE59*(1+$M$2)</f>
        <v>155584.80000000002</v>
      </c>
      <c r="AG59" s="1">
        <f>+AF59*(1+$M$2)</f>
        <v>163364.04000000004</v>
      </c>
      <c r="AH59" s="1">
        <f>+AG59*(1+$M$2)</f>
        <v>171532.24200000006</v>
      </c>
      <c r="AI59" s="1">
        <f>+AH59*(1+$M$2)</f>
        <v>180108.85410000006</v>
      </c>
      <c r="AJ59" s="1">
        <f>+AI59*(1+$M$2)</f>
        <v>189114.29680500008</v>
      </c>
      <c r="AK59" s="1">
        <f>+AJ59*(1+$M$2)</f>
        <v>198570.01164525008</v>
      </c>
      <c r="AL59" s="1">
        <f>+AK59*(1+$M$2)</f>
        <v>208498.51222751261</v>
      </c>
      <c r="AM59" s="2">
        <f>+J59</f>
        <v>23195.739334292412</v>
      </c>
      <c r="AN59" s="1">
        <f>+AM59*(1+$M$2)</f>
        <v>24355.526301007034</v>
      </c>
      <c r="AO59" s="1">
        <f>+AN59*(1+$M$2)</f>
        <v>25573.302616057386</v>
      </c>
      <c r="AP59" s="1">
        <f>+AO59*(1+$M$2)</f>
        <v>26851.967746860257</v>
      </c>
      <c r="AQ59" s="1">
        <f>+AP59*(1+$M$2)</f>
        <v>28194.566134203269</v>
      </c>
      <c r="AR59" s="1">
        <f>+AQ59*(1+$M$2)</f>
        <v>29604.294440913432</v>
      </c>
      <c r="AS59" s="1">
        <f>+AR59*(1+$M$2)</f>
        <v>31084.509162959104</v>
      </c>
      <c r="AT59" s="1">
        <f>+AS59*(1+$M$2)</f>
        <v>32638.734621107062</v>
      </c>
      <c r="AU59" s="1">
        <f>+AT59*(1+$M$2)</f>
        <v>34270.671352162419</v>
      </c>
      <c r="AV59" s="1">
        <f>+AU59*(1+$M$2)</f>
        <v>35984.204919770542</v>
      </c>
      <c r="AW59" s="1">
        <f>+AV59*(1+$M$2)</f>
        <v>37783.41516575907</v>
      </c>
      <c r="AX59" s="1">
        <f>+AW59*(1+$M$2)</f>
        <v>39672.585924047024</v>
      </c>
      <c r="AY59" s="1">
        <f>+AX59*(1+$M$2)</f>
        <v>41656.215220249374</v>
      </c>
      <c r="AZ59" s="1">
        <f>+AY59*(1+$M$2)</f>
        <v>43739.025981261846</v>
      </c>
      <c r="BA59" s="2">
        <f>+K59</f>
        <v>47741.307297532927</v>
      </c>
      <c r="BB59" s="1">
        <f>+BA59*(1+$M$2)</f>
        <v>50128.372662409573</v>
      </c>
      <c r="BC59" s="1">
        <f>+BB59*(1+$M$2)</f>
        <v>52634.791295530056</v>
      </c>
      <c r="BD59" s="1">
        <f>+BC59*(1+$M$2)</f>
        <v>55266.530860306564</v>
      </c>
      <c r="BE59" s="1">
        <f>+BD59*(1+$M$2)</f>
        <v>58029.857403321897</v>
      </c>
      <c r="BF59" s="1">
        <f>+BE59*(1+$M$2)</f>
        <v>60931.350273487995</v>
      </c>
      <c r="BG59" s="1">
        <f>+BF59*(1+$M$2)</f>
        <v>63977.917787162398</v>
      </c>
      <c r="BH59" s="1">
        <f>+BG59*(1+$M$2)</f>
        <v>67176.813676520527</v>
      </c>
      <c r="BI59" s="1">
        <f>+BH59*(1+$M$2)</f>
        <v>70535.654360346554</v>
      </c>
      <c r="BJ59" s="1">
        <f>+BI59*(1+$M$2)</f>
        <v>74062.437078363888</v>
      </c>
      <c r="BK59" s="3">
        <f>NPV($L$2,-N59,O59:AL59)</f>
        <v>1331782.7908563938</v>
      </c>
      <c r="BL59" s="1">
        <f>NPV(L59,0,AM59:BJ59)</f>
        <v>672796.87533893925</v>
      </c>
      <c r="BM59" s="3">
        <f>+BK59-BL59</f>
        <v>658985.9155174545</v>
      </c>
    </row>
    <row r="60" spans="1:65" x14ac:dyDescent="0.2">
      <c r="A60">
        <f>VLOOKUP(C60,[2]Sheet1!$A:$B,2,FALSE)</f>
        <v>199120</v>
      </c>
      <c r="B60" t="s">
        <v>77</v>
      </c>
      <c r="C60" t="s">
        <v>155</v>
      </c>
      <c r="D60" s="4">
        <f>+BM60/N60</f>
        <v>17.740682891274457</v>
      </c>
      <c r="E60" s="4">
        <f>+D60*10</f>
        <v>177.40682891274457</v>
      </c>
      <c r="F60" s="1">
        <v>51200</v>
      </c>
      <c r="G60" s="1">
        <v>96000</v>
      </c>
      <c r="H60">
        <v>0.51</v>
      </c>
      <c r="I60">
        <v>0.18</v>
      </c>
      <c r="J60" s="1">
        <f>+F60/(1+'[1]Figure 1.2'!$C$23)</f>
        <v>18187.164684774449</v>
      </c>
      <c r="K60" s="1">
        <f>+G60/(1+'[1]Figure 1.2'!$C$23)</f>
        <v>34100.933783952089</v>
      </c>
      <c r="L60">
        <f>+'[1]Figure 1.2'!$C$21</f>
        <v>0.03</v>
      </c>
      <c r="M60">
        <f>+'[1]Figure 1.2'!$C$22</f>
        <v>0.05</v>
      </c>
      <c r="N60" s="1">
        <f>VLOOKUP(A60,[3]Sheet2!$A:$D,3,FALSE)</f>
        <v>32960</v>
      </c>
      <c r="O60" s="1">
        <v>0</v>
      </c>
      <c r="P60" s="1">
        <v>0</v>
      </c>
      <c r="Q60" s="1">
        <v>0</v>
      </c>
      <c r="R60" s="1">
        <v>0</v>
      </c>
      <c r="S60" s="2">
        <f>+F60</f>
        <v>51200</v>
      </c>
      <c r="T60" s="1">
        <f>+S60*(1+$M$2)</f>
        <v>53760</v>
      </c>
      <c r="U60" s="1">
        <f>+T60*(1+$M$2)</f>
        <v>56448</v>
      </c>
      <c r="V60" s="1">
        <f>+U60*(1+$M$2)</f>
        <v>59270.400000000001</v>
      </c>
      <c r="W60" s="1">
        <f>+V60*(1+$M$2)</f>
        <v>62233.920000000006</v>
      </c>
      <c r="X60" s="1">
        <f>+W60*(1+$M$2)</f>
        <v>65345.616000000009</v>
      </c>
      <c r="Y60" s="1">
        <f>+X60*(1+$M$2)</f>
        <v>68612.896800000017</v>
      </c>
      <c r="Z60" s="1">
        <f>+Y60*(1+$M$2)</f>
        <v>72043.541640000025</v>
      </c>
      <c r="AA60" s="1">
        <f>+Z60*(1+$M$2)</f>
        <v>75645.718722000034</v>
      </c>
      <c r="AB60" s="1">
        <f>+AA60*(1+$M$2)</f>
        <v>79428.004658100035</v>
      </c>
      <c r="AC60" s="2">
        <f>+G60</f>
        <v>96000</v>
      </c>
      <c r="AD60" s="1">
        <f>+AC60*(1+$M$2)</f>
        <v>100800</v>
      </c>
      <c r="AE60" s="1">
        <f>+AD60*(1+$M$2)</f>
        <v>105840</v>
      </c>
      <c r="AF60" s="1">
        <f>+AE60*(1+$M$2)</f>
        <v>111132</v>
      </c>
      <c r="AG60" s="1">
        <f>+AF60*(1+$M$2)</f>
        <v>116688.6</v>
      </c>
      <c r="AH60" s="1">
        <f>+AG60*(1+$M$2)</f>
        <v>122523.03000000001</v>
      </c>
      <c r="AI60" s="1">
        <f>+AH60*(1+$M$2)</f>
        <v>128649.18150000002</v>
      </c>
      <c r="AJ60" s="1">
        <f>+AI60*(1+$M$2)</f>
        <v>135081.64057500003</v>
      </c>
      <c r="AK60" s="1">
        <f>+AJ60*(1+$M$2)</f>
        <v>141835.72260375004</v>
      </c>
      <c r="AL60" s="1">
        <f>+AK60*(1+$M$2)</f>
        <v>148927.50873393755</v>
      </c>
      <c r="AM60" s="2">
        <f>+J60</f>
        <v>18187.164684774449</v>
      </c>
      <c r="AN60" s="1">
        <f>+AM60*(1+$M$2)</f>
        <v>19096.522919013172</v>
      </c>
      <c r="AO60" s="1">
        <f>+AN60*(1+$M$2)</f>
        <v>20051.349064963833</v>
      </c>
      <c r="AP60" s="1">
        <f>+AO60*(1+$M$2)</f>
        <v>21053.916518212027</v>
      </c>
      <c r="AQ60" s="1">
        <f>+AP60*(1+$M$2)</f>
        <v>22106.61234412263</v>
      </c>
      <c r="AR60" s="1">
        <f>+AQ60*(1+$M$2)</f>
        <v>23211.942961328761</v>
      </c>
      <c r="AS60" s="1">
        <f>+AR60*(1+$M$2)</f>
        <v>24372.540109395199</v>
      </c>
      <c r="AT60" s="1">
        <f>+AS60*(1+$M$2)</f>
        <v>25591.167114864958</v>
      </c>
      <c r="AU60" s="1">
        <f>+AT60*(1+$M$2)</f>
        <v>26870.725470608206</v>
      </c>
      <c r="AV60" s="1">
        <f>+AU60*(1+$M$2)</f>
        <v>28214.261744138617</v>
      </c>
      <c r="AW60" s="1">
        <f>+AV60*(1+$M$2)</f>
        <v>29624.974831345549</v>
      </c>
      <c r="AX60" s="1">
        <f>+AW60*(1+$M$2)</f>
        <v>31106.22357291283</v>
      </c>
      <c r="AY60" s="1">
        <f>+AX60*(1+$M$2)</f>
        <v>32661.534751558473</v>
      </c>
      <c r="AZ60" s="1">
        <f>+AY60*(1+$M$2)</f>
        <v>34294.611489136398</v>
      </c>
      <c r="BA60" s="2">
        <f>+K60</f>
        <v>34100.933783952089</v>
      </c>
      <c r="BB60" s="1">
        <f>+BA60*(1+$M$2)</f>
        <v>35805.980473149692</v>
      </c>
      <c r="BC60" s="1">
        <f>+BB60*(1+$M$2)</f>
        <v>37596.279496807176</v>
      </c>
      <c r="BD60" s="1">
        <f>+BC60*(1+$M$2)</f>
        <v>39476.093471647539</v>
      </c>
      <c r="BE60" s="1">
        <f>+BD60*(1+$M$2)</f>
        <v>41449.898145229919</v>
      </c>
      <c r="BF60" s="1">
        <f>+BE60*(1+$M$2)</f>
        <v>43522.393052491418</v>
      </c>
      <c r="BG60" s="1">
        <f>+BF60*(1+$M$2)</f>
        <v>45698.512705115987</v>
      </c>
      <c r="BH60" s="1">
        <f>+BG60*(1+$M$2)</f>
        <v>47983.438340371787</v>
      </c>
      <c r="BI60" s="1">
        <f>+BH60*(1+$M$2)</f>
        <v>50382.610257390377</v>
      </c>
      <c r="BJ60" s="1">
        <f>+BI60*(1+$M$2)</f>
        <v>52901.740770259901</v>
      </c>
      <c r="BK60" s="3">
        <f>NPV($L$2,-N60,O60:AL60)</f>
        <v>1089581.284574317</v>
      </c>
      <c r="BL60" s="1">
        <f>NPV(L60,0,AM60:BJ60)</f>
        <v>504848.37647791085</v>
      </c>
      <c r="BM60" s="3">
        <f>+BK60-BL60</f>
        <v>584732.90809640614</v>
      </c>
    </row>
    <row r="61" spans="1:65" x14ac:dyDescent="0.2">
      <c r="A61">
        <f>VLOOKUP(C61,[2]Sheet1!$A:$B,2,FALSE)</f>
        <v>199120</v>
      </c>
      <c r="B61" t="s">
        <v>86</v>
      </c>
      <c r="C61" t="s">
        <v>155</v>
      </c>
      <c r="D61" s="4">
        <f>+BM61/N61</f>
        <v>16.36235203960802</v>
      </c>
      <c r="E61" s="4">
        <f>+D61*10</f>
        <v>163.62352039608021</v>
      </c>
      <c r="F61" s="1">
        <v>49300</v>
      </c>
      <c r="G61" s="1">
        <v>87300</v>
      </c>
      <c r="H61">
        <v>0.5</v>
      </c>
      <c r="I61">
        <v>0.25</v>
      </c>
      <c r="J61" s="1">
        <f>+F61/(1+'[1]Figure 1.2'!$C$23)</f>
        <v>17512.250370300397</v>
      </c>
      <c r="K61" s="1">
        <f>+G61/(1+'[1]Figure 1.2'!$C$23)</f>
        <v>31010.536659781432</v>
      </c>
      <c r="L61">
        <f>+'[1]Figure 1.2'!$C$21</f>
        <v>0.03</v>
      </c>
      <c r="M61">
        <f>+'[1]Figure 1.2'!$C$22</f>
        <v>0.05</v>
      </c>
      <c r="N61" s="1">
        <f>VLOOKUP(A61,[3]Sheet2!$A:$D,3,FALSE)</f>
        <v>32960</v>
      </c>
      <c r="O61" s="1">
        <v>0</v>
      </c>
      <c r="P61" s="1">
        <v>0</v>
      </c>
      <c r="Q61" s="1">
        <v>0</v>
      </c>
      <c r="R61" s="1">
        <v>0</v>
      </c>
      <c r="S61" s="2">
        <f>+F61</f>
        <v>49300</v>
      </c>
      <c r="T61" s="1">
        <f>+S61*(1+$M$2)</f>
        <v>51765</v>
      </c>
      <c r="U61" s="1">
        <f>+T61*(1+$M$2)</f>
        <v>54353.25</v>
      </c>
      <c r="V61" s="1">
        <f>+U61*(1+$M$2)</f>
        <v>57070.912500000006</v>
      </c>
      <c r="W61" s="1">
        <f>+V61*(1+$M$2)</f>
        <v>59924.458125000012</v>
      </c>
      <c r="X61" s="1">
        <f>+W61*(1+$M$2)</f>
        <v>62920.681031250017</v>
      </c>
      <c r="Y61" s="1">
        <f>+X61*(1+$M$2)</f>
        <v>66066.715082812516</v>
      </c>
      <c r="Z61" s="1">
        <f>+Y61*(1+$M$2)</f>
        <v>69370.050836953145</v>
      </c>
      <c r="AA61" s="1">
        <f>+Z61*(1+$M$2)</f>
        <v>72838.553378800803</v>
      </c>
      <c r="AB61" s="1">
        <f>+AA61*(1+$M$2)</f>
        <v>76480.481047740846</v>
      </c>
      <c r="AC61" s="2">
        <f>+G61</f>
        <v>87300</v>
      </c>
      <c r="AD61" s="1">
        <f>+AC61*(1+$M$2)</f>
        <v>91665</v>
      </c>
      <c r="AE61" s="1">
        <f>+AD61*(1+$M$2)</f>
        <v>96248.25</v>
      </c>
      <c r="AF61" s="1">
        <f>+AE61*(1+$M$2)</f>
        <v>101060.66250000001</v>
      </c>
      <c r="AG61" s="1">
        <f>+AF61*(1+$M$2)</f>
        <v>106113.69562500001</v>
      </c>
      <c r="AH61" s="1">
        <f>+AG61*(1+$M$2)</f>
        <v>111419.38040625001</v>
      </c>
      <c r="AI61" s="1">
        <f>+AH61*(1+$M$2)</f>
        <v>116990.34942656252</v>
      </c>
      <c r="AJ61" s="1">
        <f>+AI61*(1+$M$2)</f>
        <v>122839.86689789065</v>
      </c>
      <c r="AK61" s="1">
        <f>+AJ61*(1+$M$2)</f>
        <v>128981.86024278519</v>
      </c>
      <c r="AL61" s="1">
        <f>+AK61*(1+$M$2)</f>
        <v>135430.95325492445</v>
      </c>
      <c r="AM61" s="2">
        <f>+J61</f>
        <v>17512.250370300397</v>
      </c>
      <c r="AN61" s="1">
        <f>+AM61*(1+$M$2)</f>
        <v>18387.862888815416</v>
      </c>
      <c r="AO61" s="1">
        <f>+AN61*(1+$M$2)</f>
        <v>19307.256033256188</v>
      </c>
      <c r="AP61" s="1">
        <f>+AO61*(1+$M$2)</f>
        <v>20272.618834918998</v>
      </c>
      <c r="AQ61" s="1">
        <f>+AP61*(1+$M$2)</f>
        <v>21286.24977666495</v>
      </c>
      <c r="AR61" s="1">
        <f>+AQ61*(1+$M$2)</f>
        <v>22350.5622654982</v>
      </c>
      <c r="AS61" s="1">
        <f>+AR61*(1+$M$2)</f>
        <v>23468.090378773111</v>
      </c>
      <c r="AT61" s="1">
        <f>+AS61*(1+$M$2)</f>
        <v>24641.494897711767</v>
      </c>
      <c r="AU61" s="1">
        <f>+AT61*(1+$M$2)</f>
        <v>25873.569642597358</v>
      </c>
      <c r="AV61" s="1">
        <f>+AU61*(1+$M$2)</f>
        <v>27167.248124727226</v>
      </c>
      <c r="AW61" s="1">
        <f>+AV61*(1+$M$2)</f>
        <v>28525.61053096359</v>
      </c>
      <c r="AX61" s="1">
        <f>+AW61*(1+$M$2)</f>
        <v>29951.89105751177</v>
      </c>
      <c r="AY61" s="1">
        <f>+AX61*(1+$M$2)</f>
        <v>31449.485610387361</v>
      </c>
      <c r="AZ61" s="1">
        <f>+AY61*(1+$M$2)</f>
        <v>33021.959890906728</v>
      </c>
      <c r="BA61" s="2">
        <f>+K61</f>
        <v>31010.536659781432</v>
      </c>
      <c r="BB61" s="1">
        <f>+BA61*(1+$M$2)</f>
        <v>32561.063492770503</v>
      </c>
      <c r="BC61" s="1">
        <f>+BB61*(1+$M$2)</f>
        <v>34189.116667409027</v>
      </c>
      <c r="BD61" s="1">
        <f>+BC61*(1+$M$2)</f>
        <v>35898.572500779483</v>
      </c>
      <c r="BE61" s="1">
        <f>+BD61*(1+$M$2)</f>
        <v>37693.50112581846</v>
      </c>
      <c r="BF61" s="1">
        <f>+BE61*(1+$M$2)</f>
        <v>39578.176182109382</v>
      </c>
      <c r="BG61" s="1">
        <f>+BF61*(1+$M$2)</f>
        <v>41557.084991214855</v>
      </c>
      <c r="BH61" s="1">
        <f>+BG61*(1+$M$2)</f>
        <v>43634.939240775602</v>
      </c>
      <c r="BI61" s="1">
        <f>+BH61*(1+$M$2)</f>
        <v>45816.686202814388</v>
      </c>
      <c r="BJ61" s="1">
        <f>+BI61*(1+$M$2)</f>
        <v>48107.52051295511</v>
      </c>
      <c r="BK61" s="3">
        <f>NPV($L$2,-N61,O61:AL61)</f>
        <v>1012997.5675820353</v>
      </c>
      <c r="BL61" s="1">
        <f>NPV(L61,0,AM61:BJ61)</f>
        <v>473694.44435655494</v>
      </c>
      <c r="BM61" s="3">
        <f>+BK61-BL61</f>
        <v>539303.12322548032</v>
      </c>
    </row>
    <row r="62" spans="1:65" x14ac:dyDescent="0.2">
      <c r="A62">
        <f>VLOOKUP(C62,[2]Sheet1!$A:$B,2,FALSE)</f>
        <v>199847</v>
      </c>
      <c r="B62" t="s">
        <v>32</v>
      </c>
      <c r="C62" t="s">
        <v>32</v>
      </c>
      <c r="D62" s="4">
        <f>+BM62/N62</f>
        <v>3.0624246702015778</v>
      </c>
      <c r="E62" s="4">
        <f>+D62*10</f>
        <v>30.624246702015778</v>
      </c>
      <c r="F62" s="1">
        <v>56000</v>
      </c>
      <c r="G62" s="1">
        <v>118400</v>
      </c>
      <c r="H62">
        <v>0.48</v>
      </c>
      <c r="I62">
        <v>0.14000000000000001</v>
      </c>
      <c r="J62" s="1">
        <f>+F62/(1+'[1]Figure 1.2'!$C$23)</f>
        <v>19892.211373972052</v>
      </c>
      <c r="K62" s="1">
        <f>+G62/(1+'[1]Figure 1.2'!$C$23)</f>
        <v>42057.818333540912</v>
      </c>
      <c r="L62">
        <f>+'[1]Figure 1.2'!$C$21</f>
        <v>0.03</v>
      </c>
      <c r="M62">
        <f>+'[1]Figure 1.2'!$C$22</f>
        <v>0.05</v>
      </c>
      <c r="N62" s="1">
        <f>VLOOKUP(A62,[3]Sheet2!$A:$D,3,FALSE)</f>
        <v>181824</v>
      </c>
      <c r="O62" s="1">
        <v>0</v>
      </c>
      <c r="P62" s="1">
        <v>0</v>
      </c>
      <c r="Q62" s="1">
        <v>0</v>
      </c>
      <c r="R62" s="1">
        <v>0</v>
      </c>
      <c r="S62" s="2">
        <f>+F62</f>
        <v>56000</v>
      </c>
      <c r="T62" s="1">
        <f>+S62*(1+$M$2)</f>
        <v>58800</v>
      </c>
      <c r="U62" s="1">
        <f>+T62*(1+$M$2)</f>
        <v>61740</v>
      </c>
      <c r="V62" s="1">
        <f>+U62*(1+$M$2)</f>
        <v>64827</v>
      </c>
      <c r="W62" s="1">
        <f>+V62*(1+$M$2)</f>
        <v>68068.350000000006</v>
      </c>
      <c r="X62" s="1">
        <f>+W62*(1+$M$2)</f>
        <v>71471.767500000016</v>
      </c>
      <c r="Y62" s="1">
        <f>+X62*(1+$M$2)</f>
        <v>75045.355875000023</v>
      </c>
      <c r="Z62" s="1">
        <f>+Y62*(1+$M$2)</f>
        <v>78797.62366875002</v>
      </c>
      <c r="AA62" s="1">
        <f>+Z62*(1+$M$2)</f>
        <v>82737.504852187529</v>
      </c>
      <c r="AB62" s="1">
        <f>+AA62*(1+$M$2)</f>
        <v>86874.380094796914</v>
      </c>
      <c r="AC62" s="2">
        <f>+G62</f>
        <v>118400</v>
      </c>
      <c r="AD62" s="1">
        <f>+AC62*(1+$M$2)</f>
        <v>124320</v>
      </c>
      <c r="AE62" s="1">
        <f>+AD62*(1+$M$2)</f>
        <v>130536</v>
      </c>
      <c r="AF62" s="1">
        <f>+AE62*(1+$M$2)</f>
        <v>137062.80000000002</v>
      </c>
      <c r="AG62" s="1">
        <f>+AF62*(1+$M$2)</f>
        <v>143915.94000000003</v>
      </c>
      <c r="AH62" s="1">
        <f>+AG62*(1+$M$2)</f>
        <v>151111.73700000005</v>
      </c>
      <c r="AI62" s="1">
        <f>+AH62*(1+$M$2)</f>
        <v>158667.32385000007</v>
      </c>
      <c r="AJ62" s="1">
        <f>+AI62*(1+$M$2)</f>
        <v>166600.69004250009</v>
      </c>
      <c r="AK62" s="1">
        <f>+AJ62*(1+$M$2)</f>
        <v>174930.72454462512</v>
      </c>
      <c r="AL62" s="1">
        <f>+AK62*(1+$M$2)</f>
        <v>183677.26077185638</v>
      </c>
      <c r="AM62" s="2">
        <f>+J62</f>
        <v>19892.211373972052</v>
      </c>
      <c r="AN62" s="1">
        <f>+AM62*(1+$M$2)</f>
        <v>20886.821942670656</v>
      </c>
      <c r="AO62" s="1">
        <f>+AN62*(1+$M$2)</f>
        <v>21931.163039804189</v>
      </c>
      <c r="AP62" s="1">
        <f>+AO62*(1+$M$2)</f>
        <v>23027.721191794401</v>
      </c>
      <c r="AQ62" s="1">
        <f>+AP62*(1+$M$2)</f>
        <v>24179.107251384121</v>
      </c>
      <c r="AR62" s="1">
        <f>+AQ62*(1+$M$2)</f>
        <v>25388.062613953327</v>
      </c>
      <c r="AS62" s="1">
        <f>+AR62*(1+$M$2)</f>
        <v>26657.465744650995</v>
      </c>
      <c r="AT62" s="1">
        <f>+AS62*(1+$M$2)</f>
        <v>27990.339031883548</v>
      </c>
      <c r="AU62" s="1">
        <f>+AT62*(1+$M$2)</f>
        <v>29389.855983477726</v>
      </c>
      <c r="AV62" s="1">
        <f>+AU62*(1+$M$2)</f>
        <v>30859.348782651614</v>
      </c>
      <c r="AW62" s="1">
        <f>+AV62*(1+$M$2)</f>
        <v>32402.316221784196</v>
      </c>
      <c r="AX62" s="1">
        <f>+AW62*(1+$M$2)</f>
        <v>34022.43203287341</v>
      </c>
      <c r="AY62" s="1">
        <f>+AX62*(1+$M$2)</f>
        <v>35723.553634517084</v>
      </c>
      <c r="AZ62" s="1">
        <f>+AY62*(1+$M$2)</f>
        <v>37509.731316242942</v>
      </c>
      <c r="BA62" s="2">
        <f>+K62</f>
        <v>42057.818333540912</v>
      </c>
      <c r="BB62" s="1">
        <f>+BA62*(1+$M$2)</f>
        <v>44160.709250217958</v>
      </c>
      <c r="BC62" s="1">
        <f>+BB62*(1+$M$2)</f>
        <v>46368.744712728861</v>
      </c>
      <c r="BD62" s="1">
        <f>+BC62*(1+$M$2)</f>
        <v>48687.181948365309</v>
      </c>
      <c r="BE62" s="1">
        <f>+BD62*(1+$M$2)</f>
        <v>51121.541045783575</v>
      </c>
      <c r="BF62" s="1">
        <f>+BE62*(1+$M$2)</f>
        <v>53677.618098072759</v>
      </c>
      <c r="BG62" s="1">
        <f>+BF62*(1+$M$2)</f>
        <v>56361.499002976401</v>
      </c>
      <c r="BH62" s="1">
        <f>+BG62*(1+$M$2)</f>
        <v>59179.573953125226</v>
      </c>
      <c r="BI62" s="1">
        <f>+BH62*(1+$M$2)</f>
        <v>62138.552650781487</v>
      </c>
      <c r="BJ62" s="1">
        <f>+BI62*(1+$M$2)</f>
        <v>65245.480283320561</v>
      </c>
      <c r="BK62" s="3">
        <f>NPV($L$2,-N62,O62:AL62)</f>
        <v>1141393.1973853821</v>
      </c>
      <c r="BL62" s="1">
        <f>NPV(L62,0,AM62:BJ62)</f>
        <v>584570.89415065048</v>
      </c>
      <c r="BM62" s="3">
        <f>+BK62-BL62</f>
        <v>556822.30323473166</v>
      </c>
    </row>
    <row r="63" spans="1:65" x14ac:dyDescent="0.2">
      <c r="A63">
        <f>VLOOKUP(C63,[2]Sheet1!$A:$B,2,FALSE)</f>
        <v>201645</v>
      </c>
      <c r="B63" t="s">
        <v>47</v>
      </c>
      <c r="C63" t="s">
        <v>47</v>
      </c>
      <c r="D63" s="4">
        <f>+BM63/N63</f>
        <v>3.2980676169288632</v>
      </c>
      <c r="E63" s="4">
        <f>+D63*10</f>
        <v>32.980676169288628</v>
      </c>
      <c r="F63" s="1">
        <v>62400</v>
      </c>
      <c r="G63" s="1">
        <v>111100</v>
      </c>
      <c r="H63">
        <v>0.45</v>
      </c>
      <c r="I63">
        <v>0.37</v>
      </c>
      <c r="J63" s="1">
        <f>+F63/(1+'[1]Figure 1.2'!$C$23)</f>
        <v>22165.606959568857</v>
      </c>
      <c r="K63" s="1">
        <f>+G63/(1+'[1]Figure 1.2'!$C$23)</f>
        <v>39464.726493719558</v>
      </c>
      <c r="L63">
        <f>+'[1]Figure 1.2'!$C$21</f>
        <v>0.03</v>
      </c>
      <c r="M63">
        <f>+'[1]Figure 1.2'!$C$22</f>
        <v>0.05</v>
      </c>
      <c r="N63" s="1">
        <f>VLOOKUP(A63,[3]Sheet2!$A:$D,3,FALSE)</f>
        <v>170008</v>
      </c>
      <c r="O63" s="1">
        <v>0</v>
      </c>
      <c r="P63" s="1">
        <v>0</v>
      </c>
      <c r="Q63" s="1">
        <v>0</v>
      </c>
      <c r="R63" s="1">
        <v>0</v>
      </c>
      <c r="S63" s="2">
        <f>+F63</f>
        <v>62400</v>
      </c>
      <c r="T63" s="1">
        <f>+S63*(1+$M$2)</f>
        <v>65520</v>
      </c>
      <c r="U63" s="1">
        <f>+T63*(1+$M$2)</f>
        <v>68796</v>
      </c>
      <c r="V63" s="1">
        <f>+U63*(1+$M$2)</f>
        <v>72235.8</v>
      </c>
      <c r="W63" s="1">
        <f>+V63*(1+$M$2)</f>
        <v>75847.590000000011</v>
      </c>
      <c r="X63" s="1">
        <f>+W63*(1+$M$2)</f>
        <v>79639.969500000021</v>
      </c>
      <c r="Y63" s="1">
        <f>+X63*(1+$M$2)</f>
        <v>83621.967975000021</v>
      </c>
      <c r="Z63" s="1">
        <f>+Y63*(1+$M$2)</f>
        <v>87803.066373750029</v>
      </c>
      <c r="AA63" s="1">
        <f>+Z63*(1+$M$2)</f>
        <v>92193.219692437531</v>
      </c>
      <c r="AB63" s="1">
        <f>+AA63*(1+$M$2)</f>
        <v>96802.880677059409</v>
      </c>
      <c r="AC63" s="2">
        <f>+G63</f>
        <v>111100</v>
      </c>
      <c r="AD63" s="1">
        <f>+AC63*(1+$M$2)</f>
        <v>116655</v>
      </c>
      <c r="AE63" s="1">
        <f>+AD63*(1+$M$2)</f>
        <v>122487.75</v>
      </c>
      <c r="AF63" s="1">
        <f>+AE63*(1+$M$2)</f>
        <v>128612.13750000001</v>
      </c>
      <c r="AG63" s="1">
        <f>+AF63*(1+$M$2)</f>
        <v>135042.74437500001</v>
      </c>
      <c r="AH63" s="1">
        <f>+AG63*(1+$M$2)</f>
        <v>141794.88159375</v>
      </c>
      <c r="AI63" s="1">
        <f>+AH63*(1+$M$2)</f>
        <v>148884.62567343752</v>
      </c>
      <c r="AJ63" s="1">
        <f>+AI63*(1+$M$2)</f>
        <v>156328.85695710941</v>
      </c>
      <c r="AK63" s="1">
        <f>+AJ63*(1+$M$2)</f>
        <v>164145.29980496489</v>
      </c>
      <c r="AL63" s="1">
        <f>+AK63*(1+$M$2)</f>
        <v>172352.56479521314</v>
      </c>
      <c r="AM63" s="2">
        <f>+J63</f>
        <v>22165.606959568857</v>
      </c>
      <c r="AN63" s="1">
        <f>+AM63*(1+$M$2)</f>
        <v>23273.887307547302</v>
      </c>
      <c r="AO63" s="1">
        <f>+AN63*(1+$M$2)</f>
        <v>24437.581672924669</v>
      </c>
      <c r="AP63" s="1">
        <f>+AO63*(1+$M$2)</f>
        <v>25659.460756570905</v>
      </c>
      <c r="AQ63" s="1">
        <f>+AP63*(1+$M$2)</f>
        <v>26942.433794399451</v>
      </c>
      <c r="AR63" s="1">
        <f>+AQ63*(1+$M$2)</f>
        <v>28289.555484119424</v>
      </c>
      <c r="AS63" s="1">
        <f>+AR63*(1+$M$2)</f>
        <v>29704.033258325398</v>
      </c>
      <c r="AT63" s="1">
        <f>+AS63*(1+$M$2)</f>
        <v>31189.23492124167</v>
      </c>
      <c r="AU63" s="1">
        <f>+AT63*(1+$M$2)</f>
        <v>32748.696667303757</v>
      </c>
      <c r="AV63" s="1">
        <f>+AU63*(1+$M$2)</f>
        <v>34386.131500668947</v>
      </c>
      <c r="AW63" s="1">
        <f>+AV63*(1+$M$2)</f>
        <v>36105.438075702397</v>
      </c>
      <c r="AX63" s="1">
        <f>+AW63*(1+$M$2)</f>
        <v>37910.709979487518</v>
      </c>
      <c r="AY63" s="1">
        <f>+AX63*(1+$M$2)</f>
        <v>39806.245478461897</v>
      </c>
      <c r="AZ63" s="1">
        <f>+AY63*(1+$M$2)</f>
        <v>41796.557752384993</v>
      </c>
      <c r="BA63" s="2">
        <f>+K63</f>
        <v>39464.726493719558</v>
      </c>
      <c r="BB63" s="1">
        <f>+BA63*(1+$M$2)</f>
        <v>41437.96281840554</v>
      </c>
      <c r="BC63" s="1">
        <f>+BB63*(1+$M$2)</f>
        <v>43509.860959325822</v>
      </c>
      <c r="BD63" s="1">
        <f>+BC63*(1+$M$2)</f>
        <v>45685.354007292117</v>
      </c>
      <c r="BE63" s="1">
        <f>+BD63*(1+$M$2)</f>
        <v>47969.621707656726</v>
      </c>
      <c r="BF63" s="1">
        <f>+BE63*(1+$M$2)</f>
        <v>50368.102793039565</v>
      </c>
      <c r="BG63" s="1">
        <f>+BF63*(1+$M$2)</f>
        <v>52886.507932691544</v>
      </c>
      <c r="BH63" s="1">
        <f>+BG63*(1+$M$2)</f>
        <v>55530.833329326124</v>
      </c>
      <c r="BI63" s="1">
        <f>+BH63*(1+$M$2)</f>
        <v>58307.37499579243</v>
      </c>
      <c r="BJ63" s="1">
        <f>+BI63*(1+$M$2)</f>
        <v>61222.743745582055</v>
      </c>
      <c r="BK63" s="3">
        <f>NPV($L$2,-N63,O63:AL63)</f>
        <v>1161719.2564580259</v>
      </c>
      <c r="BL63" s="1">
        <f>NPV(L63,0,AM63:BJ63)</f>
        <v>601021.37703918375</v>
      </c>
      <c r="BM63" s="3">
        <f>+BK63-BL63</f>
        <v>560697.87941884215</v>
      </c>
    </row>
    <row r="64" spans="1:65" x14ac:dyDescent="0.2">
      <c r="A64">
        <f>VLOOKUP(C64,[2]Sheet1!$A:$B,2,FALSE)</f>
        <v>201885</v>
      </c>
      <c r="B64" t="s">
        <v>81</v>
      </c>
      <c r="C64" t="s">
        <v>157</v>
      </c>
      <c r="D64" s="4">
        <f>+BM64/N64</f>
        <v>12.815494025705254</v>
      </c>
      <c r="E64" s="4">
        <f>+D64*10</f>
        <v>128.15494025705254</v>
      </c>
      <c r="F64" s="1">
        <v>50700</v>
      </c>
      <c r="G64" s="1">
        <v>92800</v>
      </c>
      <c r="H64">
        <v>0.49</v>
      </c>
      <c r="I64">
        <v>0.18</v>
      </c>
      <c r="J64" s="1">
        <f>+F64/(1+'[1]Figure 1.2'!$C$23)</f>
        <v>18009.555654649699</v>
      </c>
      <c r="K64" s="1">
        <f>+G64/(1+'[1]Figure 1.2'!$C$23)</f>
        <v>32964.235991153684</v>
      </c>
      <c r="L64">
        <f>+'[1]Figure 1.2'!$C$21</f>
        <v>0.03</v>
      </c>
      <c r="M64">
        <f>+'[1]Figure 1.2'!$C$22</f>
        <v>0.05</v>
      </c>
      <c r="N64" s="1">
        <f>VLOOKUP(A64,[3]Sheet2!$A:$D,3,FALSE)</f>
        <v>43578</v>
      </c>
      <c r="O64" s="1">
        <v>0</v>
      </c>
      <c r="P64" s="1">
        <v>0</v>
      </c>
      <c r="Q64" s="1">
        <v>0</v>
      </c>
      <c r="R64" s="1">
        <v>0</v>
      </c>
      <c r="S64" s="2">
        <f>+F64</f>
        <v>50700</v>
      </c>
      <c r="T64" s="1">
        <f>+S64*(1+$M$2)</f>
        <v>53235</v>
      </c>
      <c r="U64" s="1">
        <f>+T64*(1+$M$2)</f>
        <v>55896.75</v>
      </c>
      <c r="V64" s="1">
        <f>+U64*(1+$M$2)</f>
        <v>58691.587500000001</v>
      </c>
      <c r="W64" s="1">
        <f>+V64*(1+$M$2)</f>
        <v>61626.166875000003</v>
      </c>
      <c r="X64" s="1">
        <f>+W64*(1+$M$2)</f>
        <v>64707.475218750005</v>
      </c>
      <c r="Y64" s="1">
        <f>+X64*(1+$M$2)</f>
        <v>67942.848979687507</v>
      </c>
      <c r="Z64" s="1">
        <f>+Y64*(1+$M$2)</f>
        <v>71339.991428671885</v>
      </c>
      <c r="AA64" s="1">
        <f>+Z64*(1+$M$2)</f>
        <v>74906.991000105481</v>
      </c>
      <c r="AB64" s="1">
        <f>+AA64*(1+$M$2)</f>
        <v>78652.340550110763</v>
      </c>
      <c r="AC64" s="2">
        <f>+G64</f>
        <v>92800</v>
      </c>
      <c r="AD64" s="1">
        <f>+AC64*(1+$M$2)</f>
        <v>97440</v>
      </c>
      <c r="AE64" s="1">
        <f>+AD64*(1+$M$2)</f>
        <v>102312</v>
      </c>
      <c r="AF64" s="1">
        <f>+AE64*(1+$M$2)</f>
        <v>107427.6</v>
      </c>
      <c r="AG64" s="1">
        <f>+AF64*(1+$M$2)</f>
        <v>112798.98000000001</v>
      </c>
      <c r="AH64" s="1">
        <f>+AG64*(1+$M$2)</f>
        <v>118438.92900000002</v>
      </c>
      <c r="AI64" s="1">
        <f>+AH64*(1+$M$2)</f>
        <v>124360.87545000002</v>
      </c>
      <c r="AJ64" s="1">
        <f>+AI64*(1+$M$2)</f>
        <v>130578.91922250003</v>
      </c>
      <c r="AK64" s="1">
        <f>+AJ64*(1+$M$2)</f>
        <v>137107.86518362505</v>
      </c>
      <c r="AL64" s="1">
        <f>+AK64*(1+$M$2)</f>
        <v>143963.25844280631</v>
      </c>
      <c r="AM64" s="2">
        <f>+J64</f>
        <v>18009.555654649699</v>
      </c>
      <c r="AN64" s="1">
        <f>+AM64*(1+$M$2)</f>
        <v>18910.033437382186</v>
      </c>
      <c r="AO64" s="1">
        <f>+AN64*(1+$M$2)</f>
        <v>19855.535109251297</v>
      </c>
      <c r="AP64" s="1">
        <f>+AO64*(1+$M$2)</f>
        <v>20848.311864713862</v>
      </c>
      <c r="AQ64" s="1">
        <f>+AP64*(1+$M$2)</f>
        <v>21890.727457949557</v>
      </c>
      <c r="AR64" s="1">
        <f>+AQ64*(1+$M$2)</f>
        <v>22985.263830847034</v>
      </c>
      <c r="AS64" s="1">
        <f>+AR64*(1+$M$2)</f>
        <v>24134.527022389386</v>
      </c>
      <c r="AT64" s="1">
        <f>+AS64*(1+$M$2)</f>
        <v>25341.253373508855</v>
      </c>
      <c r="AU64" s="1">
        <f>+AT64*(1+$M$2)</f>
        <v>26608.316042184299</v>
      </c>
      <c r="AV64" s="1">
        <f>+AU64*(1+$M$2)</f>
        <v>27938.731844293514</v>
      </c>
      <c r="AW64" s="1">
        <f>+AV64*(1+$M$2)</f>
        <v>29335.668436508189</v>
      </c>
      <c r="AX64" s="1">
        <f>+AW64*(1+$M$2)</f>
        <v>30802.451858333599</v>
      </c>
      <c r="AY64" s="1">
        <f>+AX64*(1+$M$2)</f>
        <v>32342.574451250282</v>
      </c>
      <c r="AZ64" s="1">
        <f>+AY64*(1+$M$2)</f>
        <v>33959.703173812799</v>
      </c>
      <c r="BA64" s="2">
        <f>+K64</f>
        <v>32964.235991153684</v>
      </c>
      <c r="BB64" s="1">
        <f>+BA64*(1+$M$2)</f>
        <v>34612.447790711369</v>
      </c>
      <c r="BC64" s="1">
        <f>+BB64*(1+$M$2)</f>
        <v>36343.070180246941</v>
      </c>
      <c r="BD64" s="1">
        <f>+BC64*(1+$M$2)</f>
        <v>38160.223689259292</v>
      </c>
      <c r="BE64" s="1">
        <f>+BD64*(1+$M$2)</f>
        <v>40068.234873722256</v>
      </c>
      <c r="BF64" s="1">
        <f>+BE64*(1+$M$2)</f>
        <v>42071.646617408369</v>
      </c>
      <c r="BG64" s="1">
        <f>+BF64*(1+$M$2)</f>
        <v>44175.228948278789</v>
      </c>
      <c r="BH64" s="1">
        <f>+BG64*(1+$M$2)</f>
        <v>46383.99039569273</v>
      </c>
      <c r="BI64" s="1">
        <f>+BH64*(1+$M$2)</f>
        <v>48703.189915477371</v>
      </c>
      <c r="BJ64" s="1">
        <f>+BI64*(1+$M$2)</f>
        <v>51138.349411251242</v>
      </c>
      <c r="BK64" s="3">
        <f>NPV($L$2,-N64,O64:AL64)</f>
        <v>1052922.4776938448</v>
      </c>
      <c r="BL64" s="1">
        <f>NPV(L64,0,AM64:BJ64)</f>
        <v>494448.87904166133</v>
      </c>
      <c r="BM64" s="3">
        <f>+BK64-BL64</f>
        <v>558473.59865218354</v>
      </c>
    </row>
    <row r="65" spans="1:65" x14ac:dyDescent="0.2">
      <c r="A65">
        <f>VLOOKUP(C65,[2]Sheet1!$A:$B,2,FALSE)</f>
        <v>203517</v>
      </c>
      <c r="B65" t="s">
        <v>89</v>
      </c>
      <c r="C65" t="s">
        <v>89</v>
      </c>
      <c r="D65" s="4">
        <f>+BM65/N65</f>
        <v>11.885172344225218</v>
      </c>
      <c r="E65" s="4">
        <f>+D65*10</f>
        <v>118.85172344225218</v>
      </c>
      <c r="F65" s="1">
        <v>43400</v>
      </c>
      <c r="G65" s="1">
        <v>78000</v>
      </c>
      <c r="H65">
        <v>0.48</v>
      </c>
      <c r="I65">
        <v>0.14000000000000001</v>
      </c>
      <c r="J65" s="1">
        <f>+F65/(1+'[1]Figure 1.2'!$C$23)</f>
        <v>15416.463814828341</v>
      </c>
      <c r="K65" s="1">
        <f>+G65/(1+'[1]Figure 1.2'!$C$23)</f>
        <v>27707.008699461072</v>
      </c>
      <c r="L65">
        <f>+'[1]Figure 1.2'!$C$21</f>
        <v>0.03</v>
      </c>
      <c r="M65">
        <f>+'[1]Figure 1.2'!$C$22</f>
        <v>0.05</v>
      </c>
      <c r="N65" s="1">
        <f>VLOOKUP(A65,[3]Sheet2!$A:$D,3,FALSE)</f>
        <v>39512</v>
      </c>
      <c r="O65" s="1">
        <v>0</v>
      </c>
      <c r="P65" s="1">
        <v>0</v>
      </c>
      <c r="Q65" s="1">
        <v>0</v>
      </c>
      <c r="R65" s="1">
        <v>0</v>
      </c>
      <c r="S65" s="2">
        <f>+F65</f>
        <v>43400</v>
      </c>
      <c r="T65" s="1">
        <f>+S65*(1+$M$2)</f>
        <v>45570</v>
      </c>
      <c r="U65" s="1">
        <f>+T65*(1+$M$2)</f>
        <v>47848.5</v>
      </c>
      <c r="V65" s="1">
        <f>+U65*(1+$M$2)</f>
        <v>50240.925000000003</v>
      </c>
      <c r="W65" s="1">
        <f>+V65*(1+$M$2)</f>
        <v>52752.971250000002</v>
      </c>
      <c r="X65" s="1">
        <f>+W65*(1+$M$2)</f>
        <v>55390.619812500008</v>
      </c>
      <c r="Y65" s="1">
        <f>+X65*(1+$M$2)</f>
        <v>58160.150803125012</v>
      </c>
      <c r="Z65" s="1">
        <f>+Y65*(1+$M$2)</f>
        <v>61068.158343281262</v>
      </c>
      <c r="AA65" s="1">
        <f>+Z65*(1+$M$2)</f>
        <v>64121.566260445325</v>
      </c>
      <c r="AB65" s="1">
        <f>+AA65*(1+$M$2)</f>
        <v>67327.644573467594</v>
      </c>
      <c r="AC65" s="2">
        <f>+G65</f>
        <v>78000</v>
      </c>
      <c r="AD65" s="1">
        <f>+AC65*(1+$M$2)</f>
        <v>81900</v>
      </c>
      <c r="AE65" s="1">
        <f>+AD65*(1+$M$2)</f>
        <v>85995</v>
      </c>
      <c r="AF65" s="1">
        <f>+AE65*(1+$M$2)</f>
        <v>90294.75</v>
      </c>
      <c r="AG65" s="1">
        <f>+AF65*(1+$M$2)</f>
        <v>94809.487500000003</v>
      </c>
      <c r="AH65" s="1">
        <f>+AG65*(1+$M$2)</f>
        <v>99549.961875000008</v>
      </c>
      <c r="AI65" s="1">
        <f>+AH65*(1+$M$2)</f>
        <v>104527.45996875002</v>
      </c>
      <c r="AJ65" s="1">
        <f>+AI65*(1+$M$2)</f>
        <v>109753.83296718753</v>
      </c>
      <c r="AK65" s="1">
        <f>+AJ65*(1+$M$2)</f>
        <v>115241.52461554691</v>
      </c>
      <c r="AL65" s="1">
        <f>+AK65*(1+$M$2)</f>
        <v>121003.60084632426</v>
      </c>
      <c r="AM65" s="2">
        <f>+J65</f>
        <v>15416.463814828341</v>
      </c>
      <c r="AN65" s="1">
        <f>+AM65*(1+$M$2)</f>
        <v>16187.287005569759</v>
      </c>
      <c r="AO65" s="1">
        <f>+AN65*(1+$M$2)</f>
        <v>16996.651355848247</v>
      </c>
      <c r="AP65" s="1">
        <f>+AO65*(1+$M$2)</f>
        <v>17846.483923640662</v>
      </c>
      <c r="AQ65" s="1">
        <f>+AP65*(1+$M$2)</f>
        <v>18738.808119822697</v>
      </c>
      <c r="AR65" s="1">
        <f>+AQ65*(1+$M$2)</f>
        <v>19675.748525813833</v>
      </c>
      <c r="AS65" s="1">
        <f>+AR65*(1+$M$2)</f>
        <v>20659.535952104525</v>
      </c>
      <c r="AT65" s="1">
        <f>+AS65*(1+$M$2)</f>
        <v>21692.512749709753</v>
      </c>
      <c r="AU65" s="1">
        <f>+AT65*(1+$M$2)</f>
        <v>22777.138387195242</v>
      </c>
      <c r="AV65" s="1">
        <f>+AU65*(1+$M$2)</f>
        <v>23915.995306555003</v>
      </c>
      <c r="AW65" s="1">
        <f>+AV65*(1+$M$2)</f>
        <v>25111.795071882756</v>
      </c>
      <c r="AX65" s="1">
        <f>+AW65*(1+$M$2)</f>
        <v>26367.384825476896</v>
      </c>
      <c r="AY65" s="1">
        <f>+AX65*(1+$M$2)</f>
        <v>27685.754066750742</v>
      </c>
      <c r="AZ65" s="1">
        <f>+AY65*(1+$M$2)</f>
        <v>29070.041770088279</v>
      </c>
      <c r="BA65" s="2">
        <f>+K65</f>
        <v>27707.008699461072</v>
      </c>
      <c r="BB65" s="1">
        <f>+BA65*(1+$M$2)</f>
        <v>29092.359134434126</v>
      </c>
      <c r="BC65" s="1">
        <f>+BB65*(1+$M$2)</f>
        <v>30546.977091155833</v>
      </c>
      <c r="BD65" s="1">
        <f>+BC65*(1+$M$2)</f>
        <v>32074.325945713626</v>
      </c>
      <c r="BE65" s="1">
        <f>+BD65*(1+$M$2)</f>
        <v>33678.042242999312</v>
      </c>
      <c r="BF65" s="1">
        <f>+BE65*(1+$M$2)</f>
        <v>35361.94435514928</v>
      </c>
      <c r="BG65" s="1">
        <f>+BF65*(1+$M$2)</f>
        <v>37130.041572906746</v>
      </c>
      <c r="BH65" s="1">
        <f>+BG65*(1+$M$2)</f>
        <v>38986.543651552085</v>
      </c>
      <c r="BI65" s="1">
        <f>+BH65*(1+$M$2)</f>
        <v>40935.870834129688</v>
      </c>
      <c r="BJ65" s="1">
        <f>+BI65*(1+$M$2)</f>
        <v>42982.664375836175</v>
      </c>
      <c r="BK65" s="3">
        <f>NPV($L$2,-N65,O65:AL65)</f>
        <v>889386.13102578162</v>
      </c>
      <c r="BL65" s="1">
        <f>NPV(L65,0,AM65:BJ65)</f>
        <v>419779.20136075479</v>
      </c>
      <c r="BM65" s="3">
        <f>+BK65-BL65</f>
        <v>469606.92966502684</v>
      </c>
    </row>
    <row r="66" spans="1:65" x14ac:dyDescent="0.2">
      <c r="A66">
        <f>VLOOKUP(C66,[2]Sheet1!$A:$B,2,FALSE)</f>
        <v>204796</v>
      </c>
      <c r="B66" t="s">
        <v>82</v>
      </c>
      <c r="C66" t="s">
        <v>82</v>
      </c>
      <c r="D66" s="4">
        <f>+BM66/N66</f>
        <v>14.063720344700945</v>
      </c>
      <c r="E66" s="4">
        <f>+D66*10</f>
        <v>140.63720344700945</v>
      </c>
      <c r="F66" s="1">
        <v>51900</v>
      </c>
      <c r="G66" s="1">
        <v>92400</v>
      </c>
      <c r="H66">
        <v>0.49</v>
      </c>
      <c r="I66">
        <v>0.26</v>
      </c>
      <c r="J66" s="1">
        <f>+F66/(1+'[1]Figure 1.2'!$C$23)</f>
        <v>18435.817326949098</v>
      </c>
      <c r="K66" s="1">
        <f>+G66/(1+'[1]Figure 1.2'!$C$23)</f>
        <v>32822.148767053885</v>
      </c>
      <c r="L66">
        <f>+'[1]Figure 1.2'!$C$21</f>
        <v>0.03</v>
      </c>
      <c r="M66">
        <f>+'[1]Figure 1.2'!$C$22</f>
        <v>0.05</v>
      </c>
      <c r="N66" s="1">
        <f>VLOOKUP(A66,[3]Sheet2!$A:$D,3,FALSE)</f>
        <v>40148</v>
      </c>
      <c r="O66" s="1">
        <v>0</v>
      </c>
      <c r="P66" s="1">
        <v>0</v>
      </c>
      <c r="Q66" s="1">
        <v>0</v>
      </c>
      <c r="R66" s="1">
        <v>0</v>
      </c>
      <c r="S66" s="2">
        <f>+F66</f>
        <v>51900</v>
      </c>
      <c r="T66" s="1">
        <f>+S66*(1+$M$2)</f>
        <v>54495</v>
      </c>
      <c r="U66" s="1">
        <f>+T66*(1+$M$2)</f>
        <v>57219.75</v>
      </c>
      <c r="V66" s="1">
        <f>+U66*(1+$M$2)</f>
        <v>60080.737500000003</v>
      </c>
      <c r="W66" s="1">
        <f>+V66*(1+$M$2)</f>
        <v>63084.774375000008</v>
      </c>
      <c r="X66" s="1">
        <f>+W66*(1+$M$2)</f>
        <v>66239.013093750007</v>
      </c>
      <c r="Y66" s="1">
        <f>+X66*(1+$M$2)</f>
        <v>69550.963748437513</v>
      </c>
      <c r="Z66" s="1">
        <f>+Y66*(1+$M$2)</f>
        <v>73028.511935859395</v>
      </c>
      <c r="AA66" s="1">
        <f>+Z66*(1+$M$2)</f>
        <v>76679.937532652373</v>
      </c>
      <c r="AB66" s="1">
        <f>+AA66*(1+$M$2)</f>
        <v>80513.934409284993</v>
      </c>
      <c r="AC66" s="2">
        <f>+G66</f>
        <v>92400</v>
      </c>
      <c r="AD66" s="1">
        <f>+AC66*(1+$M$2)</f>
        <v>97020</v>
      </c>
      <c r="AE66" s="1">
        <f>+AD66*(1+$M$2)</f>
        <v>101871</v>
      </c>
      <c r="AF66" s="1">
        <f>+AE66*(1+$M$2)</f>
        <v>106964.55</v>
      </c>
      <c r="AG66" s="1">
        <f>+AF66*(1+$M$2)</f>
        <v>112312.77750000001</v>
      </c>
      <c r="AH66" s="1">
        <f>+AG66*(1+$M$2)</f>
        <v>117928.41637500002</v>
      </c>
      <c r="AI66" s="1">
        <f>+AH66*(1+$M$2)</f>
        <v>123824.83719375002</v>
      </c>
      <c r="AJ66" s="1">
        <f>+AI66*(1+$M$2)</f>
        <v>130016.07905343753</v>
      </c>
      <c r="AK66" s="1">
        <f>+AJ66*(1+$M$2)</f>
        <v>136516.88300610942</v>
      </c>
      <c r="AL66" s="1">
        <f>+AK66*(1+$M$2)</f>
        <v>143342.72715641488</v>
      </c>
      <c r="AM66" s="2">
        <f>+J66</f>
        <v>18435.817326949098</v>
      </c>
      <c r="AN66" s="1">
        <f>+AM66*(1+$M$2)</f>
        <v>19357.608193296554</v>
      </c>
      <c r="AO66" s="1">
        <f>+AN66*(1+$M$2)</f>
        <v>20325.488602961381</v>
      </c>
      <c r="AP66" s="1">
        <f>+AO66*(1+$M$2)</f>
        <v>21341.763033109451</v>
      </c>
      <c r="AQ66" s="1">
        <f>+AP66*(1+$M$2)</f>
        <v>22408.851184764924</v>
      </c>
      <c r="AR66" s="1">
        <f>+AQ66*(1+$M$2)</f>
        <v>23529.293744003171</v>
      </c>
      <c r="AS66" s="1">
        <f>+AR66*(1+$M$2)</f>
        <v>24705.758431203332</v>
      </c>
      <c r="AT66" s="1">
        <f>+AS66*(1+$M$2)</f>
        <v>25941.0463527635</v>
      </c>
      <c r="AU66" s="1">
        <f>+AT66*(1+$M$2)</f>
        <v>27238.098670401676</v>
      </c>
      <c r="AV66" s="1">
        <f>+AU66*(1+$M$2)</f>
        <v>28600.003603921759</v>
      </c>
      <c r="AW66" s="1">
        <f>+AV66*(1+$M$2)</f>
        <v>30030.003784117849</v>
      </c>
      <c r="AX66" s="1">
        <f>+AW66*(1+$M$2)</f>
        <v>31531.503973323743</v>
      </c>
      <c r="AY66" s="1">
        <f>+AX66*(1+$M$2)</f>
        <v>33108.079171989928</v>
      </c>
      <c r="AZ66" s="1">
        <f>+AY66*(1+$M$2)</f>
        <v>34763.483130589426</v>
      </c>
      <c r="BA66" s="2">
        <f>+K66</f>
        <v>32822.148767053885</v>
      </c>
      <c r="BB66" s="1">
        <f>+BA66*(1+$M$2)</f>
        <v>34463.256205406578</v>
      </c>
      <c r="BC66" s="1">
        <f>+BB66*(1+$M$2)</f>
        <v>36186.419015676911</v>
      </c>
      <c r="BD66" s="1">
        <f>+BC66*(1+$M$2)</f>
        <v>37995.739966460758</v>
      </c>
      <c r="BE66" s="1">
        <f>+BD66*(1+$M$2)</f>
        <v>39895.526964783799</v>
      </c>
      <c r="BF66" s="1">
        <f>+BE66*(1+$M$2)</f>
        <v>41890.303313022989</v>
      </c>
      <c r="BG66" s="1">
        <f>+BF66*(1+$M$2)</f>
        <v>43984.81847867414</v>
      </c>
      <c r="BH66" s="1">
        <f>+BG66*(1+$M$2)</f>
        <v>46184.059402607847</v>
      </c>
      <c r="BI66" s="1">
        <f>+BH66*(1+$M$2)</f>
        <v>48493.262372738238</v>
      </c>
      <c r="BJ66" s="1">
        <f>+BI66*(1+$M$2)</f>
        <v>50917.92549137515</v>
      </c>
      <c r="BK66" s="3">
        <f>NPV($L$2,-N66,O66:AL66)</f>
        <v>1064505.4323911674</v>
      </c>
      <c r="BL66" s="1">
        <f>NPV(L66,0,AM66:BJ66)</f>
        <v>499875.18799211393</v>
      </c>
      <c r="BM66" s="3">
        <f>+BK66-BL66</f>
        <v>564630.24439905351</v>
      </c>
    </row>
    <row r="67" spans="1:65" x14ac:dyDescent="0.2">
      <c r="A67">
        <f>VLOOKUP(C67,[2]Sheet1!$A:$B,2,FALSE)</f>
        <v>211440</v>
      </c>
      <c r="B67" t="s">
        <v>22</v>
      </c>
      <c r="C67" t="s">
        <v>22</v>
      </c>
      <c r="D67" s="4">
        <f>+BM67/N67</f>
        <v>3.3035496991592095</v>
      </c>
      <c r="E67" s="4">
        <f>+D67*10</f>
        <v>33.035496991592098</v>
      </c>
      <c r="F67" s="1">
        <v>70900</v>
      </c>
      <c r="G67" s="1">
        <v>126400</v>
      </c>
      <c r="H67">
        <v>0.46</v>
      </c>
      <c r="I67">
        <v>0.64</v>
      </c>
      <c r="J67" s="1">
        <f>+F67/(1+'[1]Figure 1.2'!$C$23)</f>
        <v>25184.960471689617</v>
      </c>
      <c r="K67" s="1">
        <f>+G67/(1+'[1]Figure 1.2'!$C$23)</f>
        <v>44899.56281553692</v>
      </c>
      <c r="L67">
        <f>+'[1]Figure 1.2'!$C$21</f>
        <v>0.03</v>
      </c>
      <c r="M67">
        <f>+'[1]Figure 1.2'!$C$22</f>
        <v>0.05</v>
      </c>
      <c r="N67" s="1">
        <f>VLOOKUP(A67,[3]Sheet2!$A:$D,3,FALSE)</f>
        <v>193089</v>
      </c>
      <c r="O67" s="1">
        <v>0</v>
      </c>
      <c r="P67" s="1">
        <v>0</v>
      </c>
      <c r="Q67" s="1">
        <v>0</v>
      </c>
      <c r="R67" s="1">
        <v>0</v>
      </c>
      <c r="S67" s="2">
        <f>+F67</f>
        <v>70900</v>
      </c>
      <c r="T67" s="1">
        <f>+S67*(1+$M$2)</f>
        <v>74445</v>
      </c>
      <c r="U67" s="1">
        <f>+T67*(1+$M$2)</f>
        <v>78167.25</v>
      </c>
      <c r="V67" s="1">
        <f>+U67*(1+$M$2)</f>
        <v>82075.612500000003</v>
      </c>
      <c r="W67" s="1">
        <f>+V67*(1+$M$2)</f>
        <v>86179.393125000002</v>
      </c>
      <c r="X67" s="1">
        <f>+W67*(1+$M$2)</f>
        <v>90488.362781250005</v>
      </c>
      <c r="Y67" s="1">
        <f>+X67*(1+$M$2)</f>
        <v>95012.780920312507</v>
      </c>
      <c r="Z67" s="1">
        <f>+Y67*(1+$M$2)</f>
        <v>99763.419966328132</v>
      </c>
      <c r="AA67" s="1">
        <f>+Z67*(1+$M$2)</f>
        <v>104751.59096464455</v>
      </c>
      <c r="AB67" s="1">
        <f>+AA67*(1+$M$2)</f>
        <v>109989.17051287678</v>
      </c>
      <c r="AC67" s="2">
        <f>+G67</f>
        <v>126400</v>
      </c>
      <c r="AD67" s="1">
        <f>+AC67*(1+$M$2)</f>
        <v>132720</v>
      </c>
      <c r="AE67" s="1">
        <f>+AD67*(1+$M$2)</f>
        <v>139356</v>
      </c>
      <c r="AF67" s="1">
        <f>+AE67*(1+$M$2)</f>
        <v>146323.80000000002</v>
      </c>
      <c r="AG67" s="1">
        <f>+AF67*(1+$M$2)</f>
        <v>153639.99000000002</v>
      </c>
      <c r="AH67" s="1">
        <f>+AG67*(1+$M$2)</f>
        <v>161321.98950000003</v>
      </c>
      <c r="AI67" s="1">
        <f>+AH67*(1+$M$2)</f>
        <v>169388.08897500002</v>
      </c>
      <c r="AJ67" s="1">
        <f>+AI67*(1+$M$2)</f>
        <v>177857.49342375004</v>
      </c>
      <c r="AK67" s="1">
        <f>+AJ67*(1+$M$2)</f>
        <v>186750.36809493756</v>
      </c>
      <c r="AL67" s="1">
        <f>+AK67*(1+$M$2)</f>
        <v>196087.88649968445</v>
      </c>
      <c r="AM67" s="2">
        <f>+J67</f>
        <v>25184.960471689617</v>
      </c>
      <c r="AN67" s="1">
        <f>+AM67*(1+$M$2)</f>
        <v>26444.208495274099</v>
      </c>
      <c r="AO67" s="1">
        <f>+AN67*(1+$M$2)</f>
        <v>27766.418920037806</v>
      </c>
      <c r="AP67" s="1">
        <f>+AO67*(1+$M$2)</f>
        <v>29154.739866039698</v>
      </c>
      <c r="AQ67" s="1">
        <f>+AP67*(1+$M$2)</f>
        <v>30612.476859341685</v>
      </c>
      <c r="AR67" s="1">
        <f>+AQ67*(1+$M$2)</f>
        <v>32143.10070230877</v>
      </c>
      <c r="AS67" s="1">
        <f>+AR67*(1+$M$2)</f>
        <v>33750.25573742421</v>
      </c>
      <c r="AT67" s="1">
        <f>+AS67*(1+$M$2)</f>
        <v>35437.768524295425</v>
      </c>
      <c r="AU67" s="1">
        <f>+AT67*(1+$M$2)</f>
        <v>37209.656950510194</v>
      </c>
      <c r="AV67" s="1">
        <f>+AU67*(1+$M$2)</f>
        <v>39070.139798035707</v>
      </c>
      <c r="AW67" s="1">
        <f>+AV67*(1+$M$2)</f>
        <v>41023.64678793749</v>
      </c>
      <c r="AX67" s="1">
        <f>+AW67*(1+$M$2)</f>
        <v>43074.829127334364</v>
      </c>
      <c r="AY67" s="1">
        <f>+AX67*(1+$M$2)</f>
        <v>45228.570583701083</v>
      </c>
      <c r="AZ67" s="1">
        <f>+AY67*(1+$M$2)</f>
        <v>47489.999112886137</v>
      </c>
      <c r="BA67" s="2">
        <f>+K67</f>
        <v>44899.56281553692</v>
      </c>
      <c r="BB67" s="1">
        <f>+BA67*(1+$M$2)</f>
        <v>47144.540956313765</v>
      </c>
      <c r="BC67" s="1">
        <f>+BB67*(1+$M$2)</f>
        <v>49501.768004129459</v>
      </c>
      <c r="BD67" s="1">
        <f>+BC67*(1+$M$2)</f>
        <v>51976.856404335937</v>
      </c>
      <c r="BE67" s="1">
        <f>+BD67*(1+$M$2)</f>
        <v>54575.699224552736</v>
      </c>
      <c r="BF67" s="1">
        <f>+BE67*(1+$M$2)</f>
        <v>57304.484185780377</v>
      </c>
      <c r="BG67" s="1">
        <f>+BF67*(1+$M$2)</f>
        <v>60169.7083950694</v>
      </c>
      <c r="BH67" s="1">
        <f>+BG67*(1+$M$2)</f>
        <v>63178.193814822873</v>
      </c>
      <c r="BI67" s="1">
        <f>+BH67*(1+$M$2)</f>
        <v>66337.103505564024</v>
      </c>
      <c r="BJ67" s="1">
        <f>+BI67*(1+$M$2)</f>
        <v>69653.958680842232</v>
      </c>
      <c r="BK67" s="3">
        <f>NPV($L$2,-N67,O67:AL67)</f>
        <v>1321172.1196016553</v>
      </c>
      <c r="BL67" s="1">
        <f>NPV(L67,0,AM67:BJ67)</f>
        <v>683293.01174070267</v>
      </c>
      <c r="BM67" s="3">
        <f>+BK67-BL67</f>
        <v>637879.10786095262</v>
      </c>
    </row>
    <row r="68" spans="1:65" x14ac:dyDescent="0.2">
      <c r="A68">
        <f>VLOOKUP(C68,[2]Sheet1!$A:$B,2,FALSE)</f>
        <v>212054</v>
      </c>
      <c r="B68" t="s">
        <v>54</v>
      </c>
      <c r="C68" t="s">
        <v>54</v>
      </c>
      <c r="D68" s="4">
        <f>+BM68/N68</f>
        <v>3.2273705679890154</v>
      </c>
      <c r="E68" s="4">
        <f>+D68*10</f>
        <v>32.273705679890156</v>
      </c>
      <c r="F68" s="1">
        <v>58400</v>
      </c>
      <c r="G68" s="1">
        <v>108200</v>
      </c>
      <c r="H68">
        <v>0.47</v>
      </c>
      <c r="I68">
        <v>0.28000000000000003</v>
      </c>
      <c r="J68" s="1">
        <f>+F68/(1+'[1]Figure 1.2'!$C$23)</f>
        <v>20744.734718570853</v>
      </c>
      <c r="K68" s="1">
        <f>+G68/(1+'[1]Figure 1.2'!$C$23)</f>
        <v>38434.594118995999</v>
      </c>
      <c r="L68">
        <f>+'[1]Figure 1.2'!$C$21</f>
        <v>0.03</v>
      </c>
      <c r="M68">
        <f>+'[1]Figure 1.2'!$C$22</f>
        <v>0.05</v>
      </c>
      <c r="N68" s="1">
        <f>VLOOKUP(A68,[3]Sheet2!$A:$D,3,FALSE)</f>
        <v>166202</v>
      </c>
      <c r="O68" s="1">
        <v>0</v>
      </c>
      <c r="P68" s="1">
        <v>0</v>
      </c>
      <c r="Q68" s="1">
        <v>0</v>
      </c>
      <c r="R68" s="1">
        <v>0</v>
      </c>
      <c r="S68" s="2">
        <f>+F68</f>
        <v>58400</v>
      </c>
      <c r="T68" s="1">
        <f>+S68*(1+$M$2)</f>
        <v>61320</v>
      </c>
      <c r="U68" s="1">
        <f>+T68*(1+$M$2)</f>
        <v>64386</v>
      </c>
      <c r="V68" s="1">
        <f>+U68*(1+$M$2)</f>
        <v>67605.3</v>
      </c>
      <c r="W68" s="1">
        <f>+V68*(1+$M$2)</f>
        <v>70985.565000000002</v>
      </c>
      <c r="X68" s="1">
        <f>+W68*(1+$M$2)</f>
        <v>74534.843250000005</v>
      </c>
      <c r="Y68" s="1">
        <f>+X68*(1+$M$2)</f>
        <v>78261.585412500004</v>
      </c>
      <c r="Z68" s="1">
        <f>+Y68*(1+$M$2)</f>
        <v>82174.664683125011</v>
      </c>
      <c r="AA68" s="1">
        <f>+Z68*(1+$M$2)</f>
        <v>86283.397917281269</v>
      </c>
      <c r="AB68" s="1">
        <f>+AA68*(1+$M$2)</f>
        <v>90597.567813145331</v>
      </c>
      <c r="AC68" s="2">
        <f>+G68</f>
        <v>108200</v>
      </c>
      <c r="AD68" s="1">
        <f>+AC68*(1+$M$2)</f>
        <v>113610</v>
      </c>
      <c r="AE68" s="1">
        <f>+AD68*(1+$M$2)</f>
        <v>119290.5</v>
      </c>
      <c r="AF68" s="1">
        <f>+AE68*(1+$M$2)</f>
        <v>125255.02500000001</v>
      </c>
      <c r="AG68" s="1">
        <f>+AF68*(1+$M$2)</f>
        <v>131517.77625000002</v>
      </c>
      <c r="AH68" s="1">
        <f>+AG68*(1+$M$2)</f>
        <v>138093.66506250002</v>
      </c>
      <c r="AI68" s="1">
        <f>+AH68*(1+$M$2)</f>
        <v>144998.34831562501</v>
      </c>
      <c r="AJ68" s="1">
        <f>+AI68*(1+$M$2)</f>
        <v>152248.26573140628</v>
      </c>
      <c r="AK68" s="1">
        <f>+AJ68*(1+$M$2)</f>
        <v>159860.6790179766</v>
      </c>
      <c r="AL68" s="1">
        <f>+AK68*(1+$M$2)</f>
        <v>167853.71296887542</v>
      </c>
      <c r="AM68" s="2">
        <f>+J68</f>
        <v>20744.734718570853</v>
      </c>
      <c r="AN68" s="1">
        <f>+AM68*(1+$M$2)</f>
        <v>21781.971454499399</v>
      </c>
      <c r="AO68" s="1">
        <f>+AN68*(1+$M$2)</f>
        <v>22871.07002722437</v>
      </c>
      <c r="AP68" s="1">
        <f>+AO68*(1+$M$2)</f>
        <v>24014.623528585591</v>
      </c>
      <c r="AQ68" s="1">
        <f>+AP68*(1+$M$2)</f>
        <v>25215.35470501487</v>
      </c>
      <c r="AR68" s="1">
        <f>+AQ68*(1+$M$2)</f>
        <v>26476.122440265615</v>
      </c>
      <c r="AS68" s="1">
        <f>+AR68*(1+$M$2)</f>
        <v>27799.928562278896</v>
      </c>
      <c r="AT68" s="1">
        <f>+AS68*(1+$M$2)</f>
        <v>29189.924990392843</v>
      </c>
      <c r="AU68" s="1">
        <f>+AT68*(1+$M$2)</f>
        <v>30649.421239912488</v>
      </c>
      <c r="AV68" s="1">
        <f>+AU68*(1+$M$2)</f>
        <v>32181.892301908112</v>
      </c>
      <c r="AW68" s="1">
        <f>+AV68*(1+$M$2)</f>
        <v>33790.986917003516</v>
      </c>
      <c r="AX68" s="1">
        <f>+AW68*(1+$M$2)</f>
        <v>35480.536262853697</v>
      </c>
      <c r="AY68" s="1">
        <f>+AX68*(1+$M$2)</f>
        <v>37254.563075996382</v>
      </c>
      <c r="AZ68" s="1">
        <f>+AY68*(1+$M$2)</f>
        <v>39117.291229796203</v>
      </c>
      <c r="BA68" s="2">
        <f>+K68</f>
        <v>38434.594118995999</v>
      </c>
      <c r="BB68" s="1">
        <f>+BA68*(1+$M$2)</f>
        <v>40356.323824945801</v>
      </c>
      <c r="BC68" s="1">
        <f>+BB68*(1+$M$2)</f>
        <v>42374.140016193094</v>
      </c>
      <c r="BD68" s="1">
        <f>+BC68*(1+$M$2)</f>
        <v>44492.84701700275</v>
      </c>
      <c r="BE68" s="1">
        <f>+BD68*(1+$M$2)</f>
        <v>46717.48936785289</v>
      </c>
      <c r="BF68" s="1">
        <f>+BE68*(1+$M$2)</f>
        <v>49053.363836245539</v>
      </c>
      <c r="BG68" s="1">
        <f>+BF68*(1+$M$2)</f>
        <v>51506.032028057816</v>
      </c>
      <c r="BH68" s="1">
        <f>+BG68*(1+$M$2)</f>
        <v>54081.333629460707</v>
      </c>
      <c r="BI68" s="1">
        <f>+BH68*(1+$M$2)</f>
        <v>56785.400310933743</v>
      </c>
      <c r="BJ68" s="1">
        <f>+BI68*(1+$M$2)</f>
        <v>59624.670326480431</v>
      </c>
      <c r="BK68" s="3">
        <f>NPV($L$2,-N68,O68:AL68)</f>
        <v>1109095.5197930187</v>
      </c>
      <c r="BL68" s="1">
        <f>NPV(L68,0,AM68:BJ68)</f>
        <v>572700.07665210834</v>
      </c>
      <c r="BM68" s="3">
        <f>+BK68-BL68</f>
        <v>536395.44314091036</v>
      </c>
    </row>
    <row r="69" spans="1:65" x14ac:dyDescent="0.2">
      <c r="A69">
        <f>VLOOKUP(C69,[2]Sheet1!$A:$B,2,FALSE)</f>
        <v>215062</v>
      </c>
      <c r="B69" t="s">
        <v>12</v>
      </c>
      <c r="C69" t="s">
        <v>12</v>
      </c>
      <c r="D69" s="4">
        <f>+BM69/N69</f>
        <v>3.5867630698439177</v>
      </c>
      <c r="E69" s="4">
        <f>+D69*10</f>
        <v>35.867630698439179</v>
      </c>
      <c r="F69" s="1">
        <v>68100</v>
      </c>
      <c r="G69" s="1">
        <v>134800</v>
      </c>
      <c r="H69">
        <v>0.43</v>
      </c>
      <c r="I69">
        <v>0.22</v>
      </c>
      <c r="J69" s="1">
        <f>+F69/(1+'[1]Figure 1.2'!$C$23)</f>
        <v>24190.349902991013</v>
      </c>
      <c r="K69" s="1">
        <f>+G69/(1+'[1]Figure 1.2'!$C$23)</f>
        <v>47883.394521632727</v>
      </c>
      <c r="L69">
        <f>+'[1]Figure 1.2'!$C$21</f>
        <v>0.03</v>
      </c>
      <c r="M69">
        <f>+'[1]Figure 1.2'!$C$22</f>
        <v>0.05</v>
      </c>
      <c r="N69" s="1">
        <f>VLOOKUP(A69,[3]Sheet2!$A:$D,3,FALSE)</f>
        <v>186832</v>
      </c>
      <c r="O69" s="1">
        <v>0</v>
      </c>
      <c r="P69" s="1">
        <v>0</v>
      </c>
      <c r="Q69" s="1">
        <v>0</v>
      </c>
      <c r="R69" s="1">
        <v>0</v>
      </c>
      <c r="S69" s="2">
        <f>+F69</f>
        <v>68100</v>
      </c>
      <c r="T69" s="1">
        <f>+S69*(1+$M$2)</f>
        <v>71505</v>
      </c>
      <c r="U69" s="1">
        <f>+T69*(1+$M$2)</f>
        <v>75080.25</v>
      </c>
      <c r="V69" s="1">
        <f>+U69*(1+$M$2)</f>
        <v>78834.262499999997</v>
      </c>
      <c r="W69" s="1">
        <f>+V69*(1+$M$2)</f>
        <v>82775.975625000006</v>
      </c>
      <c r="X69" s="1">
        <f>+W69*(1+$M$2)</f>
        <v>86914.774406250013</v>
      </c>
      <c r="Y69" s="1">
        <f>+X69*(1+$M$2)</f>
        <v>91260.513126562524</v>
      </c>
      <c r="Z69" s="1">
        <f>+Y69*(1+$M$2)</f>
        <v>95823.538782890653</v>
      </c>
      <c r="AA69" s="1">
        <f>+Z69*(1+$M$2)</f>
        <v>100614.71572203519</v>
      </c>
      <c r="AB69" s="1">
        <f>+AA69*(1+$M$2)</f>
        <v>105645.45150813696</v>
      </c>
      <c r="AC69" s="2">
        <f>+G69</f>
        <v>134800</v>
      </c>
      <c r="AD69" s="1">
        <f>+AC69*(1+$M$2)</f>
        <v>141540</v>
      </c>
      <c r="AE69" s="1">
        <f>+AD69*(1+$M$2)</f>
        <v>148617</v>
      </c>
      <c r="AF69" s="1">
        <f>+AE69*(1+$M$2)</f>
        <v>156047.85</v>
      </c>
      <c r="AG69" s="1">
        <f>+AF69*(1+$M$2)</f>
        <v>163850.24250000002</v>
      </c>
      <c r="AH69" s="1">
        <f>+AG69*(1+$M$2)</f>
        <v>172042.75462500003</v>
      </c>
      <c r="AI69" s="1">
        <f>+AH69*(1+$M$2)</f>
        <v>180644.89235625003</v>
      </c>
      <c r="AJ69" s="1">
        <f>+AI69*(1+$M$2)</f>
        <v>189677.13697406254</v>
      </c>
      <c r="AK69" s="1">
        <f>+AJ69*(1+$M$2)</f>
        <v>199160.99382276568</v>
      </c>
      <c r="AL69" s="1">
        <f>+AK69*(1+$M$2)</f>
        <v>209119.04351390398</v>
      </c>
      <c r="AM69" s="2">
        <f>+J69</f>
        <v>24190.349902991013</v>
      </c>
      <c r="AN69" s="1">
        <f>+AM69*(1+$M$2)</f>
        <v>25399.867398140563</v>
      </c>
      <c r="AO69" s="1">
        <f>+AN69*(1+$M$2)</f>
        <v>26669.860768047591</v>
      </c>
      <c r="AP69" s="1">
        <f>+AO69*(1+$M$2)</f>
        <v>28003.35380644997</v>
      </c>
      <c r="AQ69" s="1">
        <f>+AP69*(1+$M$2)</f>
        <v>29403.521496772468</v>
      </c>
      <c r="AR69" s="1">
        <f>+AQ69*(1+$M$2)</f>
        <v>30873.697571611094</v>
      </c>
      <c r="AS69" s="1">
        <f>+AR69*(1+$M$2)</f>
        <v>32417.38245019165</v>
      </c>
      <c r="AT69" s="1">
        <f>+AS69*(1+$M$2)</f>
        <v>34038.251572701236</v>
      </c>
      <c r="AU69" s="1">
        <f>+AT69*(1+$M$2)</f>
        <v>35740.164151336299</v>
      </c>
      <c r="AV69" s="1">
        <f>+AU69*(1+$M$2)</f>
        <v>37527.172358903117</v>
      </c>
      <c r="AW69" s="1">
        <f>+AV69*(1+$M$2)</f>
        <v>39403.530976848277</v>
      </c>
      <c r="AX69" s="1">
        <f>+AW69*(1+$M$2)</f>
        <v>41373.70752569069</v>
      </c>
      <c r="AY69" s="1">
        <f>+AX69*(1+$M$2)</f>
        <v>43442.392901975225</v>
      </c>
      <c r="AZ69" s="1">
        <f>+AY69*(1+$M$2)</f>
        <v>45614.512547073988</v>
      </c>
      <c r="BA69" s="2">
        <f>+K69</f>
        <v>47883.394521632727</v>
      </c>
      <c r="BB69" s="1">
        <f>+BA69*(1+$M$2)</f>
        <v>50277.564247714363</v>
      </c>
      <c r="BC69" s="1">
        <f>+BB69*(1+$M$2)</f>
        <v>52791.442460100086</v>
      </c>
      <c r="BD69" s="1">
        <f>+BC69*(1+$M$2)</f>
        <v>55431.01458310509</v>
      </c>
      <c r="BE69" s="1">
        <f>+BD69*(1+$M$2)</f>
        <v>58202.565312260347</v>
      </c>
      <c r="BF69" s="1">
        <f>+BE69*(1+$M$2)</f>
        <v>61112.693577873368</v>
      </c>
      <c r="BG69" s="1">
        <f>+BF69*(1+$M$2)</f>
        <v>64168.328256767039</v>
      </c>
      <c r="BH69" s="1">
        <f>+BG69*(1+$M$2)</f>
        <v>67376.744669605396</v>
      </c>
      <c r="BI69" s="1">
        <f>+BH69*(1+$M$2)</f>
        <v>70745.581903085666</v>
      </c>
      <c r="BJ69" s="1">
        <f>+BI69*(1+$M$2)</f>
        <v>74282.86099823995</v>
      </c>
      <c r="BK69" s="3">
        <f>NPV($L$2,-N69,O69:AL69)</f>
        <v>1358803.5630812368</v>
      </c>
      <c r="BL69" s="1">
        <f>NPV(L69,0,AM69:BJ69)</f>
        <v>688681.44521615794</v>
      </c>
      <c r="BM69" s="3">
        <f>+BK69-BL69</f>
        <v>670122.11786507885</v>
      </c>
    </row>
    <row r="70" spans="1:65" x14ac:dyDescent="0.2">
      <c r="A70">
        <f>VLOOKUP(C70,[2]Sheet1!$A:$B,2,FALSE)</f>
        <v>215293</v>
      </c>
      <c r="B70" t="s">
        <v>79</v>
      </c>
      <c r="C70" t="s">
        <v>156</v>
      </c>
      <c r="D70" s="4">
        <f>+BM70/N70</f>
        <v>7.8319007058398453</v>
      </c>
      <c r="E70" s="4">
        <f>+D70*10</f>
        <v>78.319007058398455</v>
      </c>
      <c r="F70" s="1">
        <v>52100</v>
      </c>
      <c r="G70" s="1">
        <v>94400</v>
      </c>
      <c r="H70">
        <v>0.5</v>
      </c>
      <c r="I70">
        <v>0.25</v>
      </c>
      <c r="J70" s="1">
        <f>+F70/(1+'[1]Figure 1.2'!$C$23)</f>
        <v>18506.860938998998</v>
      </c>
      <c r="K70" s="1">
        <f>+G70/(1+'[1]Figure 1.2'!$C$23)</f>
        <v>33532.58488755289</v>
      </c>
      <c r="L70">
        <f>+'[1]Figure 1.2'!$C$21</f>
        <v>0.03</v>
      </c>
      <c r="M70">
        <f>+'[1]Figure 1.2'!$C$22</f>
        <v>0.05</v>
      </c>
      <c r="N70" s="1">
        <f>VLOOKUP(A70,[3]Sheet2!$A:$D,3,FALSE)</f>
        <v>69654</v>
      </c>
      <c r="O70" s="1">
        <v>0</v>
      </c>
      <c r="P70" s="1">
        <v>0</v>
      </c>
      <c r="Q70" s="1">
        <v>0</v>
      </c>
      <c r="R70" s="1">
        <v>0</v>
      </c>
      <c r="S70" s="2">
        <f>+F70</f>
        <v>52100</v>
      </c>
      <c r="T70" s="1">
        <f>+S70*(1+$M$2)</f>
        <v>54705</v>
      </c>
      <c r="U70" s="1">
        <f>+T70*(1+$M$2)</f>
        <v>57440.25</v>
      </c>
      <c r="V70" s="1">
        <f>+U70*(1+$M$2)</f>
        <v>60312.262500000004</v>
      </c>
      <c r="W70" s="1">
        <f>+V70*(1+$M$2)</f>
        <v>63327.875625000008</v>
      </c>
      <c r="X70" s="1">
        <f>+W70*(1+$M$2)</f>
        <v>66494.269406250009</v>
      </c>
      <c r="Y70" s="1">
        <f>+X70*(1+$M$2)</f>
        <v>69818.982876562513</v>
      </c>
      <c r="Z70" s="1">
        <f>+Y70*(1+$M$2)</f>
        <v>73309.932020390639</v>
      </c>
      <c r="AA70" s="1">
        <f>+Z70*(1+$M$2)</f>
        <v>76975.428621410174</v>
      </c>
      <c r="AB70" s="1">
        <f>+AA70*(1+$M$2)</f>
        <v>80824.200052480679</v>
      </c>
      <c r="AC70" s="2">
        <f>+G70</f>
        <v>94400</v>
      </c>
      <c r="AD70" s="1">
        <f>+AC70*(1+$M$2)</f>
        <v>99120</v>
      </c>
      <c r="AE70" s="1">
        <f>+AD70*(1+$M$2)</f>
        <v>104076</v>
      </c>
      <c r="AF70" s="1">
        <f>+AE70*(1+$M$2)</f>
        <v>109279.8</v>
      </c>
      <c r="AG70" s="1">
        <f>+AF70*(1+$M$2)</f>
        <v>114743.79000000001</v>
      </c>
      <c r="AH70" s="1">
        <f>+AG70*(1+$M$2)</f>
        <v>120480.97950000002</v>
      </c>
      <c r="AI70" s="1">
        <f>+AH70*(1+$M$2)</f>
        <v>126505.02847500003</v>
      </c>
      <c r="AJ70" s="1">
        <f>+AI70*(1+$M$2)</f>
        <v>132830.27989875004</v>
      </c>
      <c r="AK70" s="1">
        <f>+AJ70*(1+$M$2)</f>
        <v>139471.79389368754</v>
      </c>
      <c r="AL70" s="1">
        <f>+AK70*(1+$M$2)</f>
        <v>146445.38358837191</v>
      </c>
      <c r="AM70" s="2">
        <f>+J70</f>
        <v>18506.860938998998</v>
      </c>
      <c r="AN70" s="1">
        <f>+AM70*(1+$M$2)</f>
        <v>19432.203985948949</v>
      </c>
      <c r="AO70" s="1">
        <f>+AN70*(1+$M$2)</f>
        <v>20403.814185246396</v>
      </c>
      <c r="AP70" s="1">
        <f>+AO70*(1+$M$2)</f>
        <v>21424.004894508718</v>
      </c>
      <c r="AQ70" s="1">
        <f>+AP70*(1+$M$2)</f>
        <v>22495.205139234156</v>
      </c>
      <c r="AR70" s="1">
        <f>+AQ70*(1+$M$2)</f>
        <v>23619.965396195865</v>
      </c>
      <c r="AS70" s="1">
        <f>+AR70*(1+$M$2)</f>
        <v>24800.96366600566</v>
      </c>
      <c r="AT70" s="1">
        <f>+AS70*(1+$M$2)</f>
        <v>26041.011849305945</v>
      </c>
      <c r="AU70" s="1">
        <f>+AT70*(1+$M$2)</f>
        <v>27343.062441771242</v>
      </c>
      <c r="AV70" s="1">
        <f>+AU70*(1+$M$2)</f>
        <v>28710.215563859805</v>
      </c>
      <c r="AW70" s="1">
        <f>+AV70*(1+$M$2)</f>
        <v>30145.726342052796</v>
      </c>
      <c r="AX70" s="1">
        <f>+AW70*(1+$M$2)</f>
        <v>31653.012659155436</v>
      </c>
      <c r="AY70" s="1">
        <f>+AX70*(1+$M$2)</f>
        <v>33235.663292113211</v>
      </c>
      <c r="AZ70" s="1">
        <f>+AY70*(1+$M$2)</f>
        <v>34897.446456718877</v>
      </c>
      <c r="BA70" s="2">
        <f>+K70</f>
        <v>33532.58488755289</v>
      </c>
      <c r="BB70" s="1">
        <f>+BA70*(1+$M$2)</f>
        <v>35209.214131930537</v>
      </c>
      <c r="BC70" s="1">
        <f>+BB70*(1+$M$2)</f>
        <v>36969.674838527069</v>
      </c>
      <c r="BD70" s="1">
        <f>+BC70*(1+$M$2)</f>
        <v>38818.158580453426</v>
      </c>
      <c r="BE70" s="1">
        <f>+BD70*(1+$M$2)</f>
        <v>40759.066509476099</v>
      </c>
      <c r="BF70" s="1">
        <f>+BE70*(1+$M$2)</f>
        <v>42797.019834949904</v>
      </c>
      <c r="BG70" s="1">
        <f>+BF70*(1+$M$2)</f>
        <v>44936.870826697399</v>
      </c>
      <c r="BH70" s="1">
        <f>+BG70*(1+$M$2)</f>
        <v>47183.71436803227</v>
      </c>
      <c r="BI70" s="1">
        <f>+BH70*(1+$M$2)</f>
        <v>49542.900086433889</v>
      </c>
      <c r="BJ70" s="1">
        <f>+BI70*(1+$M$2)</f>
        <v>52020.045090755586</v>
      </c>
      <c r="BK70" s="3">
        <f>NPV($L$2,-N70,O70:AL70)</f>
        <v>1051298.7171873101</v>
      </c>
      <c r="BL70" s="1">
        <f>NPV(L70,0,AM70:BJ70)</f>
        <v>505775.50542274152</v>
      </c>
      <c r="BM70" s="3">
        <f>+BK70-BL70</f>
        <v>545523.21176456858</v>
      </c>
    </row>
    <row r="71" spans="1:65" x14ac:dyDescent="0.2">
      <c r="A71">
        <f>VLOOKUP(C71,[2]Sheet1!$A:$B,2,FALSE)</f>
        <v>217156</v>
      </c>
      <c r="B71" t="s">
        <v>15</v>
      </c>
      <c r="C71" t="s">
        <v>15</v>
      </c>
      <c r="D71" s="4">
        <f>+BM71/N71</f>
        <v>3.4328527680072005</v>
      </c>
      <c r="E71" s="4">
        <f>+D71*10</f>
        <v>34.328527680072007</v>
      </c>
      <c r="F71" s="1">
        <v>63000</v>
      </c>
      <c r="G71" s="1">
        <v>132000</v>
      </c>
      <c r="H71">
        <v>0.46</v>
      </c>
      <c r="I71">
        <v>0.39</v>
      </c>
      <c r="J71" s="1">
        <f>+F71/(1+'[1]Figure 1.2'!$C$23)</f>
        <v>22378.73779571856</v>
      </c>
      <c r="K71" s="1">
        <f>+G71/(1+'[1]Figure 1.2'!$C$23)</f>
        <v>46888.783952934122</v>
      </c>
      <c r="L71">
        <f>+'[1]Figure 1.2'!$C$21</f>
        <v>0.03</v>
      </c>
      <c r="M71">
        <f>+'[1]Figure 1.2'!$C$22</f>
        <v>0.05</v>
      </c>
      <c r="N71" s="1">
        <f>VLOOKUP(A71,[3]Sheet2!$A:$D,3,FALSE)</f>
        <v>186150</v>
      </c>
      <c r="O71" s="1">
        <v>0</v>
      </c>
      <c r="P71" s="1">
        <v>0</v>
      </c>
      <c r="Q71" s="1">
        <v>0</v>
      </c>
      <c r="R71" s="1">
        <v>0</v>
      </c>
      <c r="S71" s="2">
        <f>+F71</f>
        <v>63000</v>
      </c>
      <c r="T71" s="1">
        <f>+S71*(1+$M$2)</f>
        <v>66150</v>
      </c>
      <c r="U71" s="1">
        <f>+T71*(1+$M$2)</f>
        <v>69457.5</v>
      </c>
      <c r="V71" s="1">
        <f>+U71*(1+$M$2)</f>
        <v>72930.375</v>
      </c>
      <c r="W71" s="1">
        <f>+V71*(1+$M$2)</f>
        <v>76576.893750000003</v>
      </c>
      <c r="X71" s="1">
        <f>+W71*(1+$M$2)</f>
        <v>80405.738437500011</v>
      </c>
      <c r="Y71" s="1">
        <f>+X71*(1+$M$2)</f>
        <v>84426.025359375009</v>
      </c>
      <c r="Z71" s="1">
        <f>+Y71*(1+$M$2)</f>
        <v>88647.326627343762</v>
      </c>
      <c r="AA71" s="1">
        <f>+Z71*(1+$M$2)</f>
        <v>93079.692958710948</v>
      </c>
      <c r="AB71" s="1">
        <f>+AA71*(1+$M$2)</f>
        <v>97733.677606646495</v>
      </c>
      <c r="AC71" s="2">
        <f>+G71</f>
        <v>132000</v>
      </c>
      <c r="AD71" s="1">
        <f>+AC71*(1+$M$2)</f>
        <v>138600</v>
      </c>
      <c r="AE71" s="1">
        <f>+AD71*(1+$M$2)</f>
        <v>145530</v>
      </c>
      <c r="AF71" s="1">
        <f>+AE71*(1+$M$2)</f>
        <v>152806.5</v>
      </c>
      <c r="AG71" s="1">
        <f>+AF71*(1+$M$2)</f>
        <v>160446.82500000001</v>
      </c>
      <c r="AH71" s="1">
        <f>+AG71*(1+$M$2)</f>
        <v>168469.16625000001</v>
      </c>
      <c r="AI71" s="1">
        <f>+AH71*(1+$M$2)</f>
        <v>176892.62456250002</v>
      </c>
      <c r="AJ71" s="1">
        <f>+AI71*(1+$M$2)</f>
        <v>185737.25579062503</v>
      </c>
      <c r="AK71" s="1">
        <f>+AJ71*(1+$M$2)</f>
        <v>195024.1185801563</v>
      </c>
      <c r="AL71" s="1">
        <f>+AK71*(1+$M$2)</f>
        <v>204775.32450916411</v>
      </c>
      <c r="AM71" s="2">
        <f>+J71</f>
        <v>22378.73779571856</v>
      </c>
      <c r="AN71" s="1">
        <f>+AM71*(1+$M$2)</f>
        <v>23497.674685504488</v>
      </c>
      <c r="AO71" s="1">
        <f>+AN71*(1+$M$2)</f>
        <v>24672.558419779714</v>
      </c>
      <c r="AP71" s="1">
        <f>+AO71*(1+$M$2)</f>
        <v>25906.186340768701</v>
      </c>
      <c r="AQ71" s="1">
        <f>+AP71*(1+$M$2)</f>
        <v>27201.495657807136</v>
      </c>
      <c r="AR71" s="1">
        <f>+AQ71*(1+$M$2)</f>
        <v>28561.570440697495</v>
      </c>
      <c r="AS71" s="1">
        <f>+AR71*(1+$M$2)</f>
        <v>29989.648962732372</v>
      </c>
      <c r="AT71" s="1">
        <f>+AS71*(1+$M$2)</f>
        <v>31489.131410868991</v>
      </c>
      <c r="AU71" s="1">
        <f>+AT71*(1+$M$2)</f>
        <v>33063.587981412442</v>
      </c>
      <c r="AV71" s="1">
        <f>+AU71*(1+$M$2)</f>
        <v>34716.767380483063</v>
      </c>
      <c r="AW71" s="1">
        <f>+AV71*(1+$M$2)</f>
        <v>36452.605749507216</v>
      </c>
      <c r="AX71" s="1">
        <f>+AW71*(1+$M$2)</f>
        <v>38275.236036982576</v>
      </c>
      <c r="AY71" s="1">
        <f>+AX71*(1+$M$2)</f>
        <v>40188.99783883171</v>
      </c>
      <c r="AZ71" s="1">
        <f>+AY71*(1+$M$2)</f>
        <v>42198.447730773296</v>
      </c>
      <c r="BA71" s="2">
        <f>+K71</f>
        <v>46888.783952934122</v>
      </c>
      <c r="BB71" s="1">
        <f>+BA71*(1+$M$2)</f>
        <v>49233.22315058083</v>
      </c>
      <c r="BC71" s="1">
        <f>+BB71*(1+$M$2)</f>
        <v>51694.884308109875</v>
      </c>
      <c r="BD71" s="1">
        <f>+BC71*(1+$M$2)</f>
        <v>54279.62852351537</v>
      </c>
      <c r="BE71" s="1">
        <f>+BD71*(1+$M$2)</f>
        <v>56993.609949691141</v>
      </c>
      <c r="BF71" s="1">
        <f>+BE71*(1+$M$2)</f>
        <v>59843.290447175699</v>
      </c>
      <c r="BG71" s="1">
        <f>+BF71*(1+$M$2)</f>
        <v>62835.45496953449</v>
      </c>
      <c r="BH71" s="1">
        <f>+BG71*(1+$M$2)</f>
        <v>65977.227718011214</v>
      </c>
      <c r="BI71" s="1">
        <f>+BH71*(1+$M$2)</f>
        <v>69276.089103911785</v>
      </c>
      <c r="BJ71" s="1">
        <f>+BI71*(1+$M$2)</f>
        <v>72739.893559107382</v>
      </c>
      <c r="BK71" s="3">
        <f>NPV($L$2,-N71,O71:AL71)</f>
        <v>1293766.9345904756</v>
      </c>
      <c r="BL71" s="1">
        <f>NPV(L71,0,AM71:BJ71)</f>
        <v>654741.39182593522</v>
      </c>
      <c r="BM71" s="3">
        <f>+BK71-BL71</f>
        <v>639025.54276454041</v>
      </c>
    </row>
    <row r="72" spans="1:65" x14ac:dyDescent="0.2">
      <c r="A72">
        <f>VLOOKUP(C72,[2]Sheet1!$A:$B,2,FALSE)</f>
        <v>221999</v>
      </c>
      <c r="B72" t="s">
        <v>35</v>
      </c>
      <c r="C72" t="s">
        <v>35</v>
      </c>
      <c r="D72" s="4">
        <f>+BM72/N72</f>
        <v>3.3038674063946565</v>
      </c>
      <c r="E72" s="4">
        <f>+D72*10</f>
        <v>33.038674063946566</v>
      </c>
      <c r="F72" s="1">
        <v>61100</v>
      </c>
      <c r="G72" s="1">
        <v>116000</v>
      </c>
      <c r="H72">
        <v>0.48</v>
      </c>
      <c r="I72">
        <v>0.22</v>
      </c>
      <c r="J72" s="1">
        <f>+F72/(1+'[1]Figure 1.2'!$C$23)</f>
        <v>21703.823481244508</v>
      </c>
      <c r="K72" s="1">
        <f>+G72/(1+'[1]Figure 1.2'!$C$23)</f>
        <v>41205.294988942107</v>
      </c>
      <c r="L72">
        <f>+'[1]Figure 1.2'!$C$21</f>
        <v>0.03</v>
      </c>
      <c r="M72">
        <f>+'[1]Figure 1.2'!$C$22</f>
        <v>0.05</v>
      </c>
      <c r="N72" s="1">
        <f>VLOOKUP(A72,[3]Sheet2!$A:$D,3,FALSE)</f>
        <v>173646</v>
      </c>
      <c r="O72" s="1">
        <v>0</v>
      </c>
      <c r="P72" s="1">
        <v>0</v>
      </c>
      <c r="Q72" s="1">
        <v>0</v>
      </c>
      <c r="R72" s="1">
        <v>0</v>
      </c>
      <c r="S72" s="2">
        <f>+F72</f>
        <v>61100</v>
      </c>
      <c r="T72" s="1">
        <f>+S72*(1+$M$2)</f>
        <v>64155</v>
      </c>
      <c r="U72" s="1">
        <f>+T72*(1+$M$2)</f>
        <v>67362.75</v>
      </c>
      <c r="V72" s="1">
        <f>+U72*(1+$M$2)</f>
        <v>70730.887499999997</v>
      </c>
      <c r="W72" s="1">
        <f>+V72*(1+$M$2)</f>
        <v>74267.431874999995</v>
      </c>
      <c r="X72" s="1">
        <f>+W72*(1+$M$2)</f>
        <v>77980.803468750004</v>
      </c>
      <c r="Y72" s="1">
        <f>+X72*(1+$M$2)</f>
        <v>81879.843642187509</v>
      </c>
      <c r="Z72" s="1">
        <f>+Y72*(1+$M$2)</f>
        <v>85973.835824296882</v>
      </c>
      <c r="AA72" s="1">
        <f>+Z72*(1+$M$2)</f>
        <v>90272.527615511732</v>
      </c>
      <c r="AB72" s="1">
        <f>+AA72*(1+$M$2)</f>
        <v>94786.153996287321</v>
      </c>
      <c r="AC72" s="2">
        <f>+G72</f>
        <v>116000</v>
      </c>
      <c r="AD72" s="1">
        <f>+AC72*(1+$M$2)</f>
        <v>121800</v>
      </c>
      <c r="AE72" s="1">
        <f>+AD72*(1+$M$2)</f>
        <v>127890</v>
      </c>
      <c r="AF72" s="1">
        <f>+AE72*(1+$M$2)</f>
        <v>134284.5</v>
      </c>
      <c r="AG72" s="1">
        <f>+AF72*(1+$M$2)</f>
        <v>140998.72500000001</v>
      </c>
      <c r="AH72" s="1">
        <f>+AG72*(1+$M$2)</f>
        <v>148048.66125</v>
      </c>
      <c r="AI72" s="1">
        <f>+AH72*(1+$M$2)</f>
        <v>155451.0943125</v>
      </c>
      <c r="AJ72" s="1">
        <f>+AI72*(1+$M$2)</f>
        <v>163223.64902812502</v>
      </c>
      <c r="AK72" s="1">
        <f>+AJ72*(1+$M$2)</f>
        <v>171384.83147953128</v>
      </c>
      <c r="AL72" s="1">
        <f>+AK72*(1+$M$2)</f>
        <v>179954.07305350786</v>
      </c>
      <c r="AM72" s="2">
        <f>+J72</f>
        <v>21703.823481244508</v>
      </c>
      <c r="AN72" s="1">
        <f>+AM72*(1+$M$2)</f>
        <v>22789.014655306735</v>
      </c>
      <c r="AO72" s="1">
        <f>+AN72*(1+$M$2)</f>
        <v>23928.465388072073</v>
      </c>
      <c r="AP72" s="1">
        <f>+AO72*(1+$M$2)</f>
        <v>25124.888657475676</v>
      </c>
      <c r="AQ72" s="1">
        <f>+AP72*(1+$M$2)</f>
        <v>26381.13309034946</v>
      </c>
      <c r="AR72" s="1">
        <f>+AQ72*(1+$M$2)</f>
        <v>27700.189744866933</v>
      </c>
      <c r="AS72" s="1">
        <f>+AR72*(1+$M$2)</f>
        <v>29085.199232110281</v>
      </c>
      <c r="AT72" s="1">
        <f>+AS72*(1+$M$2)</f>
        <v>30539.459193715797</v>
      </c>
      <c r="AU72" s="1">
        <f>+AT72*(1+$M$2)</f>
        <v>32066.432153401587</v>
      </c>
      <c r="AV72" s="1">
        <f>+AU72*(1+$M$2)</f>
        <v>33669.753761071668</v>
      </c>
      <c r="AW72" s="1">
        <f>+AV72*(1+$M$2)</f>
        <v>35353.241449125257</v>
      </c>
      <c r="AX72" s="1">
        <f>+AW72*(1+$M$2)</f>
        <v>37120.903521581524</v>
      </c>
      <c r="AY72" s="1">
        <f>+AX72*(1+$M$2)</f>
        <v>38976.948697660599</v>
      </c>
      <c r="AZ72" s="1">
        <f>+AY72*(1+$M$2)</f>
        <v>40925.796132543634</v>
      </c>
      <c r="BA72" s="2">
        <f>+K72</f>
        <v>41205.294988942107</v>
      </c>
      <c r="BB72" s="1">
        <f>+BA72*(1+$M$2)</f>
        <v>43265.559738389216</v>
      </c>
      <c r="BC72" s="1">
        <f>+BB72*(1+$M$2)</f>
        <v>45428.83772530868</v>
      </c>
      <c r="BD72" s="1">
        <f>+BC72*(1+$M$2)</f>
        <v>47700.279611574115</v>
      </c>
      <c r="BE72" s="1">
        <f>+BD72*(1+$M$2)</f>
        <v>50085.293592152826</v>
      </c>
      <c r="BF72" s="1">
        <f>+BE72*(1+$M$2)</f>
        <v>52589.55827176047</v>
      </c>
      <c r="BG72" s="1">
        <f>+BF72*(1+$M$2)</f>
        <v>55219.036185348494</v>
      </c>
      <c r="BH72" s="1">
        <f>+BG72*(1+$M$2)</f>
        <v>57979.98799461592</v>
      </c>
      <c r="BI72" s="1">
        <f>+BH72*(1+$M$2)</f>
        <v>60878.987394346717</v>
      </c>
      <c r="BJ72" s="1">
        <f>+BI72*(1+$M$2)</f>
        <v>63922.936764064056</v>
      </c>
      <c r="BK72" s="3">
        <f>NPV($L$2,-N72,O72:AL72)</f>
        <v>1179643.8961196451</v>
      </c>
      <c r="BL72" s="1">
        <f>NPV(L72,0,AM72:BJ72)</f>
        <v>605940.53646883857</v>
      </c>
      <c r="BM72" s="3">
        <f>+BK72-BL72</f>
        <v>573703.35965080652</v>
      </c>
    </row>
    <row r="73" spans="1:65" x14ac:dyDescent="0.2">
      <c r="A73">
        <f>VLOOKUP(C73,[2]Sheet1!$A:$B,2,FALSE)</f>
        <v>227757</v>
      </c>
      <c r="B73" t="s">
        <v>16</v>
      </c>
      <c r="C73" t="s">
        <v>16</v>
      </c>
      <c r="D73" s="4">
        <f>+BM73/N73</f>
        <v>4.1982800547523258</v>
      </c>
      <c r="E73" s="4">
        <f>+D73*10</f>
        <v>41.982800547523254</v>
      </c>
      <c r="F73" s="1">
        <v>65700</v>
      </c>
      <c r="G73" s="1">
        <v>130200</v>
      </c>
      <c r="H73">
        <v>0.48</v>
      </c>
      <c r="I73">
        <v>0.5</v>
      </c>
      <c r="J73" s="1">
        <f>+F73/(1+'[1]Figure 1.2'!$C$23)</f>
        <v>23337.826558392211</v>
      </c>
      <c r="K73" s="1">
        <f>+G73/(1+'[1]Figure 1.2'!$C$23)</f>
        <v>46249.391444485023</v>
      </c>
      <c r="L73">
        <f>+'[1]Figure 1.2'!$C$21</f>
        <v>0.03</v>
      </c>
      <c r="M73">
        <f>+'[1]Figure 1.2'!$C$22</f>
        <v>0.05</v>
      </c>
      <c r="N73" s="1">
        <f>VLOOKUP(A73,[3]Sheet2!$A:$D,3,FALSE)</f>
        <v>159052</v>
      </c>
      <c r="O73" s="1">
        <v>0</v>
      </c>
      <c r="P73" s="1">
        <v>0</v>
      </c>
      <c r="Q73" s="1">
        <v>0</v>
      </c>
      <c r="R73" s="1">
        <v>0</v>
      </c>
      <c r="S73" s="2">
        <f>+F73</f>
        <v>65700</v>
      </c>
      <c r="T73" s="1">
        <f>+S73*(1+$M$2)</f>
        <v>68985</v>
      </c>
      <c r="U73" s="1">
        <f>+T73*(1+$M$2)</f>
        <v>72434.25</v>
      </c>
      <c r="V73" s="1">
        <f>+U73*(1+$M$2)</f>
        <v>76055.962500000009</v>
      </c>
      <c r="W73" s="1">
        <f>+V73*(1+$M$2)</f>
        <v>79858.76062500001</v>
      </c>
      <c r="X73" s="1">
        <f>+W73*(1+$M$2)</f>
        <v>83851.69865625001</v>
      </c>
      <c r="Y73" s="1">
        <f>+X73*(1+$M$2)</f>
        <v>88044.283589062514</v>
      </c>
      <c r="Z73" s="1">
        <f>+Y73*(1+$M$2)</f>
        <v>92446.497768515648</v>
      </c>
      <c r="AA73" s="1">
        <f>+Z73*(1+$M$2)</f>
        <v>97068.82265694144</v>
      </c>
      <c r="AB73" s="1">
        <f>+AA73*(1+$M$2)</f>
        <v>101922.26378978851</v>
      </c>
      <c r="AC73" s="2">
        <f>+G73</f>
        <v>130200</v>
      </c>
      <c r="AD73" s="1">
        <f>+AC73*(1+$M$2)</f>
        <v>136710</v>
      </c>
      <c r="AE73" s="1">
        <f>+AD73*(1+$M$2)</f>
        <v>143545.5</v>
      </c>
      <c r="AF73" s="1">
        <f>+AE73*(1+$M$2)</f>
        <v>150722.77499999999</v>
      </c>
      <c r="AG73" s="1">
        <f>+AF73*(1+$M$2)</f>
        <v>158258.91375000001</v>
      </c>
      <c r="AH73" s="1">
        <f>+AG73*(1+$M$2)</f>
        <v>166171.85943750001</v>
      </c>
      <c r="AI73" s="1">
        <f>+AH73*(1+$M$2)</f>
        <v>174480.45240937502</v>
      </c>
      <c r="AJ73" s="1">
        <f>+AI73*(1+$M$2)</f>
        <v>183204.47502984377</v>
      </c>
      <c r="AK73" s="1">
        <f>+AJ73*(1+$M$2)</f>
        <v>192364.69878133596</v>
      </c>
      <c r="AL73" s="1">
        <f>+AK73*(1+$M$2)</f>
        <v>201982.93372040277</v>
      </c>
      <c r="AM73" s="2">
        <f>+J73</f>
        <v>23337.826558392211</v>
      </c>
      <c r="AN73" s="1">
        <f>+AM73*(1+$M$2)</f>
        <v>24504.717886311824</v>
      </c>
      <c r="AO73" s="1">
        <f>+AN73*(1+$M$2)</f>
        <v>25729.953780627417</v>
      </c>
      <c r="AP73" s="1">
        <f>+AO73*(1+$M$2)</f>
        <v>27016.45146965879</v>
      </c>
      <c r="AQ73" s="1">
        <f>+AP73*(1+$M$2)</f>
        <v>28367.27404314173</v>
      </c>
      <c r="AR73" s="1">
        <f>+AQ73*(1+$M$2)</f>
        <v>29785.637745298816</v>
      </c>
      <c r="AS73" s="1">
        <f>+AR73*(1+$M$2)</f>
        <v>31274.919632563757</v>
      </c>
      <c r="AT73" s="1">
        <f>+AS73*(1+$M$2)</f>
        <v>32838.665614191945</v>
      </c>
      <c r="AU73" s="1">
        <f>+AT73*(1+$M$2)</f>
        <v>34480.598894901545</v>
      </c>
      <c r="AV73" s="1">
        <f>+AU73*(1+$M$2)</f>
        <v>36204.628839646626</v>
      </c>
      <c r="AW73" s="1">
        <f>+AV73*(1+$M$2)</f>
        <v>38014.860281628957</v>
      </c>
      <c r="AX73" s="1">
        <f>+AW73*(1+$M$2)</f>
        <v>39915.603295710403</v>
      </c>
      <c r="AY73" s="1">
        <f>+AX73*(1+$M$2)</f>
        <v>41911.383460495927</v>
      </c>
      <c r="AZ73" s="1">
        <f>+AY73*(1+$M$2)</f>
        <v>44006.952633520727</v>
      </c>
      <c r="BA73" s="2">
        <f>+K73</f>
        <v>46249.391444485023</v>
      </c>
      <c r="BB73" s="1">
        <f>+BA73*(1+$M$2)</f>
        <v>48561.861016709277</v>
      </c>
      <c r="BC73" s="1">
        <f>+BB73*(1+$M$2)</f>
        <v>50989.954067544742</v>
      </c>
      <c r="BD73" s="1">
        <f>+BC73*(1+$M$2)</f>
        <v>53539.45177092198</v>
      </c>
      <c r="BE73" s="1">
        <f>+BD73*(1+$M$2)</f>
        <v>56216.424359468081</v>
      </c>
      <c r="BF73" s="1">
        <f>+BE73*(1+$M$2)</f>
        <v>59027.245577441485</v>
      </c>
      <c r="BG73" s="1">
        <f>+BF73*(1+$M$2)</f>
        <v>61978.60785631356</v>
      </c>
      <c r="BH73" s="1">
        <f>+BG73*(1+$M$2)</f>
        <v>65077.53824912924</v>
      </c>
      <c r="BI73" s="1">
        <f>+BH73*(1+$M$2)</f>
        <v>68331.415161585712</v>
      </c>
      <c r="BJ73" s="1">
        <f>+BI73*(1+$M$2)</f>
        <v>71747.985919665007</v>
      </c>
      <c r="BK73" s="3">
        <f>NPV($L$2,-N73,O73:AL73)</f>
        <v>1332519.7781627607</v>
      </c>
      <c r="BL73" s="1">
        <f>NPV(L73,0,AM73:BJ73)</f>
        <v>664774.93889429374</v>
      </c>
      <c r="BM73" s="3">
        <f>+BK73-BL73</f>
        <v>667744.83926846692</v>
      </c>
    </row>
    <row r="74" spans="1:65" x14ac:dyDescent="0.2">
      <c r="A74">
        <f>VLOOKUP(C74,[2]Sheet1!$A:$B,2,FALSE)</f>
        <v>228723</v>
      </c>
      <c r="B74" t="s">
        <v>44</v>
      </c>
      <c r="C74" t="s">
        <v>152</v>
      </c>
      <c r="D74" s="4">
        <f>+BM74/N74</f>
        <v>18.506992243536658</v>
      </c>
      <c r="E74" s="4">
        <f>+D74*10</f>
        <v>185.06992243536658</v>
      </c>
      <c r="F74" s="1">
        <v>57200</v>
      </c>
      <c r="G74" s="1">
        <v>112400</v>
      </c>
      <c r="H74">
        <v>0.54</v>
      </c>
      <c r="I74">
        <v>0.3</v>
      </c>
      <c r="J74" s="1">
        <f>+F74/(1+'[1]Figure 1.2'!$C$23)</f>
        <v>20318.473046271454</v>
      </c>
      <c r="K74" s="1">
        <f>+G74/(1+'[1]Figure 1.2'!$C$23)</f>
        <v>39926.509972043903</v>
      </c>
      <c r="L74">
        <f>+'[1]Figure 1.2'!$C$21</f>
        <v>0.03</v>
      </c>
      <c r="M74">
        <f>+'[1]Figure 1.2'!$C$22</f>
        <v>0.05</v>
      </c>
      <c r="N74" s="1">
        <f>VLOOKUP(A74,[3]Sheet2!$A:$D,3,FALSE)</f>
        <v>36534</v>
      </c>
      <c r="O74" s="1">
        <v>0</v>
      </c>
      <c r="P74" s="1">
        <v>0</v>
      </c>
      <c r="Q74" s="1">
        <v>0</v>
      </c>
      <c r="R74" s="1">
        <v>0</v>
      </c>
      <c r="S74" s="2">
        <f>+F74</f>
        <v>57200</v>
      </c>
      <c r="T74" s="1">
        <f>+S74*(1+$M$2)</f>
        <v>60060</v>
      </c>
      <c r="U74" s="1">
        <f>+T74*(1+$M$2)</f>
        <v>63063</v>
      </c>
      <c r="V74" s="1">
        <f>+U74*(1+$M$2)</f>
        <v>66216.150000000009</v>
      </c>
      <c r="W74" s="1">
        <f>+V74*(1+$M$2)</f>
        <v>69526.957500000019</v>
      </c>
      <c r="X74" s="1">
        <f>+W74*(1+$M$2)</f>
        <v>73003.305375000025</v>
      </c>
      <c r="Y74" s="1">
        <f>+X74*(1+$M$2)</f>
        <v>76653.470643750028</v>
      </c>
      <c r="Z74" s="1">
        <f>+Y74*(1+$M$2)</f>
        <v>80486.14417593753</v>
      </c>
      <c r="AA74" s="1">
        <f>+Z74*(1+$M$2)</f>
        <v>84510.451384734406</v>
      </c>
      <c r="AB74" s="1">
        <f>+AA74*(1+$M$2)</f>
        <v>88735.97395397113</v>
      </c>
      <c r="AC74" s="2">
        <f>+G74</f>
        <v>112400</v>
      </c>
      <c r="AD74" s="1">
        <f>+AC74*(1+$M$2)</f>
        <v>118020</v>
      </c>
      <c r="AE74" s="1">
        <f>+AD74*(1+$M$2)</f>
        <v>123921</v>
      </c>
      <c r="AF74" s="1">
        <f>+AE74*(1+$M$2)</f>
        <v>130117.05</v>
      </c>
      <c r="AG74" s="1">
        <f>+AF74*(1+$M$2)</f>
        <v>136622.9025</v>
      </c>
      <c r="AH74" s="1">
        <f>+AG74*(1+$M$2)</f>
        <v>143454.04762500001</v>
      </c>
      <c r="AI74" s="1">
        <f>+AH74*(1+$M$2)</f>
        <v>150626.75000625002</v>
      </c>
      <c r="AJ74" s="1">
        <f>+AI74*(1+$M$2)</f>
        <v>158158.08750656253</v>
      </c>
      <c r="AK74" s="1">
        <f>+AJ74*(1+$M$2)</f>
        <v>166065.99188189066</v>
      </c>
      <c r="AL74" s="1">
        <f>+AK74*(1+$M$2)</f>
        <v>174369.2914759852</v>
      </c>
      <c r="AM74" s="2">
        <f>+J74</f>
        <v>20318.473046271454</v>
      </c>
      <c r="AN74" s="1">
        <f>+AM74*(1+$M$2)</f>
        <v>21334.396698585027</v>
      </c>
      <c r="AO74" s="1">
        <f>+AN74*(1+$M$2)</f>
        <v>22401.11653351428</v>
      </c>
      <c r="AP74" s="1">
        <f>+AO74*(1+$M$2)</f>
        <v>23521.172360189994</v>
      </c>
      <c r="AQ74" s="1">
        <f>+AP74*(1+$M$2)</f>
        <v>24697.230978199495</v>
      </c>
      <c r="AR74" s="1">
        <f>+AQ74*(1+$M$2)</f>
        <v>25932.092527109471</v>
      </c>
      <c r="AS74" s="1">
        <f>+AR74*(1+$M$2)</f>
        <v>27228.697153464946</v>
      </c>
      <c r="AT74" s="1">
        <f>+AS74*(1+$M$2)</f>
        <v>28590.132011138194</v>
      </c>
      <c r="AU74" s="1">
        <f>+AT74*(1+$M$2)</f>
        <v>30019.638611695103</v>
      </c>
      <c r="AV74" s="1">
        <f>+AU74*(1+$M$2)</f>
        <v>31520.620542279859</v>
      </c>
      <c r="AW74" s="1">
        <f>+AV74*(1+$M$2)</f>
        <v>33096.651569393856</v>
      </c>
      <c r="AX74" s="1">
        <f>+AW74*(1+$M$2)</f>
        <v>34751.48414786355</v>
      </c>
      <c r="AY74" s="1">
        <f>+AX74*(1+$M$2)</f>
        <v>36489.058355256726</v>
      </c>
      <c r="AZ74" s="1">
        <f>+AY74*(1+$M$2)</f>
        <v>38313.511273019561</v>
      </c>
      <c r="BA74" s="2">
        <f>+K74</f>
        <v>39926.509972043903</v>
      </c>
      <c r="BB74" s="1">
        <f>+BA74*(1+$M$2)</f>
        <v>41922.835470646103</v>
      </c>
      <c r="BC74" s="1">
        <f>+BB74*(1+$M$2)</f>
        <v>44018.977244178408</v>
      </c>
      <c r="BD74" s="1">
        <f>+BC74*(1+$M$2)</f>
        <v>46219.926106387327</v>
      </c>
      <c r="BE74" s="1">
        <f>+BD74*(1+$M$2)</f>
        <v>48530.922411706699</v>
      </c>
      <c r="BF74" s="1">
        <f>+BE74*(1+$M$2)</f>
        <v>50957.468532292034</v>
      </c>
      <c r="BG74" s="1">
        <f>+BF74*(1+$M$2)</f>
        <v>53505.34195890664</v>
      </c>
      <c r="BH74" s="1">
        <f>+BG74*(1+$M$2)</f>
        <v>56180.609056851972</v>
      </c>
      <c r="BI74" s="1">
        <f>+BH74*(1+$M$2)</f>
        <v>58989.639509694571</v>
      </c>
      <c r="BJ74" s="1">
        <f>+BI74*(1+$M$2)</f>
        <v>61939.121485179305</v>
      </c>
      <c r="BK74" s="3">
        <f>NPV($L$2,-N74,O74:AL74)</f>
        <v>1252594.2919565879</v>
      </c>
      <c r="BL74" s="1">
        <f>NPV(L74,0,AM74:BJ74)</f>
        <v>576459.83733121969</v>
      </c>
      <c r="BM74" s="3">
        <f>+BK74-BL74</f>
        <v>676134.45462536823</v>
      </c>
    </row>
    <row r="75" spans="1:65" x14ac:dyDescent="0.2">
      <c r="A75">
        <f>VLOOKUP(C75,[2]Sheet1!$A:$B,2,FALSE)</f>
        <v>228778</v>
      </c>
      <c r="B75" t="s">
        <v>58</v>
      </c>
      <c r="C75" t="s">
        <v>58</v>
      </c>
      <c r="D75" s="4">
        <f>+BM75/N75</f>
        <v>16.582640828549426</v>
      </c>
      <c r="E75" s="4">
        <f>+D75*10</f>
        <v>165.82640828549427</v>
      </c>
      <c r="F75" s="1">
        <v>56900</v>
      </c>
      <c r="G75" s="1">
        <v>107400</v>
      </c>
      <c r="H75">
        <v>0.49</v>
      </c>
      <c r="I75">
        <v>0.26</v>
      </c>
      <c r="J75" s="1">
        <f>+F75/(1+'[1]Figure 1.2'!$C$23)</f>
        <v>20211.907628196604</v>
      </c>
      <c r="K75" s="1">
        <f>+G75/(1+'[1]Figure 1.2'!$C$23)</f>
        <v>38150.4196707964</v>
      </c>
      <c r="L75">
        <f>+'[1]Figure 1.2'!$C$21</f>
        <v>0.03</v>
      </c>
      <c r="M75">
        <f>+'[1]Figure 1.2'!$C$22</f>
        <v>0.05</v>
      </c>
      <c r="N75" s="1">
        <f>VLOOKUP(A75,[3]Sheet2!$A:$D,3,FALSE)</f>
        <v>39224</v>
      </c>
      <c r="O75" s="1">
        <v>0</v>
      </c>
      <c r="P75" s="1">
        <v>0</v>
      </c>
      <c r="Q75" s="1">
        <v>0</v>
      </c>
      <c r="R75" s="1">
        <v>0</v>
      </c>
      <c r="S75" s="2">
        <f>+F75</f>
        <v>56900</v>
      </c>
      <c r="T75" s="1">
        <f>+S75*(1+$M$2)</f>
        <v>59745</v>
      </c>
      <c r="U75" s="1">
        <f>+T75*(1+$M$2)</f>
        <v>62732.25</v>
      </c>
      <c r="V75" s="1">
        <f>+U75*(1+$M$2)</f>
        <v>65868.862500000003</v>
      </c>
      <c r="W75" s="1">
        <f>+V75*(1+$M$2)</f>
        <v>69162.305625000008</v>
      </c>
      <c r="X75" s="1">
        <f>+W75*(1+$M$2)</f>
        <v>72620.420906250016</v>
      </c>
      <c r="Y75" s="1">
        <f>+X75*(1+$M$2)</f>
        <v>76251.44195156252</v>
      </c>
      <c r="Z75" s="1">
        <f>+Y75*(1+$M$2)</f>
        <v>80064.014049140649</v>
      </c>
      <c r="AA75" s="1">
        <f>+Z75*(1+$M$2)</f>
        <v>84067.214751597683</v>
      </c>
      <c r="AB75" s="1">
        <f>+AA75*(1+$M$2)</f>
        <v>88270.575489177572</v>
      </c>
      <c r="AC75" s="2">
        <f>+G75</f>
        <v>107400</v>
      </c>
      <c r="AD75" s="1">
        <f>+AC75*(1+$M$2)</f>
        <v>112770</v>
      </c>
      <c r="AE75" s="1">
        <f>+AD75*(1+$M$2)</f>
        <v>118408.5</v>
      </c>
      <c r="AF75" s="1">
        <f>+AE75*(1+$M$2)</f>
        <v>124328.925</v>
      </c>
      <c r="AG75" s="1">
        <f>+AF75*(1+$M$2)</f>
        <v>130545.37125000001</v>
      </c>
      <c r="AH75" s="1">
        <f>+AG75*(1+$M$2)</f>
        <v>137072.63981250001</v>
      </c>
      <c r="AI75" s="1">
        <f>+AH75*(1+$M$2)</f>
        <v>143926.27180312501</v>
      </c>
      <c r="AJ75" s="1">
        <f>+AI75*(1+$M$2)</f>
        <v>151122.58539328128</v>
      </c>
      <c r="AK75" s="1">
        <f>+AJ75*(1+$M$2)</f>
        <v>158678.71466294533</v>
      </c>
      <c r="AL75" s="1">
        <f>+AK75*(1+$M$2)</f>
        <v>166612.65039609262</v>
      </c>
      <c r="AM75" s="2">
        <f>+J75</f>
        <v>20211.907628196604</v>
      </c>
      <c r="AN75" s="1">
        <f>+AM75*(1+$M$2)</f>
        <v>21222.503009606437</v>
      </c>
      <c r="AO75" s="1">
        <f>+AN75*(1+$M$2)</f>
        <v>22283.628160086759</v>
      </c>
      <c r="AP75" s="1">
        <f>+AO75*(1+$M$2)</f>
        <v>23397.809568091099</v>
      </c>
      <c r="AQ75" s="1">
        <f>+AP75*(1+$M$2)</f>
        <v>24567.700046495655</v>
      </c>
      <c r="AR75" s="1">
        <f>+AQ75*(1+$M$2)</f>
        <v>25796.085048820438</v>
      </c>
      <c r="AS75" s="1">
        <f>+AR75*(1+$M$2)</f>
        <v>27085.889301261461</v>
      </c>
      <c r="AT75" s="1">
        <f>+AS75*(1+$M$2)</f>
        <v>28440.183766324535</v>
      </c>
      <c r="AU75" s="1">
        <f>+AT75*(1+$M$2)</f>
        <v>29862.192954640763</v>
      </c>
      <c r="AV75" s="1">
        <f>+AU75*(1+$M$2)</f>
        <v>31355.302602372802</v>
      </c>
      <c r="AW75" s="1">
        <f>+AV75*(1+$M$2)</f>
        <v>32923.067732491443</v>
      </c>
      <c r="AX75" s="1">
        <f>+AW75*(1+$M$2)</f>
        <v>34569.221119116017</v>
      </c>
      <c r="AY75" s="1">
        <f>+AX75*(1+$M$2)</f>
        <v>36297.682175071823</v>
      </c>
      <c r="AZ75" s="1">
        <f>+AY75*(1+$M$2)</f>
        <v>38112.566283825414</v>
      </c>
      <c r="BA75" s="2">
        <f>+K75</f>
        <v>38150.4196707964</v>
      </c>
      <c r="BB75" s="1">
        <f>+BA75*(1+$M$2)</f>
        <v>40057.94065433622</v>
      </c>
      <c r="BC75" s="1">
        <f>+BB75*(1+$M$2)</f>
        <v>42060.837687053034</v>
      </c>
      <c r="BD75" s="1">
        <f>+BC75*(1+$M$2)</f>
        <v>44163.879571405691</v>
      </c>
      <c r="BE75" s="1">
        <f>+BD75*(1+$M$2)</f>
        <v>46372.073549975976</v>
      </c>
      <c r="BF75" s="1">
        <f>+BE75*(1+$M$2)</f>
        <v>48690.677227474778</v>
      </c>
      <c r="BG75" s="1">
        <f>+BF75*(1+$M$2)</f>
        <v>51125.211088848519</v>
      </c>
      <c r="BH75" s="1">
        <f>+BG75*(1+$M$2)</f>
        <v>53681.471643290948</v>
      </c>
      <c r="BI75" s="1">
        <f>+BH75*(1+$M$2)</f>
        <v>56365.545225455498</v>
      </c>
      <c r="BJ75" s="1">
        <f>+BI75*(1+$M$2)</f>
        <v>59183.822486728277</v>
      </c>
      <c r="BK75" s="3">
        <f>NPV($L$2,-N75,O75:AL75)</f>
        <v>1213212.0915550566</v>
      </c>
      <c r="BL75" s="1">
        <f>NPV(L75,0,AM75:BJ75)</f>
        <v>562774.587696034</v>
      </c>
      <c r="BM75" s="3">
        <f>+BK75-BL75</f>
        <v>650437.50385902263</v>
      </c>
    </row>
    <row r="76" spans="1:65" x14ac:dyDescent="0.2">
      <c r="A76">
        <f>VLOOKUP(C76,[2]Sheet1!$A:$B,2,FALSE)</f>
        <v>228787</v>
      </c>
      <c r="B76" t="s">
        <v>73</v>
      </c>
      <c r="C76" t="s">
        <v>73</v>
      </c>
      <c r="D76" s="4">
        <f>+BM76/N76</f>
        <v>13.619767291205678</v>
      </c>
      <c r="E76" s="4">
        <f>+D76*10</f>
        <v>136.19767291205679</v>
      </c>
      <c r="F76" s="1">
        <v>53600</v>
      </c>
      <c r="G76" s="1">
        <v>97200</v>
      </c>
      <c r="H76">
        <v>0.42</v>
      </c>
      <c r="I76">
        <v>0.43</v>
      </c>
      <c r="J76" s="1">
        <f>+F76/(1+'[1]Figure 1.2'!$C$23)</f>
        <v>19039.68802937325</v>
      </c>
      <c r="K76" s="1">
        <f>+G76/(1+'[1]Figure 1.2'!$C$23)</f>
        <v>34527.195456251495</v>
      </c>
      <c r="L76">
        <f>+'[1]Figure 1.2'!$C$21</f>
        <v>0.03</v>
      </c>
      <c r="M76">
        <f>+'[1]Figure 1.2'!$C$22</f>
        <v>0.05</v>
      </c>
      <c r="N76" s="1">
        <f>VLOOKUP(A76,[3]Sheet2!$A:$D,3,FALSE)</f>
        <v>43258</v>
      </c>
      <c r="O76" s="1">
        <v>0</v>
      </c>
      <c r="P76" s="1">
        <v>0</v>
      </c>
      <c r="Q76" s="1">
        <v>0</v>
      </c>
      <c r="R76" s="1">
        <v>0</v>
      </c>
      <c r="S76" s="2">
        <f>+F76</f>
        <v>53600</v>
      </c>
      <c r="T76" s="1">
        <f>+S76*(1+$M$2)</f>
        <v>56280</v>
      </c>
      <c r="U76" s="1">
        <f>+T76*(1+$M$2)</f>
        <v>59094</v>
      </c>
      <c r="V76" s="1">
        <f>+U76*(1+$M$2)</f>
        <v>62048.700000000004</v>
      </c>
      <c r="W76" s="1">
        <f>+V76*(1+$M$2)</f>
        <v>65151.135000000009</v>
      </c>
      <c r="X76" s="1">
        <f>+W76*(1+$M$2)</f>
        <v>68408.691750000013</v>
      </c>
      <c r="Y76" s="1">
        <f>+X76*(1+$M$2)</f>
        <v>71829.126337500013</v>
      </c>
      <c r="Z76" s="1">
        <f>+Y76*(1+$M$2)</f>
        <v>75420.582654375015</v>
      </c>
      <c r="AA76" s="1">
        <f>+Z76*(1+$M$2)</f>
        <v>79191.611787093774</v>
      </c>
      <c r="AB76" s="1">
        <f>+AA76*(1+$M$2)</f>
        <v>83151.192376448467</v>
      </c>
      <c r="AC76" s="2">
        <f>+G76</f>
        <v>97200</v>
      </c>
      <c r="AD76" s="1">
        <f>+AC76*(1+$M$2)</f>
        <v>102060</v>
      </c>
      <c r="AE76" s="1">
        <f>+AD76*(1+$M$2)</f>
        <v>107163</v>
      </c>
      <c r="AF76" s="1">
        <f>+AE76*(1+$M$2)</f>
        <v>112521.15000000001</v>
      </c>
      <c r="AG76" s="1">
        <f>+AF76*(1+$M$2)</f>
        <v>118147.20750000002</v>
      </c>
      <c r="AH76" s="1">
        <f>+AG76*(1+$M$2)</f>
        <v>124054.56787500002</v>
      </c>
      <c r="AI76" s="1">
        <f>+AH76*(1+$M$2)</f>
        <v>130257.29626875003</v>
      </c>
      <c r="AJ76" s="1">
        <f>+AI76*(1+$M$2)</f>
        <v>136770.16108218752</v>
      </c>
      <c r="AK76" s="1">
        <f>+AJ76*(1+$M$2)</f>
        <v>143608.6691362969</v>
      </c>
      <c r="AL76" s="1">
        <f>+AK76*(1+$M$2)</f>
        <v>150789.10259311175</v>
      </c>
      <c r="AM76" s="2">
        <f>+J76</f>
        <v>19039.68802937325</v>
      </c>
      <c r="AN76" s="1">
        <f>+AM76*(1+$M$2)</f>
        <v>19991.672430841914</v>
      </c>
      <c r="AO76" s="1">
        <f>+AN76*(1+$M$2)</f>
        <v>20991.256052384011</v>
      </c>
      <c r="AP76" s="1">
        <f>+AO76*(1+$M$2)</f>
        <v>22040.818855003214</v>
      </c>
      <c r="AQ76" s="1">
        <f>+AP76*(1+$M$2)</f>
        <v>23142.859797753375</v>
      </c>
      <c r="AR76" s="1">
        <f>+AQ76*(1+$M$2)</f>
        <v>24300.002787641046</v>
      </c>
      <c r="AS76" s="1">
        <f>+AR76*(1+$M$2)</f>
        <v>25515.002927023099</v>
      </c>
      <c r="AT76" s="1">
        <f>+AS76*(1+$M$2)</f>
        <v>26790.753073374253</v>
      </c>
      <c r="AU76" s="1">
        <f>+AT76*(1+$M$2)</f>
        <v>28130.290727042968</v>
      </c>
      <c r="AV76" s="1">
        <f>+AU76*(1+$M$2)</f>
        <v>29536.805263395116</v>
      </c>
      <c r="AW76" s="1">
        <f>+AV76*(1+$M$2)</f>
        <v>31013.645526564873</v>
      </c>
      <c r="AX76" s="1">
        <f>+AW76*(1+$M$2)</f>
        <v>32564.327802893116</v>
      </c>
      <c r="AY76" s="1">
        <f>+AX76*(1+$M$2)</f>
        <v>34192.544193037771</v>
      </c>
      <c r="AZ76" s="1">
        <f>+AY76*(1+$M$2)</f>
        <v>35902.171402689659</v>
      </c>
      <c r="BA76" s="2">
        <f>+K76</f>
        <v>34527.195456251495</v>
      </c>
      <c r="BB76" s="1">
        <f>+BA76*(1+$M$2)</f>
        <v>36253.55522906407</v>
      </c>
      <c r="BC76" s="1">
        <f>+BB76*(1+$M$2)</f>
        <v>38066.232990517274</v>
      </c>
      <c r="BD76" s="1">
        <f>+BC76*(1+$M$2)</f>
        <v>39969.544640043139</v>
      </c>
      <c r="BE76" s="1">
        <f>+BD76*(1+$M$2)</f>
        <v>41968.021872045298</v>
      </c>
      <c r="BF76" s="1">
        <f>+BE76*(1+$M$2)</f>
        <v>44066.422965647565</v>
      </c>
      <c r="BG76" s="1">
        <f>+BF76*(1+$M$2)</f>
        <v>46269.744113929948</v>
      </c>
      <c r="BH76" s="1">
        <f>+BG76*(1+$M$2)</f>
        <v>48583.231319626444</v>
      </c>
      <c r="BI76" s="1">
        <f>+BH76*(1+$M$2)</f>
        <v>51012.392885607769</v>
      </c>
      <c r="BJ76" s="1">
        <f>+BI76*(1+$M$2)</f>
        <v>53563.012529888161</v>
      </c>
      <c r="BK76" s="3">
        <f>NPV($L$2,-N76,O76:AL76)</f>
        <v>1109699.6613510353</v>
      </c>
      <c r="BL76" s="1">
        <f>NPV(L76,0,AM76:BJ76)</f>
        <v>520535.76786806015</v>
      </c>
      <c r="BM76" s="3">
        <f>+BK76-BL76</f>
        <v>589163.8934829752</v>
      </c>
    </row>
    <row r="77" spans="1:65" x14ac:dyDescent="0.2">
      <c r="A77">
        <f>VLOOKUP(C77,[2]Sheet1!$A:$B,2,FALSE)</f>
        <v>229027</v>
      </c>
      <c r="B77" t="s">
        <v>88</v>
      </c>
      <c r="C77" t="s">
        <v>158</v>
      </c>
      <c r="D77" s="4">
        <f>+BM77/N77</f>
        <v>17.181355595485648</v>
      </c>
      <c r="E77" s="4">
        <f>+D77*10</f>
        <v>171.8135559548565</v>
      </c>
      <c r="F77" s="1">
        <v>47200</v>
      </c>
      <c r="G77" s="1">
        <v>82000</v>
      </c>
      <c r="H77">
        <v>0.55000000000000004</v>
      </c>
      <c r="I77">
        <v>0.22</v>
      </c>
      <c r="J77" s="1">
        <f>+F77/(1+'[1]Figure 1.2'!$C$23)</f>
        <v>16766.292443776445</v>
      </c>
      <c r="K77" s="1">
        <f>+G77/(1+'[1]Figure 1.2'!$C$23)</f>
        <v>29127.880940459076</v>
      </c>
      <c r="L77">
        <f>+'[1]Figure 1.2'!$C$21</f>
        <v>0.03</v>
      </c>
      <c r="M77">
        <f>+'[1]Figure 1.2'!$C$22</f>
        <v>0.05</v>
      </c>
      <c r="N77" s="1">
        <f>VLOOKUP(A77,[3]Sheet2!$A:$D,3,FALSE)</f>
        <v>29750</v>
      </c>
      <c r="O77" s="1">
        <v>0</v>
      </c>
      <c r="P77" s="1">
        <v>0</v>
      </c>
      <c r="Q77" s="1">
        <v>0</v>
      </c>
      <c r="R77" s="1">
        <v>0</v>
      </c>
      <c r="S77" s="2">
        <f>+F77</f>
        <v>47200</v>
      </c>
      <c r="T77" s="1">
        <f>+S77*(1+$M$2)</f>
        <v>49560</v>
      </c>
      <c r="U77" s="1">
        <f>+T77*(1+$M$2)</f>
        <v>52038</v>
      </c>
      <c r="V77" s="1">
        <f>+U77*(1+$M$2)</f>
        <v>54639.9</v>
      </c>
      <c r="W77" s="1">
        <f>+V77*(1+$M$2)</f>
        <v>57371.895000000004</v>
      </c>
      <c r="X77" s="1">
        <f>+W77*(1+$M$2)</f>
        <v>60240.489750000008</v>
      </c>
      <c r="Y77" s="1">
        <f>+X77*(1+$M$2)</f>
        <v>63252.514237500014</v>
      </c>
      <c r="Z77" s="1">
        <f>+Y77*(1+$M$2)</f>
        <v>66415.139949375021</v>
      </c>
      <c r="AA77" s="1">
        <f>+Z77*(1+$M$2)</f>
        <v>69735.896946843772</v>
      </c>
      <c r="AB77" s="1">
        <f>+AA77*(1+$M$2)</f>
        <v>73222.691794185957</v>
      </c>
      <c r="AC77" s="2">
        <f>+G77</f>
        <v>82000</v>
      </c>
      <c r="AD77" s="1">
        <f>+AC77*(1+$M$2)</f>
        <v>86100</v>
      </c>
      <c r="AE77" s="1">
        <f>+AD77*(1+$M$2)</f>
        <v>90405</v>
      </c>
      <c r="AF77" s="1">
        <f>+AE77*(1+$M$2)</f>
        <v>94925.25</v>
      </c>
      <c r="AG77" s="1">
        <f>+AF77*(1+$M$2)</f>
        <v>99671.512499999997</v>
      </c>
      <c r="AH77" s="1">
        <f>+AG77*(1+$M$2)</f>
        <v>104655.08812499999</v>
      </c>
      <c r="AI77" s="1">
        <f>+AH77*(1+$M$2)</f>
        <v>109887.84253125</v>
      </c>
      <c r="AJ77" s="1">
        <f>+AI77*(1+$M$2)</f>
        <v>115382.23465781251</v>
      </c>
      <c r="AK77" s="1">
        <f>+AJ77*(1+$M$2)</f>
        <v>121151.34639070314</v>
      </c>
      <c r="AL77" s="1">
        <f>+AK77*(1+$M$2)</f>
        <v>127208.9137102383</v>
      </c>
      <c r="AM77" s="2">
        <f>+J77</f>
        <v>16766.292443776445</v>
      </c>
      <c r="AN77" s="1">
        <f>+AM77*(1+$M$2)</f>
        <v>17604.607065965269</v>
      </c>
      <c r="AO77" s="1">
        <f>+AN77*(1+$M$2)</f>
        <v>18484.837419263535</v>
      </c>
      <c r="AP77" s="1">
        <f>+AO77*(1+$M$2)</f>
        <v>19409.079290226713</v>
      </c>
      <c r="AQ77" s="1">
        <f>+AP77*(1+$M$2)</f>
        <v>20379.533254738049</v>
      </c>
      <c r="AR77" s="1">
        <f>+AQ77*(1+$M$2)</f>
        <v>21398.509917474952</v>
      </c>
      <c r="AS77" s="1">
        <f>+AR77*(1+$M$2)</f>
        <v>22468.4354133487</v>
      </c>
      <c r="AT77" s="1">
        <f>+AS77*(1+$M$2)</f>
        <v>23591.857184016135</v>
      </c>
      <c r="AU77" s="1">
        <f>+AT77*(1+$M$2)</f>
        <v>24771.450043216944</v>
      </c>
      <c r="AV77" s="1">
        <f>+AU77*(1+$M$2)</f>
        <v>26010.022545377793</v>
      </c>
      <c r="AW77" s="1">
        <f>+AV77*(1+$M$2)</f>
        <v>27310.523672646683</v>
      </c>
      <c r="AX77" s="1">
        <f>+AW77*(1+$M$2)</f>
        <v>28676.04985627902</v>
      </c>
      <c r="AY77" s="1">
        <f>+AX77*(1+$M$2)</f>
        <v>30109.852349092973</v>
      </c>
      <c r="AZ77" s="1">
        <f>+AY77*(1+$M$2)</f>
        <v>31615.344966547622</v>
      </c>
      <c r="BA77" s="2">
        <f>+K77</f>
        <v>29127.880940459076</v>
      </c>
      <c r="BB77" s="1">
        <f>+BA77*(1+$M$2)</f>
        <v>30584.274987482029</v>
      </c>
      <c r="BC77" s="1">
        <f>+BB77*(1+$M$2)</f>
        <v>32113.488736856132</v>
      </c>
      <c r="BD77" s="1">
        <f>+BC77*(1+$M$2)</f>
        <v>33719.163173698937</v>
      </c>
      <c r="BE77" s="1">
        <f>+BD77*(1+$M$2)</f>
        <v>35405.121332383882</v>
      </c>
      <c r="BF77" s="1">
        <f>+BE77*(1+$M$2)</f>
        <v>37175.377399003075</v>
      </c>
      <c r="BG77" s="1">
        <f>+BF77*(1+$M$2)</f>
        <v>39034.146268953227</v>
      </c>
      <c r="BH77" s="1">
        <f>+BG77*(1+$M$2)</f>
        <v>40985.853582400887</v>
      </c>
      <c r="BI77" s="1">
        <f>+BH77*(1+$M$2)</f>
        <v>43035.146261520931</v>
      </c>
      <c r="BJ77" s="1">
        <f>+BI77*(1+$M$2)</f>
        <v>45186.903574596981</v>
      </c>
      <c r="BK77" s="3">
        <f>NPV($L$2,-N77,O77:AL77)</f>
        <v>960839.41219122859</v>
      </c>
      <c r="BL77" s="1">
        <f>NPV(L77,0,AM77:BJ77)</f>
        <v>449694.08322553057</v>
      </c>
      <c r="BM77" s="3">
        <f>+BK77-BL77</f>
        <v>511145.32896569802</v>
      </c>
    </row>
    <row r="78" spans="1:65" x14ac:dyDescent="0.2">
      <c r="A78">
        <f>VLOOKUP(C78,[2]Sheet1!$A:$B,2,FALSE)</f>
        <v>230764</v>
      </c>
      <c r="B78" t="s">
        <v>71</v>
      </c>
      <c r="C78" t="s">
        <v>71</v>
      </c>
      <c r="D78" s="4">
        <f>+BM78/N78</f>
        <v>19.367805080733152</v>
      </c>
      <c r="E78" s="4">
        <f>+D78*10</f>
        <v>193.67805080733152</v>
      </c>
      <c r="F78" s="1">
        <v>51100</v>
      </c>
      <c r="G78" s="1">
        <v>97500</v>
      </c>
      <c r="H78">
        <v>0.57999999999999996</v>
      </c>
      <c r="I78">
        <v>0.21</v>
      </c>
      <c r="J78" s="1">
        <f>+F78/(1+'[1]Figure 1.2'!$C$23)</f>
        <v>18151.642878749499</v>
      </c>
      <c r="K78" s="1">
        <f>+G78/(1+'[1]Figure 1.2'!$C$23)</f>
        <v>34633.760874326341</v>
      </c>
      <c r="L78">
        <f>+'[1]Figure 1.2'!$C$21</f>
        <v>0.03</v>
      </c>
      <c r="M78">
        <f>+'[1]Figure 1.2'!$C$22</f>
        <v>0.05</v>
      </c>
      <c r="N78" s="1">
        <f>VLOOKUP(A78,[3]Sheet2!$A:$D,3,FALSE)</f>
        <v>30628</v>
      </c>
      <c r="O78" s="1">
        <v>0</v>
      </c>
      <c r="P78" s="1">
        <v>0</v>
      </c>
      <c r="Q78" s="1">
        <v>0</v>
      </c>
      <c r="R78" s="1">
        <v>0</v>
      </c>
      <c r="S78" s="2">
        <f>+F78</f>
        <v>51100</v>
      </c>
      <c r="T78" s="1">
        <f>+S78*(1+$M$2)</f>
        <v>53655</v>
      </c>
      <c r="U78" s="1">
        <f>+T78*(1+$M$2)</f>
        <v>56337.75</v>
      </c>
      <c r="V78" s="1">
        <f>+U78*(1+$M$2)</f>
        <v>59154.637500000004</v>
      </c>
      <c r="W78" s="1">
        <f>+V78*(1+$M$2)</f>
        <v>62112.369375000009</v>
      </c>
      <c r="X78" s="1">
        <f>+W78*(1+$M$2)</f>
        <v>65217.987843750016</v>
      </c>
      <c r="Y78" s="1">
        <f>+X78*(1+$M$2)</f>
        <v>68478.887235937524</v>
      </c>
      <c r="Z78" s="1">
        <f>+Y78*(1+$M$2)</f>
        <v>71902.831597734403</v>
      </c>
      <c r="AA78" s="1">
        <f>+Z78*(1+$M$2)</f>
        <v>75497.973177621127</v>
      </c>
      <c r="AB78" s="1">
        <f>+AA78*(1+$M$2)</f>
        <v>79272.871836502192</v>
      </c>
      <c r="AC78" s="2">
        <f>+G78</f>
        <v>97500</v>
      </c>
      <c r="AD78" s="1">
        <f>+AC78*(1+$M$2)</f>
        <v>102375</v>
      </c>
      <c r="AE78" s="1">
        <f>+AD78*(1+$M$2)</f>
        <v>107493.75</v>
      </c>
      <c r="AF78" s="1">
        <f>+AE78*(1+$M$2)</f>
        <v>112868.4375</v>
      </c>
      <c r="AG78" s="1">
        <f>+AF78*(1+$M$2)</f>
        <v>118511.859375</v>
      </c>
      <c r="AH78" s="1">
        <f>+AG78*(1+$M$2)</f>
        <v>124437.45234375</v>
      </c>
      <c r="AI78" s="1">
        <f>+AH78*(1+$M$2)</f>
        <v>130659.32496093751</v>
      </c>
      <c r="AJ78" s="1">
        <f>+AI78*(1+$M$2)</f>
        <v>137192.29120898439</v>
      </c>
      <c r="AK78" s="1">
        <f>+AJ78*(1+$M$2)</f>
        <v>144051.90576943362</v>
      </c>
      <c r="AL78" s="1">
        <f>+AK78*(1+$M$2)</f>
        <v>151254.50105790532</v>
      </c>
      <c r="AM78" s="2">
        <f>+J78</f>
        <v>18151.642878749499</v>
      </c>
      <c r="AN78" s="1">
        <f>+AM78*(1+$M$2)</f>
        <v>19059.225022686973</v>
      </c>
      <c r="AO78" s="1">
        <f>+AN78*(1+$M$2)</f>
        <v>20012.186273821324</v>
      </c>
      <c r="AP78" s="1">
        <f>+AO78*(1+$M$2)</f>
        <v>21012.795587512392</v>
      </c>
      <c r="AQ78" s="1">
        <f>+AP78*(1+$M$2)</f>
        <v>22063.435366888014</v>
      </c>
      <c r="AR78" s="1">
        <f>+AQ78*(1+$M$2)</f>
        <v>23166.607135232414</v>
      </c>
      <c r="AS78" s="1">
        <f>+AR78*(1+$M$2)</f>
        <v>24324.937491994035</v>
      </c>
      <c r="AT78" s="1">
        <f>+AS78*(1+$M$2)</f>
        <v>25541.184366593738</v>
      </c>
      <c r="AU78" s="1">
        <f>+AT78*(1+$M$2)</f>
        <v>26818.243584923424</v>
      </c>
      <c r="AV78" s="1">
        <f>+AU78*(1+$M$2)</f>
        <v>28159.155764169598</v>
      </c>
      <c r="AW78" s="1">
        <f>+AV78*(1+$M$2)</f>
        <v>29567.113552378079</v>
      </c>
      <c r="AX78" s="1">
        <f>+AW78*(1+$M$2)</f>
        <v>31045.469229996987</v>
      </c>
      <c r="AY78" s="1">
        <f>+AX78*(1+$M$2)</f>
        <v>32597.742691496838</v>
      </c>
      <c r="AZ78" s="1">
        <f>+AY78*(1+$M$2)</f>
        <v>34227.629826071679</v>
      </c>
      <c r="BA78" s="2">
        <f>+K78</f>
        <v>34633.760874326341</v>
      </c>
      <c r="BB78" s="1">
        <f>+BA78*(1+$M$2)</f>
        <v>36365.448918042661</v>
      </c>
      <c r="BC78" s="1">
        <f>+BB78*(1+$M$2)</f>
        <v>38183.721363944795</v>
      </c>
      <c r="BD78" s="1">
        <f>+BC78*(1+$M$2)</f>
        <v>40092.907432142034</v>
      </c>
      <c r="BE78" s="1">
        <f>+BD78*(1+$M$2)</f>
        <v>42097.552803749139</v>
      </c>
      <c r="BF78" s="1">
        <f>+BE78*(1+$M$2)</f>
        <v>44202.430443936595</v>
      </c>
      <c r="BG78" s="1">
        <f>+BF78*(1+$M$2)</f>
        <v>46412.551966133426</v>
      </c>
      <c r="BH78" s="1">
        <f>+BG78*(1+$M$2)</f>
        <v>48733.179564440099</v>
      </c>
      <c r="BI78" s="1">
        <f>+BH78*(1+$M$2)</f>
        <v>51169.838542662103</v>
      </c>
      <c r="BJ78" s="1">
        <f>+BI78*(1+$M$2)</f>
        <v>53728.330469795212</v>
      </c>
      <c r="BK78" s="3">
        <f>NPV($L$2,-N78,O78:AL78)</f>
        <v>1101138.818636847</v>
      </c>
      <c r="BL78" s="1">
        <f>NPV(L78,0,AM78:BJ78)</f>
        <v>507941.68462415208</v>
      </c>
      <c r="BM78" s="3">
        <f>+BK78-BL78</f>
        <v>593197.13401269494</v>
      </c>
    </row>
    <row r="79" spans="1:65" x14ac:dyDescent="0.2">
      <c r="A79">
        <f>VLOOKUP(C79,[2]Sheet1!$A:$B,2,FALSE)</f>
        <v>231624</v>
      </c>
      <c r="B79" t="s">
        <v>46</v>
      </c>
      <c r="C79" t="s">
        <v>46</v>
      </c>
      <c r="D79" s="4">
        <f>+BM79/N79</f>
        <v>10.631717488006485</v>
      </c>
      <c r="E79" s="4">
        <f>+D79*10</f>
        <v>106.31717488006485</v>
      </c>
      <c r="F79" s="1">
        <v>54400</v>
      </c>
      <c r="G79" s="1">
        <v>111900</v>
      </c>
      <c r="H79">
        <v>0.44</v>
      </c>
      <c r="I79">
        <v>0.2</v>
      </c>
      <c r="J79" s="1">
        <f>+F79/(1+'[1]Figure 1.2'!$C$23)</f>
        <v>19323.862477572849</v>
      </c>
      <c r="K79" s="1">
        <f>+G79/(1+'[1]Figure 1.2'!$C$23)</f>
        <v>39748.900941919157</v>
      </c>
      <c r="L79">
        <f>+'[1]Figure 1.2'!$C$21</f>
        <v>0.03</v>
      </c>
      <c r="M79">
        <f>+'[1]Figure 1.2'!$C$22</f>
        <v>0.05</v>
      </c>
      <c r="N79" s="1">
        <f>VLOOKUP(A79,[3]Sheet2!$A:$D,3,FALSE)</f>
        <v>60221</v>
      </c>
      <c r="O79" s="1">
        <v>0</v>
      </c>
      <c r="P79" s="1">
        <v>0</v>
      </c>
      <c r="Q79" s="1">
        <v>0</v>
      </c>
      <c r="R79" s="1">
        <v>0</v>
      </c>
      <c r="S79" s="2">
        <f>+F79</f>
        <v>54400</v>
      </c>
      <c r="T79" s="1">
        <f>+S79*(1+$M$2)</f>
        <v>57120</v>
      </c>
      <c r="U79" s="1">
        <f>+T79*(1+$M$2)</f>
        <v>59976</v>
      </c>
      <c r="V79" s="1">
        <f>+U79*(1+$M$2)</f>
        <v>62974.8</v>
      </c>
      <c r="W79" s="1">
        <f>+V79*(1+$M$2)</f>
        <v>66123.540000000008</v>
      </c>
      <c r="X79" s="1">
        <f>+W79*(1+$M$2)</f>
        <v>69429.717000000019</v>
      </c>
      <c r="Y79" s="1">
        <f>+X79*(1+$M$2)</f>
        <v>72901.202850000016</v>
      </c>
      <c r="Z79" s="1">
        <f>+Y79*(1+$M$2)</f>
        <v>76546.262992500022</v>
      </c>
      <c r="AA79" s="1">
        <f>+Z79*(1+$M$2)</f>
        <v>80373.576142125021</v>
      </c>
      <c r="AB79" s="1">
        <f>+AA79*(1+$M$2)</f>
        <v>84392.254949231268</v>
      </c>
      <c r="AC79" s="2">
        <f>+G79</f>
        <v>111900</v>
      </c>
      <c r="AD79" s="1">
        <f>+AC79*(1+$M$2)</f>
        <v>117495</v>
      </c>
      <c r="AE79" s="1">
        <f>+AD79*(1+$M$2)</f>
        <v>123369.75</v>
      </c>
      <c r="AF79" s="1">
        <f>+AE79*(1+$M$2)</f>
        <v>129538.2375</v>
      </c>
      <c r="AG79" s="1">
        <f>+AF79*(1+$M$2)</f>
        <v>136015.14937500001</v>
      </c>
      <c r="AH79" s="1">
        <f>+AG79*(1+$M$2)</f>
        <v>142815.90684375001</v>
      </c>
      <c r="AI79" s="1">
        <f>+AH79*(1+$M$2)</f>
        <v>149956.70218593752</v>
      </c>
      <c r="AJ79" s="1">
        <f>+AI79*(1+$M$2)</f>
        <v>157454.53729523442</v>
      </c>
      <c r="AK79" s="1">
        <f>+AJ79*(1+$M$2)</f>
        <v>165327.26415999615</v>
      </c>
      <c r="AL79" s="1">
        <f>+AK79*(1+$M$2)</f>
        <v>173593.62736799597</v>
      </c>
      <c r="AM79" s="2">
        <f>+J79</f>
        <v>19323.862477572849</v>
      </c>
      <c r="AN79" s="1">
        <f>+AM79*(1+$M$2)</f>
        <v>20290.055601451491</v>
      </c>
      <c r="AO79" s="1">
        <f>+AN79*(1+$M$2)</f>
        <v>21304.558381524068</v>
      </c>
      <c r="AP79" s="1">
        <f>+AO79*(1+$M$2)</f>
        <v>22369.786300600274</v>
      </c>
      <c r="AQ79" s="1">
        <f>+AP79*(1+$M$2)</f>
        <v>23488.275615630289</v>
      </c>
      <c r="AR79" s="1">
        <f>+AQ79*(1+$M$2)</f>
        <v>24662.689396411806</v>
      </c>
      <c r="AS79" s="1">
        <f>+AR79*(1+$M$2)</f>
        <v>25895.823866232397</v>
      </c>
      <c r="AT79" s="1">
        <f>+AS79*(1+$M$2)</f>
        <v>27190.615059544016</v>
      </c>
      <c r="AU79" s="1">
        <f>+AT79*(1+$M$2)</f>
        <v>28550.145812521219</v>
      </c>
      <c r="AV79" s="1">
        <f>+AU79*(1+$M$2)</f>
        <v>29977.65310314728</v>
      </c>
      <c r="AW79" s="1">
        <f>+AV79*(1+$M$2)</f>
        <v>31476.535758304646</v>
      </c>
      <c r="AX79" s="1">
        <f>+AW79*(1+$M$2)</f>
        <v>33050.362546219883</v>
      </c>
      <c r="AY79" s="1">
        <f>+AX79*(1+$M$2)</f>
        <v>34702.880673530883</v>
      </c>
      <c r="AZ79" s="1">
        <f>+AY79*(1+$M$2)</f>
        <v>36438.024707207427</v>
      </c>
      <c r="BA79" s="2">
        <f>+K79</f>
        <v>39748.900941919157</v>
      </c>
      <c r="BB79" s="1">
        <f>+BA79*(1+$M$2)</f>
        <v>41736.345989015113</v>
      </c>
      <c r="BC79" s="1">
        <f>+BB79*(1+$M$2)</f>
        <v>43823.163288465868</v>
      </c>
      <c r="BD79" s="1">
        <f>+BC79*(1+$M$2)</f>
        <v>46014.321452889162</v>
      </c>
      <c r="BE79" s="1">
        <f>+BD79*(1+$M$2)</f>
        <v>48315.037525533626</v>
      </c>
      <c r="BF79" s="1">
        <f>+BE79*(1+$M$2)</f>
        <v>50730.789401810311</v>
      </c>
      <c r="BG79" s="1">
        <f>+BF79*(1+$M$2)</f>
        <v>53267.328871900827</v>
      </c>
      <c r="BH79" s="1">
        <f>+BG79*(1+$M$2)</f>
        <v>55930.695315495868</v>
      </c>
      <c r="BI79" s="1">
        <f>+BH79*(1+$M$2)</f>
        <v>58727.230081270667</v>
      </c>
      <c r="BJ79" s="1">
        <f>+BI79*(1+$M$2)</f>
        <v>61663.591585334201</v>
      </c>
      <c r="BK79" s="3">
        <f>NPV($L$2,-N79,O79:AL79)</f>
        <v>1200586.187624777</v>
      </c>
      <c r="BL79" s="1">
        <f>NPV(L79,0,AM79:BJ79)</f>
        <v>560333.52877953846</v>
      </c>
      <c r="BM79" s="3">
        <f>+BK79-BL79</f>
        <v>640252.6588452385</v>
      </c>
    </row>
    <row r="80" spans="1:65" x14ac:dyDescent="0.2">
      <c r="A80">
        <f>VLOOKUP(C80,[2]Sheet1!$A:$B,2,FALSE)</f>
        <v>234076</v>
      </c>
      <c r="B80" t="s">
        <v>31</v>
      </c>
      <c r="C80" t="s">
        <v>31</v>
      </c>
      <c r="D80" s="4">
        <f>+BM80/N80</f>
        <v>13.282926981939239</v>
      </c>
      <c r="E80" s="4">
        <f>+D80*10</f>
        <v>132.82926981939238</v>
      </c>
      <c r="F80" s="1">
        <v>59500</v>
      </c>
      <c r="G80" s="1">
        <v>118400</v>
      </c>
      <c r="H80">
        <v>0.48</v>
      </c>
      <c r="I80">
        <v>0.21</v>
      </c>
      <c r="J80" s="1">
        <f>+F80/(1+'[1]Figure 1.2'!$C$23)</f>
        <v>21135.474584845306</v>
      </c>
      <c r="K80" s="1">
        <f>+G80/(1+'[1]Figure 1.2'!$C$23)</f>
        <v>42057.818333540912</v>
      </c>
      <c r="L80">
        <f>+'[1]Figure 1.2'!$C$21</f>
        <v>0.03</v>
      </c>
      <c r="M80">
        <f>+'[1]Figure 1.2'!$C$22</f>
        <v>0.05</v>
      </c>
      <c r="N80" s="1">
        <f>VLOOKUP(A80,[3]Sheet2!$A:$D,3,FALSE)</f>
        <v>52387</v>
      </c>
      <c r="O80" s="1">
        <v>0</v>
      </c>
      <c r="P80" s="1">
        <v>0</v>
      </c>
      <c r="Q80" s="1">
        <v>0</v>
      </c>
      <c r="R80" s="1">
        <v>0</v>
      </c>
      <c r="S80" s="2">
        <f>+F80</f>
        <v>59500</v>
      </c>
      <c r="T80" s="1">
        <f>+S80*(1+$M$2)</f>
        <v>62475</v>
      </c>
      <c r="U80" s="1">
        <f>+T80*(1+$M$2)</f>
        <v>65598.75</v>
      </c>
      <c r="V80" s="1">
        <f>+U80*(1+$M$2)</f>
        <v>68878.6875</v>
      </c>
      <c r="W80" s="1">
        <f>+V80*(1+$M$2)</f>
        <v>72322.621874999997</v>
      </c>
      <c r="X80" s="1">
        <f>+W80*(1+$M$2)</f>
        <v>75938.752968750006</v>
      </c>
      <c r="Y80" s="1">
        <f>+X80*(1+$M$2)</f>
        <v>79735.690617187516</v>
      </c>
      <c r="Z80" s="1">
        <f>+Y80*(1+$M$2)</f>
        <v>83722.475148046899</v>
      </c>
      <c r="AA80" s="1">
        <f>+Z80*(1+$M$2)</f>
        <v>87908.598905449253</v>
      </c>
      <c r="AB80" s="1">
        <f>+AA80*(1+$M$2)</f>
        <v>92304.028850721719</v>
      </c>
      <c r="AC80" s="2">
        <f>+G80</f>
        <v>118400</v>
      </c>
      <c r="AD80" s="1">
        <f>+AC80*(1+$M$2)</f>
        <v>124320</v>
      </c>
      <c r="AE80" s="1">
        <f>+AD80*(1+$M$2)</f>
        <v>130536</v>
      </c>
      <c r="AF80" s="1">
        <f>+AE80*(1+$M$2)</f>
        <v>137062.80000000002</v>
      </c>
      <c r="AG80" s="1">
        <f>+AF80*(1+$M$2)</f>
        <v>143915.94000000003</v>
      </c>
      <c r="AH80" s="1">
        <f>+AG80*(1+$M$2)</f>
        <v>151111.73700000005</v>
      </c>
      <c r="AI80" s="1">
        <f>+AH80*(1+$M$2)</f>
        <v>158667.32385000007</v>
      </c>
      <c r="AJ80" s="1">
        <f>+AI80*(1+$M$2)</f>
        <v>166600.69004250009</v>
      </c>
      <c r="AK80" s="1">
        <f>+AJ80*(1+$M$2)</f>
        <v>174930.72454462512</v>
      </c>
      <c r="AL80" s="1">
        <f>+AK80*(1+$M$2)</f>
        <v>183677.26077185638</v>
      </c>
      <c r="AM80" s="2">
        <f>+J80</f>
        <v>21135.474584845306</v>
      </c>
      <c r="AN80" s="1">
        <f>+AM80*(1+$M$2)</f>
        <v>22192.248314087574</v>
      </c>
      <c r="AO80" s="1">
        <f>+AN80*(1+$M$2)</f>
        <v>23301.860729791955</v>
      </c>
      <c r="AP80" s="1">
        <f>+AO80*(1+$M$2)</f>
        <v>24466.953766281553</v>
      </c>
      <c r="AQ80" s="1">
        <f>+AP80*(1+$M$2)</f>
        <v>25690.301454595632</v>
      </c>
      <c r="AR80" s="1">
        <f>+AQ80*(1+$M$2)</f>
        <v>26974.816527325416</v>
      </c>
      <c r="AS80" s="1">
        <f>+AR80*(1+$M$2)</f>
        <v>28323.557353691689</v>
      </c>
      <c r="AT80" s="1">
        <f>+AS80*(1+$M$2)</f>
        <v>29739.735221376275</v>
      </c>
      <c r="AU80" s="1">
        <f>+AT80*(1+$M$2)</f>
        <v>31226.721982445091</v>
      </c>
      <c r="AV80" s="1">
        <f>+AU80*(1+$M$2)</f>
        <v>32788.058081567346</v>
      </c>
      <c r="AW80" s="1">
        <f>+AV80*(1+$M$2)</f>
        <v>34427.460985645717</v>
      </c>
      <c r="AX80" s="1">
        <f>+AW80*(1+$M$2)</f>
        <v>36148.834034928004</v>
      </c>
      <c r="AY80" s="1">
        <f>+AX80*(1+$M$2)</f>
        <v>37956.275736674404</v>
      </c>
      <c r="AZ80" s="1">
        <f>+AY80*(1+$M$2)</f>
        <v>39854.089523508126</v>
      </c>
      <c r="BA80" s="2">
        <f>+K80</f>
        <v>42057.818333540912</v>
      </c>
      <c r="BB80" s="1">
        <f>+BA80*(1+$M$2)</f>
        <v>44160.709250217958</v>
      </c>
      <c r="BC80" s="1">
        <f>+BB80*(1+$M$2)</f>
        <v>46368.744712728861</v>
      </c>
      <c r="BD80" s="1">
        <f>+BC80*(1+$M$2)</f>
        <v>48687.181948365309</v>
      </c>
      <c r="BE80" s="1">
        <f>+BD80*(1+$M$2)</f>
        <v>51121.541045783575</v>
      </c>
      <c r="BF80" s="1">
        <f>+BE80*(1+$M$2)</f>
        <v>53677.618098072759</v>
      </c>
      <c r="BG80" s="1">
        <f>+BF80*(1+$M$2)</f>
        <v>56361.499002976401</v>
      </c>
      <c r="BH80" s="1">
        <f>+BG80*(1+$M$2)</f>
        <v>59179.573953125226</v>
      </c>
      <c r="BI80" s="1">
        <f>+BH80*(1+$M$2)</f>
        <v>62138.552650781487</v>
      </c>
      <c r="BJ80" s="1">
        <f>+BI80*(1+$M$2)</f>
        <v>65245.480283320561</v>
      </c>
      <c r="BK80" s="3">
        <f>NPV($L$2,-N80,O80:AL80)</f>
        <v>1299070.6089277139</v>
      </c>
      <c r="BL80" s="1">
        <f>NPV(L80,0,AM80:BJ80)</f>
        <v>603217.91312486306</v>
      </c>
      <c r="BM80" s="3">
        <f>+BK80-BL80</f>
        <v>695852.69580285088</v>
      </c>
    </row>
    <row r="81" spans="1:65" x14ac:dyDescent="0.2">
      <c r="A81">
        <f>VLOOKUP(C81,[2]Sheet1!$A:$B,2,FALSE)</f>
        <v>236948</v>
      </c>
      <c r="B81" t="s">
        <v>53</v>
      </c>
      <c r="C81" t="s">
        <v>154</v>
      </c>
      <c r="D81" s="4">
        <f>+BM81/N81</f>
        <v>13.233306036406365</v>
      </c>
      <c r="E81" s="4">
        <f>+D81*10</f>
        <v>132.33306036406364</v>
      </c>
      <c r="F81" s="1">
        <v>57300</v>
      </c>
      <c r="G81" s="1">
        <v>108800</v>
      </c>
      <c r="H81">
        <v>0.53</v>
      </c>
      <c r="I81">
        <v>0.32</v>
      </c>
      <c r="J81" s="1">
        <f>+F81/(1+'[1]Figure 1.2'!$C$23)</f>
        <v>20353.994852296404</v>
      </c>
      <c r="K81" s="1">
        <f>+G81/(1+'[1]Figure 1.2'!$C$23)</f>
        <v>38647.724955145699</v>
      </c>
      <c r="L81">
        <f>+'[1]Figure 1.2'!$C$21</f>
        <v>0.03</v>
      </c>
      <c r="M81">
        <f>+'[1]Figure 1.2'!$C$22</f>
        <v>0.05</v>
      </c>
      <c r="N81" s="1">
        <f>VLOOKUP(A81,[3]Sheet2!$A:$D,3,FALSE)</f>
        <v>49013</v>
      </c>
      <c r="O81" s="1">
        <v>0</v>
      </c>
      <c r="P81" s="1">
        <v>0</v>
      </c>
      <c r="Q81" s="1">
        <v>0</v>
      </c>
      <c r="R81" s="1">
        <v>0</v>
      </c>
      <c r="S81" s="2">
        <f>+F81</f>
        <v>57300</v>
      </c>
      <c r="T81" s="1">
        <f>+S81*(1+$M$2)</f>
        <v>60165</v>
      </c>
      <c r="U81" s="1">
        <f>+T81*(1+$M$2)</f>
        <v>63173.25</v>
      </c>
      <c r="V81" s="1">
        <f>+U81*(1+$M$2)</f>
        <v>66331.912500000006</v>
      </c>
      <c r="W81" s="1">
        <f>+V81*(1+$M$2)</f>
        <v>69648.508125000008</v>
      </c>
      <c r="X81" s="1">
        <f>+W81*(1+$M$2)</f>
        <v>73130.933531250004</v>
      </c>
      <c r="Y81" s="1">
        <f>+X81*(1+$M$2)</f>
        <v>76787.480207812507</v>
      </c>
      <c r="Z81" s="1">
        <f>+Y81*(1+$M$2)</f>
        <v>80626.854218203138</v>
      </c>
      <c r="AA81" s="1">
        <f>+Z81*(1+$M$2)</f>
        <v>84658.196929113299</v>
      </c>
      <c r="AB81" s="1">
        <f>+AA81*(1+$M$2)</f>
        <v>88891.106775568973</v>
      </c>
      <c r="AC81" s="2">
        <f>+G81</f>
        <v>108800</v>
      </c>
      <c r="AD81" s="1">
        <f>+AC81*(1+$M$2)</f>
        <v>114240</v>
      </c>
      <c r="AE81" s="1">
        <f>+AD81*(1+$M$2)</f>
        <v>119952</v>
      </c>
      <c r="AF81" s="1">
        <f>+AE81*(1+$M$2)</f>
        <v>125949.6</v>
      </c>
      <c r="AG81" s="1">
        <f>+AF81*(1+$M$2)</f>
        <v>132247.08000000002</v>
      </c>
      <c r="AH81" s="1">
        <f>+AG81*(1+$M$2)</f>
        <v>138859.43400000004</v>
      </c>
      <c r="AI81" s="1">
        <f>+AH81*(1+$M$2)</f>
        <v>145802.40570000003</v>
      </c>
      <c r="AJ81" s="1">
        <f>+AI81*(1+$M$2)</f>
        <v>153092.52598500004</v>
      </c>
      <c r="AK81" s="1">
        <f>+AJ81*(1+$M$2)</f>
        <v>160747.15228425004</v>
      </c>
      <c r="AL81" s="1">
        <f>+AK81*(1+$M$2)</f>
        <v>168784.50989846254</v>
      </c>
      <c r="AM81" s="2">
        <f>+J81</f>
        <v>20353.994852296404</v>
      </c>
      <c r="AN81" s="1">
        <f>+AM81*(1+$M$2)</f>
        <v>21371.694594911227</v>
      </c>
      <c r="AO81" s="1">
        <f>+AN81*(1+$M$2)</f>
        <v>22440.279324656789</v>
      </c>
      <c r="AP81" s="1">
        <f>+AO81*(1+$M$2)</f>
        <v>23562.293290889629</v>
      </c>
      <c r="AQ81" s="1">
        <f>+AP81*(1+$M$2)</f>
        <v>24740.407955434111</v>
      </c>
      <c r="AR81" s="1">
        <f>+AQ81*(1+$M$2)</f>
        <v>25977.428353205818</v>
      </c>
      <c r="AS81" s="1">
        <f>+AR81*(1+$M$2)</f>
        <v>27276.29977086611</v>
      </c>
      <c r="AT81" s="1">
        <f>+AS81*(1+$M$2)</f>
        <v>28640.114759409415</v>
      </c>
      <c r="AU81" s="1">
        <f>+AT81*(1+$M$2)</f>
        <v>30072.120497379885</v>
      </c>
      <c r="AV81" s="1">
        <f>+AU81*(1+$M$2)</f>
        <v>31575.726522248882</v>
      </c>
      <c r="AW81" s="1">
        <f>+AV81*(1+$M$2)</f>
        <v>33154.51284836133</v>
      </c>
      <c r="AX81" s="1">
        <f>+AW81*(1+$M$2)</f>
        <v>34812.238490779397</v>
      </c>
      <c r="AY81" s="1">
        <f>+AX81*(1+$M$2)</f>
        <v>36552.850415318368</v>
      </c>
      <c r="AZ81" s="1">
        <f>+AY81*(1+$M$2)</f>
        <v>38380.492936084287</v>
      </c>
      <c r="BA81" s="2">
        <f>+K81</f>
        <v>38647.724955145699</v>
      </c>
      <c r="BB81" s="1">
        <f>+BA81*(1+$M$2)</f>
        <v>40580.111202902983</v>
      </c>
      <c r="BC81" s="1">
        <f>+BB81*(1+$M$2)</f>
        <v>42609.116763048136</v>
      </c>
      <c r="BD81" s="1">
        <f>+BC81*(1+$M$2)</f>
        <v>44739.572601200547</v>
      </c>
      <c r="BE81" s="1">
        <f>+BD81*(1+$M$2)</f>
        <v>46976.551231260579</v>
      </c>
      <c r="BF81" s="1">
        <f>+BE81*(1+$M$2)</f>
        <v>49325.378792823612</v>
      </c>
      <c r="BG81" s="1">
        <f>+BF81*(1+$M$2)</f>
        <v>51791.647732464793</v>
      </c>
      <c r="BH81" s="1">
        <f>+BG81*(1+$M$2)</f>
        <v>54381.230119088032</v>
      </c>
      <c r="BI81" s="1">
        <f>+BH81*(1+$M$2)</f>
        <v>57100.291625042439</v>
      </c>
      <c r="BJ81" s="1">
        <f>+BI81*(1+$M$2)</f>
        <v>59955.306206294561</v>
      </c>
      <c r="BK81" s="3">
        <f>NPV($L$2,-N81,O81:AL81)</f>
        <v>1216894.0457836571</v>
      </c>
      <c r="BL81" s="1">
        <f>NPV(L81,0,AM81:BJ81)</f>
        <v>568290.01702127198</v>
      </c>
      <c r="BM81" s="3">
        <f>+BK81-BL81</f>
        <v>648604.02876238513</v>
      </c>
    </row>
    <row r="82" spans="1:65" x14ac:dyDescent="0.2">
      <c r="A82">
        <f>VLOOKUP(C82,[2]Sheet1!$A:$B,2,FALSE)</f>
        <v>243744</v>
      </c>
      <c r="B82" t="s">
        <v>9</v>
      </c>
      <c r="C82" t="s">
        <v>9</v>
      </c>
      <c r="D82" s="4">
        <f>+BM82/N82</f>
        <v>4.0913589253572269</v>
      </c>
      <c r="E82" s="4">
        <f>+D82*10</f>
        <v>40.913589253572269</v>
      </c>
      <c r="F82" s="1">
        <v>73300</v>
      </c>
      <c r="G82" s="1">
        <v>140400</v>
      </c>
      <c r="H82">
        <v>0.56000000000000005</v>
      </c>
      <c r="I82">
        <v>0.49</v>
      </c>
      <c r="J82" s="1">
        <f>+F82/(1+'[1]Figure 1.2'!$C$23)</f>
        <v>26037.483816288419</v>
      </c>
      <c r="K82" s="1">
        <f>+G82/(1+'[1]Figure 1.2'!$C$23)</f>
        <v>49872.615659029929</v>
      </c>
      <c r="L82">
        <f>+'[1]Figure 1.2'!$C$21</f>
        <v>0.03</v>
      </c>
      <c r="M82">
        <f>+'[1]Figure 1.2'!$C$22</f>
        <v>0.05</v>
      </c>
      <c r="N82" s="1">
        <f>VLOOKUP(A82,[3]Sheet2!$A:$D,3,FALSE)</f>
        <v>176985</v>
      </c>
      <c r="O82" s="1">
        <v>0</v>
      </c>
      <c r="P82" s="1">
        <v>0</v>
      </c>
      <c r="Q82" s="1">
        <v>0</v>
      </c>
      <c r="R82" s="1">
        <v>0</v>
      </c>
      <c r="S82" s="2">
        <f>+F82</f>
        <v>73300</v>
      </c>
      <c r="T82" s="1">
        <f>+S82*(1+$M$2)</f>
        <v>76965</v>
      </c>
      <c r="U82" s="1">
        <f>+T82*(1+$M$2)</f>
        <v>80813.25</v>
      </c>
      <c r="V82" s="1">
        <f>+U82*(1+$M$2)</f>
        <v>84853.912500000006</v>
      </c>
      <c r="W82" s="1">
        <f>+V82*(1+$M$2)</f>
        <v>89096.608125000013</v>
      </c>
      <c r="X82" s="1">
        <f>+W82*(1+$M$2)</f>
        <v>93551.438531250024</v>
      </c>
      <c r="Y82" s="1">
        <f>+X82*(1+$M$2)</f>
        <v>98229.010457812532</v>
      </c>
      <c r="Z82" s="1">
        <f>+Y82*(1+$M$2)</f>
        <v>103140.46098070317</v>
      </c>
      <c r="AA82" s="1">
        <f>+Z82*(1+$M$2)</f>
        <v>108297.48402973833</v>
      </c>
      <c r="AB82" s="1">
        <f>+AA82*(1+$M$2)</f>
        <v>113712.35823122525</v>
      </c>
      <c r="AC82" s="2">
        <f>+G82</f>
        <v>140400</v>
      </c>
      <c r="AD82" s="1">
        <f>+AC82*(1+$M$2)</f>
        <v>147420</v>
      </c>
      <c r="AE82" s="1">
        <f>+AD82*(1+$M$2)</f>
        <v>154791</v>
      </c>
      <c r="AF82" s="1">
        <f>+AE82*(1+$M$2)</f>
        <v>162530.55000000002</v>
      </c>
      <c r="AG82" s="1">
        <f>+AF82*(1+$M$2)</f>
        <v>170657.07750000001</v>
      </c>
      <c r="AH82" s="1">
        <f>+AG82*(1+$M$2)</f>
        <v>179189.93137500001</v>
      </c>
      <c r="AI82" s="1">
        <f>+AH82*(1+$M$2)</f>
        <v>188149.42794375002</v>
      </c>
      <c r="AJ82" s="1">
        <f>+AI82*(1+$M$2)</f>
        <v>197556.89934093753</v>
      </c>
      <c r="AK82" s="1">
        <f>+AJ82*(1+$M$2)</f>
        <v>207434.74430798442</v>
      </c>
      <c r="AL82" s="1">
        <f>+AK82*(1+$M$2)</f>
        <v>217806.48152338364</v>
      </c>
      <c r="AM82" s="2">
        <f>+J82</f>
        <v>26037.483816288419</v>
      </c>
      <c r="AN82" s="1">
        <f>+AM82*(1+$M$2)</f>
        <v>27339.358007102841</v>
      </c>
      <c r="AO82" s="1">
        <f>+AN82*(1+$M$2)</f>
        <v>28706.325907457984</v>
      </c>
      <c r="AP82" s="1">
        <f>+AO82*(1+$M$2)</f>
        <v>30141.642202830884</v>
      </c>
      <c r="AQ82" s="1">
        <f>+AP82*(1+$M$2)</f>
        <v>31648.72431297243</v>
      </c>
      <c r="AR82" s="1">
        <f>+AQ82*(1+$M$2)</f>
        <v>33231.160528621054</v>
      </c>
      <c r="AS82" s="1">
        <f>+AR82*(1+$M$2)</f>
        <v>34892.71855505211</v>
      </c>
      <c r="AT82" s="1">
        <f>+AS82*(1+$M$2)</f>
        <v>36637.354482804716</v>
      </c>
      <c r="AU82" s="1">
        <f>+AT82*(1+$M$2)</f>
        <v>38469.222206944956</v>
      </c>
      <c r="AV82" s="1">
        <f>+AU82*(1+$M$2)</f>
        <v>40392.683317292205</v>
      </c>
      <c r="AW82" s="1">
        <f>+AV82*(1+$M$2)</f>
        <v>42412.317483156818</v>
      </c>
      <c r="AX82" s="1">
        <f>+AW82*(1+$M$2)</f>
        <v>44532.933357314658</v>
      </c>
      <c r="AY82" s="1">
        <f>+AX82*(1+$M$2)</f>
        <v>46759.580025180396</v>
      </c>
      <c r="AZ82" s="1">
        <f>+AY82*(1+$M$2)</f>
        <v>49097.55902643942</v>
      </c>
      <c r="BA82" s="2">
        <f>+K82</f>
        <v>49872.615659029929</v>
      </c>
      <c r="BB82" s="1">
        <f>+BA82*(1+$M$2)</f>
        <v>52366.246441981428</v>
      </c>
      <c r="BC82" s="1">
        <f>+BB82*(1+$M$2)</f>
        <v>54984.558764080502</v>
      </c>
      <c r="BD82" s="1">
        <f>+BC82*(1+$M$2)</f>
        <v>57733.786702284531</v>
      </c>
      <c r="BE82" s="1">
        <f>+BD82*(1+$M$2)</f>
        <v>60620.476037398759</v>
      </c>
      <c r="BF82" s="1">
        <f>+BE82*(1+$M$2)</f>
        <v>63651.499839268698</v>
      </c>
      <c r="BG82" s="1">
        <f>+BF82*(1+$M$2)</f>
        <v>66834.074831232138</v>
      </c>
      <c r="BH82" s="1">
        <f>+BG82*(1+$M$2)</f>
        <v>70175.778572793744</v>
      </c>
      <c r="BI82" s="1">
        <f>+BH82*(1+$M$2)</f>
        <v>73684.567501433441</v>
      </c>
      <c r="BJ82" s="1">
        <f>+BI82*(1+$M$2)</f>
        <v>77368.795876505115</v>
      </c>
      <c r="BK82" s="3">
        <f>NPV($L$2,-N82,O82:AL82)</f>
        <v>1454032.1128663633</v>
      </c>
      <c r="BL82" s="1">
        <f>NPV(L82,0,AM82:BJ82)</f>
        <v>729922.95346201444</v>
      </c>
      <c r="BM82" s="3">
        <f>+BK82-BL82</f>
        <v>724109.15940434881</v>
      </c>
    </row>
    <row r="83" spans="1:65" x14ac:dyDescent="0.2">
      <c r="A83">
        <f>VLOOKUP(C83,[2]Sheet1!$A:$B,2,FALSE)</f>
        <v>243780</v>
      </c>
      <c r="B83" t="s">
        <v>61</v>
      </c>
      <c r="C83" t="s">
        <v>61</v>
      </c>
      <c r="D83" s="4">
        <f>+BM83/N83</f>
        <v>16.018294925817198</v>
      </c>
      <c r="E83" s="4">
        <f>+D83*10</f>
        <v>160.18294925817199</v>
      </c>
      <c r="F83" s="1">
        <v>58000</v>
      </c>
      <c r="G83" s="1">
        <v>104000</v>
      </c>
      <c r="H83">
        <v>0.49</v>
      </c>
      <c r="I83">
        <v>0.38</v>
      </c>
      <c r="J83" s="1">
        <f>+F83/(1+'[1]Figure 1.2'!$C$23)</f>
        <v>20602.647494471054</v>
      </c>
      <c r="K83" s="1">
        <f>+G83/(1+'[1]Figure 1.2'!$C$23)</f>
        <v>36942.678265948096</v>
      </c>
      <c r="L83">
        <f>+'[1]Figure 1.2'!$C$21</f>
        <v>0.03</v>
      </c>
      <c r="M83">
        <f>+'[1]Figure 1.2'!$C$22</f>
        <v>0.05</v>
      </c>
      <c r="N83" s="1">
        <f>VLOOKUP(A83,[3]Sheet2!$A:$D,3,FALSE)</f>
        <v>39896</v>
      </c>
      <c r="O83" s="1">
        <v>0</v>
      </c>
      <c r="P83" s="1">
        <v>0</v>
      </c>
      <c r="Q83" s="1">
        <v>0</v>
      </c>
      <c r="R83" s="1">
        <v>0</v>
      </c>
      <c r="S83" s="2">
        <f>+F83</f>
        <v>58000</v>
      </c>
      <c r="T83" s="1">
        <f>+S83*(1+$M$2)</f>
        <v>60900</v>
      </c>
      <c r="U83" s="1">
        <f>+T83*(1+$M$2)</f>
        <v>63945</v>
      </c>
      <c r="V83" s="1">
        <f>+U83*(1+$M$2)</f>
        <v>67142.25</v>
      </c>
      <c r="W83" s="1">
        <f>+V83*(1+$M$2)</f>
        <v>70499.362500000003</v>
      </c>
      <c r="X83" s="1">
        <f>+W83*(1+$M$2)</f>
        <v>74024.330625000002</v>
      </c>
      <c r="Y83" s="1">
        <f>+X83*(1+$M$2)</f>
        <v>77725.547156250002</v>
      </c>
      <c r="Z83" s="1">
        <f>+Y83*(1+$M$2)</f>
        <v>81611.824514062508</v>
      </c>
      <c r="AA83" s="1">
        <f>+Z83*(1+$M$2)</f>
        <v>85692.415739765638</v>
      </c>
      <c r="AB83" s="1">
        <f>+AA83*(1+$M$2)</f>
        <v>89977.036526753931</v>
      </c>
      <c r="AC83" s="2">
        <f>+G83</f>
        <v>104000</v>
      </c>
      <c r="AD83" s="1">
        <f>+AC83*(1+$M$2)</f>
        <v>109200</v>
      </c>
      <c r="AE83" s="1">
        <f>+AD83*(1+$M$2)</f>
        <v>114660</v>
      </c>
      <c r="AF83" s="1">
        <f>+AE83*(1+$M$2)</f>
        <v>120393</v>
      </c>
      <c r="AG83" s="1">
        <f>+AF83*(1+$M$2)</f>
        <v>126412.65000000001</v>
      </c>
      <c r="AH83" s="1">
        <f>+AG83*(1+$M$2)</f>
        <v>132733.2825</v>
      </c>
      <c r="AI83" s="1">
        <f>+AH83*(1+$M$2)</f>
        <v>139369.94662500001</v>
      </c>
      <c r="AJ83" s="1">
        <f>+AI83*(1+$M$2)</f>
        <v>146338.44395625</v>
      </c>
      <c r="AK83" s="1">
        <f>+AJ83*(1+$M$2)</f>
        <v>153655.3661540625</v>
      </c>
      <c r="AL83" s="1">
        <f>+AK83*(1+$M$2)</f>
        <v>161338.13446176564</v>
      </c>
      <c r="AM83" s="2">
        <f>+J83</f>
        <v>20602.647494471054</v>
      </c>
      <c r="AN83" s="1">
        <f>+AM83*(1+$M$2)</f>
        <v>21632.779869194608</v>
      </c>
      <c r="AO83" s="1">
        <f>+AN83*(1+$M$2)</f>
        <v>22714.41886265434</v>
      </c>
      <c r="AP83" s="1">
        <f>+AO83*(1+$M$2)</f>
        <v>23850.139805787057</v>
      </c>
      <c r="AQ83" s="1">
        <f>+AP83*(1+$M$2)</f>
        <v>25042.646796076413</v>
      </c>
      <c r="AR83" s="1">
        <f>+AQ83*(1+$M$2)</f>
        <v>26294.779135880235</v>
      </c>
      <c r="AS83" s="1">
        <f>+AR83*(1+$M$2)</f>
        <v>27609.518092674247</v>
      </c>
      <c r="AT83" s="1">
        <f>+AS83*(1+$M$2)</f>
        <v>28989.99399730796</v>
      </c>
      <c r="AU83" s="1">
        <f>+AT83*(1+$M$2)</f>
        <v>30439.493697173359</v>
      </c>
      <c r="AV83" s="1">
        <f>+AU83*(1+$M$2)</f>
        <v>31961.468382032028</v>
      </c>
      <c r="AW83" s="1">
        <f>+AV83*(1+$M$2)</f>
        <v>33559.54180113363</v>
      </c>
      <c r="AX83" s="1">
        <f>+AW83*(1+$M$2)</f>
        <v>35237.51889119031</v>
      </c>
      <c r="AY83" s="1">
        <f>+AX83*(1+$M$2)</f>
        <v>36999.39483574983</v>
      </c>
      <c r="AZ83" s="1">
        <f>+AY83*(1+$M$2)</f>
        <v>38849.364577537322</v>
      </c>
      <c r="BA83" s="2">
        <f>+K83</f>
        <v>36942.678265948096</v>
      </c>
      <c r="BB83" s="1">
        <f>+BA83*(1+$M$2)</f>
        <v>38789.812179245506</v>
      </c>
      <c r="BC83" s="1">
        <f>+BB83*(1+$M$2)</f>
        <v>40729.30278820778</v>
      </c>
      <c r="BD83" s="1">
        <f>+BC83*(1+$M$2)</f>
        <v>42765.767927618173</v>
      </c>
      <c r="BE83" s="1">
        <f>+BD83*(1+$M$2)</f>
        <v>44904.056323999081</v>
      </c>
      <c r="BF83" s="1">
        <f>+BE83*(1+$M$2)</f>
        <v>47149.259140199036</v>
      </c>
      <c r="BG83" s="1">
        <f>+BF83*(1+$M$2)</f>
        <v>49506.722097208993</v>
      </c>
      <c r="BH83" s="1">
        <f>+BG83*(1+$M$2)</f>
        <v>51982.058202069442</v>
      </c>
      <c r="BI83" s="1">
        <f>+BH83*(1+$M$2)</f>
        <v>54581.161112172915</v>
      </c>
      <c r="BJ83" s="1">
        <f>+BI83*(1+$M$2)</f>
        <v>57310.219167781564</v>
      </c>
      <c r="BK83" s="3">
        <f>NPV($L$2,-N83,O83:AL83)</f>
        <v>1199481.8588023314</v>
      </c>
      <c r="BL83" s="1">
        <f>NPV(L83,0,AM83:BJ83)</f>
        <v>560415.96444192843</v>
      </c>
      <c r="BM83" s="3">
        <f>+BK83-BL83</f>
        <v>639065.89436040295</v>
      </c>
    </row>
    <row r="84" spans="1:65" x14ac:dyDescent="0.2">
      <c r="A84">
        <f>VLOOKUP(C84,[2]Sheet1!$A:$B,2,FALSE)</f>
        <v>190150</v>
      </c>
      <c r="B84" t="s">
        <v>24</v>
      </c>
      <c r="C84" t="s">
        <v>160</v>
      </c>
      <c r="D84" s="4">
        <f>+BM84/N84</f>
        <v>3.0171888051379532</v>
      </c>
      <c r="E84" s="4">
        <f>+D84*10</f>
        <v>30.171888051379533</v>
      </c>
      <c r="F84" s="1">
        <v>66000</v>
      </c>
      <c r="G84" s="1">
        <v>124700</v>
      </c>
      <c r="H84">
        <v>0.46</v>
      </c>
      <c r="I84">
        <v>0.3</v>
      </c>
      <c r="J84" s="1">
        <f>+F84/(1+'[1]Figure 1.2'!$C$23)</f>
        <v>23444.391976467061</v>
      </c>
      <c r="K84" s="1">
        <f>+G84/(1+'[1]Figure 1.2'!$C$23)</f>
        <v>44295.692113112767</v>
      </c>
      <c r="L84">
        <f>+'[1]Figure 1.2'!$C$21</f>
        <v>0.03</v>
      </c>
      <c r="M84">
        <f>+'[1]Figure 1.2'!$C$22</f>
        <v>0.05</v>
      </c>
      <c r="N84" s="1">
        <f>VLOOKUP(A84,[3]Sheet2!$A:$D,3,FALSE)</f>
        <v>200392</v>
      </c>
      <c r="O84" s="1">
        <v>0</v>
      </c>
      <c r="P84" s="1">
        <v>0</v>
      </c>
      <c r="Q84" s="1">
        <v>0</v>
      </c>
      <c r="R84" s="1">
        <v>0</v>
      </c>
      <c r="S84" s="2">
        <f>+F84</f>
        <v>66000</v>
      </c>
      <c r="T84" s="1">
        <f>+S84*(1+$M$2)</f>
        <v>69300</v>
      </c>
      <c r="U84" s="1">
        <f>+T84*(1+$M$2)</f>
        <v>72765</v>
      </c>
      <c r="V84" s="1">
        <f>+U84*(1+$M$2)</f>
        <v>76403.25</v>
      </c>
      <c r="W84" s="1">
        <f>+V84*(1+$M$2)</f>
        <v>80223.412500000006</v>
      </c>
      <c r="X84" s="1">
        <f>+W84*(1+$M$2)</f>
        <v>84234.583125000005</v>
      </c>
      <c r="Y84" s="1">
        <f>+X84*(1+$M$2)</f>
        <v>88446.312281250008</v>
      </c>
      <c r="Z84" s="1">
        <f>+Y84*(1+$M$2)</f>
        <v>92868.627895312515</v>
      </c>
      <c r="AA84" s="1">
        <f>+Z84*(1+$M$2)</f>
        <v>97512.059290078148</v>
      </c>
      <c r="AB84" s="1">
        <f>+AA84*(1+$M$2)</f>
        <v>102387.66225458206</v>
      </c>
      <c r="AC84" s="2">
        <f>+G84</f>
        <v>124700</v>
      </c>
      <c r="AD84" s="1">
        <f>+AC84*(1+$M$2)</f>
        <v>130935</v>
      </c>
      <c r="AE84" s="1">
        <f>+AD84*(1+$M$2)</f>
        <v>137481.75</v>
      </c>
      <c r="AF84" s="1">
        <f>+AE84*(1+$M$2)</f>
        <v>144355.83749999999</v>
      </c>
      <c r="AG84" s="1">
        <f>+AF84*(1+$M$2)</f>
        <v>151573.62937499999</v>
      </c>
      <c r="AH84" s="1">
        <f>+AG84*(1+$M$2)</f>
        <v>159152.31084374999</v>
      </c>
      <c r="AI84" s="1">
        <f>+AH84*(1+$M$2)</f>
        <v>167109.92638593749</v>
      </c>
      <c r="AJ84" s="1">
        <f>+AI84*(1+$M$2)</f>
        <v>175465.42270523438</v>
      </c>
      <c r="AK84" s="1">
        <f>+AJ84*(1+$M$2)</f>
        <v>184238.6938404961</v>
      </c>
      <c r="AL84" s="1">
        <f>+AK84*(1+$M$2)</f>
        <v>193450.6285325209</v>
      </c>
      <c r="AM84" s="2">
        <f>+J84</f>
        <v>23444.391976467061</v>
      </c>
      <c r="AN84" s="1">
        <f>+AM84*(1+$M$2)</f>
        <v>24616.611575290415</v>
      </c>
      <c r="AO84" s="1">
        <f>+AN84*(1+$M$2)</f>
        <v>25847.442154054937</v>
      </c>
      <c r="AP84" s="1">
        <f>+AO84*(1+$M$2)</f>
        <v>27139.814261757685</v>
      </c>
      <c r="AQ84" s="1">
        <f>+AP84*(1+$M$2)</f>
        <v>28496.804974845571</v>
      </c>
      <c r="AR84" s="1">
        <f>+AQ84*(1+$M$2)</f>
        <v>29921.64522358785</v>
      </c>
      <c r="AS84" s="1">
        <f>+AR84*(1+$M$2)</f>
        <v>31417.727484767245</v>
      </c>
      <c r="AT84" s="1">
        <f>+AS84*(1+$M$2)</f>
        <v>32988.613859005607</v>
      </c>
      <c r="AU84" s="1">
        <f>+AT84*(1+$M$2)</f>
        <v>34638.044551955893</v>
      </c>
      <c r="AV84" s="1">
        <f>+AU84*(1+$M$2)</f>
        <v>36369.946779553691</v>
      </c>
      <c r="AW84" s="1">
        <f>+AV84*(1+$M$2)</f>
        <v>38188.444118531377</v>
      </c>
      <c r="AX84" s="1">
        <f>+AW84*(1+$M$2)</f>
        <v>40097.866324457951</v>
      </c>
      <c r="AY84" s="1">
        <f>+AX84*(1+$M$2)</f>
        <v>42102.759640680852</v>
      </c>
      <c r="AZ84" s="1">
        <f>+AY84*(1+$M$2)</f>
        <v>44207.897622714896</v>
      </c>
      <c r="BA84" s="2">
        <f>+K84</f>
        <v>44295.692113112767</v>
      </c>
      <c r="BB84" s="1">
        <f>+BA84*(1+$M$2)</f>
        <v>46510.476718768405</v>
      </c>
      <c r="BC84" s="1">
        <f>+BB84*(1+$M$2)</f>
        <v>48836.000554706829</v>
      </c>
      <c r="BD84" s="1">
        <f>+BC84*(1+$M$2)</f>
        <v>51277.800582442171</v>
      </c>
      <c r="BE84" s="1">
        <f>+BD84*(1+$M$2)</f>
        <v>53841.690611564285</v>
      </c>
      <c r="BF84" s="1">
        <f>+BE84*(1+$M$2)</f>
        <v>56533.775142142498</v>
      </c>
      <c r="BG84" s="1">
        <f>+BF84*(1+$M$2)</f>
        <v>59360.463899249626</v>
      </c>
      <c r="BH84" s="1">
        <f>+BG84*(1+$M$2)</f>
        <v>62328.487094212112</v>
      </c>
      <c r="BI84" s="1">
        <f>+BH84*(1+$M$2)</f>
        <v>65444.911448922721</v>
      </c>
      <c r="BJ84" s="1">
        <f>+BI84*(1+$M$2)</f>
        <v>68717.157021368854</v>
      </c>
      <c r="BK84" s="3">
        <f>NPV($L$2,-N84,O84:AL84)</f>
        <v>1257698.1267501526</v>
      </c>
      <c r="BL84" s="1">
        <f>NPV(L84,0,AM84:BJ84)</f>
        <v>653077.62771094788</v>
      </c>
      <c r="BM84" s="3">
        <f>+BK84-BL84</f>
        <v>604620.49903920467</v>
      </c>
    </row>
    <row r="85" spans="1:65" x14ac:dyDescent="0.2">
      <c r="A85">
        <f>VLOOKUP(C85,[2]Sheet1!$A:$B,2,FALSE)</f>
        <v>214777</v>
      </c>
      <c r="B85" t="s">
        <v>41</v>
      </c>
      <c r="C85" t="s">
        <v>161</v>
      </c>
      <c r="D85" s="4">
        <f>+BM85/N85</f>
        <v>9.5279430655960855</v>
      </c>
      <c r="E85" s="4">
        <f>+D85*10</f>
        <v>95.279430655960851</v>
      </c>
      <c r="F85" s="1">
        <v>57900</v>
      </c>
      <c r="G85" s="1">
        <v>113400</v>
      </c>
      <c r="I85">
        <v>0.19</v>
      </c>
      <c r="J85" s="1">
        <f>+F85/(1+'[1]Figure 1.2'!$C$23)</f>
        <v>20567.125688446104</v>
      </c>
      <c r="K85" s="1">
        <f>+G85/(1+'[1]Figure 1.2'!$C$23)</f>
        <v>40281.728032293409</v>
      </c>
      <c r="L85">
        <f>+'[1]Figure 1.2'!$C$21</f>
        <v>0.03</v>
      </c>
      <c r="M85">
        <f>+'[1]Figure 1.2'!$C$22</f>
        <v>0.05</v>
      </c>
      <c r="N85" s="1">
        <f>VLOOKUP(A85,[3]Sheet2!$A:$D,3,FALSE)</f>
        <v>68452</v>
      </c>
      <c r="O85" s="1">
        <v>0</v>
      </c>
      <c r="P85" s="1">
        <v>0</v>
      </c>
      <c r="Q85" s="1">
        <v>0</v>
      </c>
      <c r="R85" s="1">
        <v>0</v>
      </c>
      <c r="S85" s="2">
        <f>+F85</f>
        <v>57900</v>
      </c>
      <c r="T85" s="1">
        <f>+S85*(1+$M$2)</f>
        <v>60795</v>
      </c>
      <c r="U85" s="1">
        <f>+T85*(1+$M$2)</f>
        <v>63834.75</v>
      </c>
      <c r="V85" s="1">
        <f>+U85*(1+$M$2)</f>
        <v>67026.487500000003</v>
      </c>
      <c r="W85" s="1">
        <f>+V85*(1+$M$2)</f>
        <v>70377.811874999999</v>
      </c>
      <c r="X85" s="1">
        <f>+W85*(1+$M$2)</f>
        <v>73896.702468750009</v>
      </c>
      <c r="Y85" s="1">
        <f>+X85*(1+$M$2)</f>
        <v>77591.537592187509</v>
      </c>
      <c r="Z85" s="1">
        <f>+Y85*(1+$M$2)</f>
        <v>81471.114471796885</v>
      </c>
      <c r="AA85" s="1">
        <f>+Z85*(1+$M$2)</f>
        <v>85544.67019538673</v>
      </c>
      <c r="AB85" s="1">
        <f>+AA85*(1+$M$2)</f>
        <v>89821.903705156074</v>
      </c>
      <c r="AC85" s="2">
        <f>+G85</f>
        <v>113400</v>
      </c>
      <c r="AD85" s="1">
        <f>+AC85*(1+$M$2)</f>
        <v>119070</v>
      </c>
      <c r="AE85" s="1">
        <f>+AD85*(1+$M$2)</f>
        <v>125023.5</v>
      </c>
      <c r="AF85" s="1">
        <f>+AE85*(1+$M$2)</f>
        <v>131274.67500000002</v>
      </c>
      <c r="AG85" s="1">
        <f>+AF85*(1+$M$2)</f>
        <v>137838.40875000003</v>
      </c>
      <c r="AH85" s="1">
        <f>+AG85*(1+$M$2)</f>
        <v>144730.32918750003</v>
      </c>
      <c r="AI85" s="1">
        <f>+AH85*(1+$M$2)</f>
        <v>151966.84564687504</v>
      </c>
      <c r="AJ85" s="1">
        <f>+AI85*(1+$M$2)</f>
        <v>159565.18792921881</v>
      </c>
      <c r="AK85" s="1">
        <f>+AJ85*(1+$M$2)</f>
        <v>167543.44732567976</v>
      </c>
      <c r="AL85" s="1">
        <f>+AK85*(1+$M$2)</f>
        <v>175920.61969196377</v>
      </c>
      <c r="AM85" s="2">
        <f>+J85</f>
        <v>20567.125688446104</v>
      </c>
      <c r="AN85" s="1">
        <f>+AM85*(1+$M$2)</f>
        <v>21595.481972868409</v>
      </c>
      <c r="AO85" s="1">
        <f>+AN85*(1+$M$2)</f>
        <v>22675.256071511831</v>
      </c>
      <c r="AP85" s="1">
        <f>+AO85*(1+$M$2)</f>
        <v>23809.018875087422</v>
      </c>
      <c r="AQ85" s="1">
        <f>+AP85*(1+$M$2)</f>
        <v>24999.469818841793</v>
      </c>
      <c r="AR85" s="1">
        <f>+AQ85*(1+$M$2)</f>
        <v>26249.443309783885</v>
      </c>
      <c r="AS85" s="1">
        <f>+AR85*(1+$M$2)</f>
        <v>27561.915475273079</v>
      </c>
      <c r="AT85" s="1">
        <f>+AS85*(1+$M$2)</f>
        <v>28940.011249036736</v>
      </c>
      <c r="AU85" s="1">
        <f>+AT85*(1+$M$2)</f>
        <v>30387.011811488574</v>
      </c>
      <c r="AV85" s="1">
        <f>+AU85*(1+$M$2)</f>
        <v>31906.362402063005</v>
      </c>
      <c r="AW85" s="1">
        <f>+AV85*(1+$M$2)</f>
        <v>33501.680522166156</v>
      </c>
      <c r="AX85" s="1">
        <f>+AW85*(1+$M$2)</f>
        <v>35176.764548274463</v>
      </c>
      <c r="AY85" s="1">
        <f>+AX85*(1+$M$2)</f>
        <v>36935.602775688189</v>
      </c>
      <c r="AZ85" s="1">
        <f>+AY85*(1+$M$2)</f>
        <v>38782.382914472597</v>
      </c>
      <c r="BA85" s="2">
        <f>+K85</f>
        <v>40281.728032293409</v>
      </c>
      <c r="BB85" s="1">
        <f>+BA85*(1+$M$2)</f>
        <v>42295.814433908083</v>
      </c>
      <c r="BC85" s="1">
        <f>+BB85*(1+$M$2)</f>
        <v>44410.605155603487</v>
      </c>
      <c r="BD85" s="1">
        <f>+BC85*(1+$M$2)</f>
        <v>46631.135413383665</v>
      </c>
      <c r="BE85" s="1">
        <f>+BD85*(1+$M$2)</f>
        <v>48962.692184052852</v>
      </c>
      <c r="BF85" s="1">
        <f>+BE85*(1+$M$2)</f>
        <v>51410.826793255495</v>
      </c>
      <c r="BG85" s="1">
        <f>+BF85*(1+$M$2)</f>
        <v>53981.368132918273</v>
      </c>
      <c r="BH85" s="1">
        <f>+BG85*(1+$M$2)</f>
        <v>56680.436539564187</v>
      </c>
      <c r="BI85" s="1">
        <f>+BH85*(1+$M$2)</f>
        <v>59514.4583665424</v>
      </c>
      <c r="BJ85" s="1">
        <f>+BI85*(1+$M$2)</f>
        <v>62490.181284869519</v>
      </c>
      <c r="BK85" s="3">
        <f>NPV($L$2,-N85,O85:AL85)</f>
        <v>1234813.3865968673</v>
      </c>
      <c r="BL85" s="1">
        <f>NPV(L85,0,AM85:BJ85)</f>
        <v>582606.62787068414</v>
      </c>
      <c r="BM85" s="3">
        <f>+BK85-BL85</f>
        <v>652206.75872618321</v>
      </c>
    </row>
  </sheetData>
  <sortState ref="A2:BM1509">
    <sortCondition ref="A2:A15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5"/>
  <sheetViews>
    <sheetView zoomScale="130" zoomScaleNormal="130" zoomScalePageLayoutView="130" workbookViewId="0">
      <selection activeCell="D1" sqref="D1:E1048576"/>
    </sheetView>
  </sheetViews>
  <sheetFormatPr baseColWidth="10" defaultColWidth="10.59765625" defaultRowHeight="15" x14ac:dyDescent="0.2"/>
  <cols>
    <col min="1" max="1" width="8.59765625" bestFit="1" customWidth="1"/>
    <col min="2" max="2" width="38.59765625" bestFit="1" customWidth="1"/>
    <col min="3" max="3" width="38.59765625" customWidth="1"/>
    <col min="6" max="6" width="16.796875" style="1" bestFit="1" customWidth="1"/>
    <col min="7" max="7" width="15.796875" style="1" bestFit="1" customWidth="1"/>
    <col min="8" max="8" width="18.3984375" bestFit="1" customWidth="1"/>
    <col min="9" max="9" width="19.19921875" bestFit="1" customWidth="1"/>
    <col min="10" max="10" width="12.59765625" bestFit="1" customWidth="1"/>
    <col min="11" max="11" width="19.19921875" bestFit="1" customWidth="1"/>
    <col min="14" max="14" width="14" bestFit="1" customWidth="1"/>
    <col min="20" max="20" width="12.59765625" bestFit="1" customWidth="1"/>
    <col min="29" max="29" width="11" bestFit="1" customWidth="1"/>
    <col min="63" max="63" width="14.796875" bestFit="1" customWidth="1"/>
    <col min="64" max="64" width="14.19921875" bestFit="1" customWidth="1"/>
    <col min="65" max="65" width="12" bestFit="1" customWidth="1"/>
  </cols>
  <sheetData>
    <row r="1" spans="1:65" x14ac:dyDescent="0.2">
      <c r="A1" t="s">
        <v>159</v>
      </c>
      <c r="B1" t="s">
        <v>0</v>
      </c>
      <c r="D1" t="s">
        <v>146</v>
      </c>
      <c r="E1" t="s">
        <v>147</v>
      </c>
      <c r="F1" s="1" t="s">
        <v>1</v>
      </c>
      <c r="G1" s="1" t="s">
        <v>2</v>
      </c>
      <c r="H1" t="s">
        <v>3</v>
      </c>
      <c r="I1" t="s">
        <v>4</v>
      </c>
      <c r="J1" t="s">
        <v>90</v>
      </c>
      <c r="K1" t="s">
        <v>91</v>
      </c>
      <c r="L1" t="s">
        <v>94</v>
      </c>
      <c r="M1" t="s">
        <v>93</v>
      </c>
      <c r="N1" t="s">
        <v>92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  <c r="AH1" t="s">
        <v>114</v>
      </c>
      <c r="AI1" t="s">
        <v>115</v>
      </c>
      <c r="AJ1" t="s">
        <v>116</v>
      </c>
      <c r="AK1" t="s">
        <v>117</v>
      </c>
      <c r="AL1" t="s">
        <v>118</v>
      </c>
      <c r="AM1" t="s">
        <v>119</v>
      </c>
      <c r="AN1" t="s">
        <v>120</v>
      </c>
      <c r="AO1" t="s">
        <v>121</v>
      </c>
      <c r="AP1" t="s">
        <v>122</v>
      </c>
      <c r="AQ1" t="s">
        <v>123</v>
      </c>
      <c r="AR1" t="s">
        <v>124</v>
      </c>
      <c r="AS1" t="s">
        <v>125</v>
      </c>
      <c r="AT1" t="s">
        <v>126</v>
      </c>
      <c r="AU1" t="s">
        <v>127</v>
      </c>
      <c r="AV1" t="s">
        <v>128</v>
      </c>
      <c r="AW1" t="s">
        <v>129</v>
      </c>
      <c r="AX1" t="s">
        <v>130</v>
      </c>
      <c r="AY1" t="s">
        <v>131</v>
      </c>
      <c r="AZ1" t="s">
        <v>132</v>
      </c>
      <c r="BA1" t="s">
        <v>133</v>
      </c>
      <c r="BB1" t="s">
        <v>134</v>
      </c>
      <c r="BC1" t="s">
        <v>135</v>
      </c>
      <c r="BD1" t="s">
        <v>136</v>
      </c>
      <c r="BE1" t="s">
        <v>137</v>
      </c>
      <c r="BF1" t="s">
        <v>138</v>
      </c>
      <c r="BG1" t="s">
        <v>139</v>
      </c>
      <c r="BH1" t="s">
        <v>140</v>
      </c>
      <c r="BI1" t="s">
        <v>141</v>
      </c>
      <c r="BJ1" t="s">
        <v>142</v>
      </c>
      <c r="BK1" t="s">
        <v>143</v>
      </c>
      <c r="BL1" t="s">
        <v>144</v>
      </c>
      <c r="BM1" t="s">
        <v>145</v>
      </c>
    </row>
    <row r="2" spans="1:65" x14ac:dyDescent="0.2">
      <c r="A2">
        <f>VLOOKUP(C2,[2]Sheet1!$A:$B,2,FALSE)</f>
        <v>104151</v>
      </c>
      <c r="B2" t="s">
        <v>76</v>
      </c>
      <c r="C2" t="s">
        <v>76</v>
      </c>
      <c r="D2" s="4">
        <f>+BM2/N2</f>
        <v>5.4355876496496425</v>
      </c>
      <c r="E2" s="4">
        <f>+D2*10</f>
        <v>54.355876496496421</v>
      </c>
      <c r="F2" s="1">
        <v>51400</v>
      </c>
      <c r="G2" s="1">
        <v>96300</v>
      </c>
      <c r="H2">
        <v>0.51</v>
      </c>
      <c r="I2">
        <v>0.3</v>
      </c>
      <c r="J2" s="1">
        <f>+F2/(1+'[1]Figure 1.2'!$C$23)</f>
        <v>18258.208296824349</v>
      </c>
      <c r="K2" s="1">
        <f>+G2/(1+'[1]Figure 1.2'!$C$23)</f>
        <v>34207.499202026942</v>
      </c>
      <c r="L2">
        <f>+'[1]Figure 1.2'!$C$21</f>
        <v>0.03</v>
      </c>
      <c r="M2">
        <f>+'[1]Figure 1.2'!$C$22</f>
        <v>0.05</v>
      </c>
      <c r="N2" s="1">
        <f>VLOOKUP(A2,[3]Sheet2!$A:$D,4,FALSE)</f>
        <v>96592</v>
      </c>
      <c r="O2" s="1">
        <v>0</v>
      </c>
      <c r="P2" s="1">
        <v>0</v>
      </c>
      <c r="Q2" s="1">
        <v>0</v>
      </c>
      <c r="R2" s="1">
        <v>0</v>
      </c>
      <c r="S2" s="2">
        <f>+F2</f>
        <v>51400</v>
      </c>
      <c r="T2" s="1">
        <f>+S2*(1+$M$2)</f>
        <v>53970</v>
      </c>
      <c r="U2" s="1">
        <f>+T2*(1+$M$2)</f>
        <v>56668.5</v>
      </c>
      <c r="V2" s="1">
        <f>+U2*(1+$M$2)</f>
        <v>59501.925000000003</v>
      </c>
      <c r="W2" s="1">
        <f>+V2*(1+$M$2)</f>
        <v>62477.021250000005</v>
      </c>
      <c r="X2" s="1">
        <f>+W2*(1+$M$2)</f>
        <v>65600.872312500011</v>
      </c>
      <c r="Y2" s="1">
        <f>+X2*(1+$M$2)</f>
        <v>68880.915928125018</v>
      </c>
      <c r="Z2" s="1">
        <f>+Y2*(1+$M$2)</f>
        <v>72324.961724531269</v>
      </c>
      <c r="AA2" s="1">
        <f>+Z2*(1+$M$2)</f>
        <v>75941.209810757835</v>
      </c>
      <c r="AB2" s="1">
        <f>+AA2*(1+$M$2)</f>
        <v>79738.270301295735</v>
      </c>
      <c r="AC2" s="2">
        <f>+G2</f>
        <v>96300</v>
      </c>
      <c r="AD2" s="1">
        <f>+AC2*(1+$M$2)</f>
        <v>101115</v>
      </c>
      <c r="AE2" s="1">
        <f>+AD2*(1+$M$2)</f>
        <v>106170.75</v>
      </c>
      <c r="AF2" s="1">
        <f>+AE2*(1+$M$2)</f>
        <v>111479.28750000001</v>
      </c>
      <c r="AG2" s="1">
        <f>+AF2*(1+$M$2)</f>
        <v>117053.25187500002</v>
      </c>
      <c r="AH2" s="1">
        <f>+AG2*(1+$M$2)</f>
        <v>122905.91446875002</v>
      </c>
      <c r="AI2" s="1">
        <f>+AH2*(1+$M$2)</f>
        <v>129051.21019218753</v>
      </c>
      <c r="AJ2" s="1">
        <f>+AI2*(1+$M$2)</f>
        <v>135503.77070179692</v>
      </c>
      <c r="AK2" s="1">
        <f>+AJ2*(1+$M$2)</f>
        <v>142278.95923688679</v>
      </c>
      <c r="AL2" s="1">
        <f>+AK2*(1+$M$2)</f>
        <v>149392.90719873115</v>
      </c>
      <c r="AM2" s="2">
        <f>+J2</f>
        <v>18258.208296824349</v>
      </c>
      <c r="AN2" s="1">
        <f>+AM2*(1+$M$2)</f>
        <v>19171.118711665567</v>
      </c>
      <c r="AO2" s="1">
        <f>+AN2*(1+$M$2)</f>
        <v>20129.674647248845</v>
      </c>
      <c r="AP2" s="1">
        <f>+AO2*(1+$M$2)</f>
        <v>21136.158379611286</v>
      </c>
      <c r="AQ2" s="1">
        <f>+AP2*(1+$M$2)</f>
        <v>22192.966298591851</v>
      </c>
      <c r="AR2" s="1">
        <f>+AQ2*(1+$M$2)</f>
        <v>23302.614613521444</v>
      </c>
      <c r="AS2" s="1">
        <f>+AR2*(1+$M$2)</f>
        <v>24467.745344197516</v>
      </c>
      <c r="AT2" s="1">
        <f>+AS2*(1+$M$2)</f>
        <v>25691.132611407393</v>
      </c>
      <c r="AU2" s="1">
        <f>+AT2*(1+$M$2)</f>
        <v>26975.689241977765</v>
      </c>
      <c r="AV2" s="1">
        <f>+AU2*(1+$M$2)</f>
        <v>28324.473704076656</v>
      </c>
      <c r="AW2" s="1">
        <f>+AV2*(1+$M$2)</f>
        <v>29740.697389280489</v>
      </c>
      <c r="AX2" s="1">
        <f>+AW2*(1+$M$2)</f>
        <v>31227.732258744516</v>
      </c>
      <c r="AY2" s="1">
        <f>+AX2*(1+$M$2)</f>
        <v>32789.118871681741</v>
      </c>
      <c r="AZ2" s="1">
        <f>+AY2*(1+$M$2)</f>
        <v>34428.574815265827</v>
      </c>
      <c r="BA2" s="2">
        <f>+K2</f>
        <v>34207.499202026942</v>
      </c>
      <c r="BB2" s="1">
        <f>+BA2*(1+$M$2)</f>
        <v>35917.87416212829</v>
      </c>
      <c r="BC2" s="1">
        <f>+BB2*(1+$M$2)</f>
        <v>37713.767870234704</v>
      </c>
      <c r="BD2" s="1">
        <f>+BC2*(1+$M$2)</f>
        <v>39599.456263746441</v>
      </c>
      <c r="BE2" s="1">
        <f>+BD2*(1+$M$2)</f>
        <v>41579.429076933768</v>
      </c>
      <c r="BF2" s="1">
        <f>+BE2*(1+$M$2)</f>
        <v>43658.400530780455</v>
      </c>
      <c r="BG2" s="1">
        <f>+BF2*(1+$M$2)</f>
        <v>45841.320557319479</v>
      </c>
      <c r="BH2" s="1">
        <f>+BG2*(1+$M$2)</f>
        <v>48133.386585185457</v>
      </c>
      <c r="BI2" s="1">
        <f>+BH2*(1+$M$2)</f>
        <v>50540.055914444732</v>
      </c>
      <c r="BJ2" s="1">
        <f>+BI2*(1+$M$2)</f>
        <v>53067.058710166973</v>
      </c>
      <c r="BK2" s="3">
        <f>NPV($L$2,-N2,O2:AL2)</f>
        <v>1031673.4186976393</v>
      </c>
      <c r="BL2" s="1">
        <f>NPV(L2,0,AM2:BJ2)</f>
        <v>506639.13644268096</v>
      </c>
      <c r="BM2" s="3">
        <f>+BK2-BL2</f>
        <v>525034.28225495829</v>
      </c>
    </row>
    <row r="3" spans="1:65" x14ac:dyDescent="0.2">
      <c r="A3">
        <f>VLOOKUP(C3,[2]Sheet1!$A:$B,2,FALSE)</f>
        <v>104179</v>
      </c>
      <c r="B3" t="s">
        <v>74</v>
      </c>
      <c r="C3" t="s">
        <v>74</v>
      </c>
      <c r="D3" s="4">
        <f>+BM3/N3</f>
        <v>4.6403626288776545</v>
      </c>
      <c r="E3" s="4">
        <f>+D3*10</f>
        <v>46.403626288776543</v>
      </c>
      <c r="F3" s="1">
        <v>52700</v>
      </c>
      <c r="G3" s="1">
        <v>97000</v>
      </c>
      <c r="H3">
        <v>0.52</v>
      </c>
      <c r="I3">
        <v>0.24</v>
      </c>
      <c r="J3" s="1">
        <f>+F3/(1+'[1]Figure 1.2'!$C$23)</f>
        <v>18719.991775148701</v>
      </c>
      <c r="K3" s="1">
        <f>+G3/(1+'[1]Figure 1.2'!$C$23)</f>
        <v>34456.151844201588</v>
      </c>
      <c r="L3">
        <f>+'[1]Figure 1.2'!$C$21</f>
        <v>0.03</v>
      </c>
      <c r="M3">
        <f>+'[1]Figure 1.2'!$C$22</f>
        <v>0.05</v>
      </c>
      <c r="N3" s="1">
        <f>VLOOKUP(A3,[3]Sheet2!$A:$D,4,FALSE)</f>
        <v>111713</v>
      </c>
      <c r="O3" s="1">
        <v>0</v>
      </c>
      <c r="P3" s="1">
        <v>0</v>
      </c>
      <c r="Q3" s="1">
        <v>0</v>
      </c>
      <c r="R3" s="1">
        <v>0</v>
      </c>
      <c r="S3" s="2">
        <f>+F3</f>
        <v>52700</v>
      </c>
      <c r="T3" s="1">
        <f>+S3*(1+$M$2)</f>
        <v>55335</v>
      </c>
      <c r="U3" s="1">
        <f>+T3*(1+$M$2)</f>
        <v>58101.75</v>
      </c>
      <c r="V3" s="1">
        <f>+U3*(1+$M$2)</f>
        <v>61006.837500000001</v>
      </c>
      <c r="W3" s="1">
        <f>+V3*(1+$M$2)</f>
        <v>64057.179375000007</v>
      </c>
      <c r="X3" s="1">
        <f>+W3*(1+$M$2)</f>
        <v>67260.038343750013</v>
      </c>
      <c r="Y3" s="1">
        <f>+X3*(1+$M$2)</f>
        <v>70623.040260937516</v>
      </c>
      <c r="Z3" s="1">
        <f>+Y3*(1+$M$2)</f>
        <v>74154.192273984401</v>
      </c>
      <c r="AA3" s="1">
        <f>+Z3*(1+$M$2)</f>
        <v>77861.90188768362</v>
      </c>
      <c r="AB3" s="1">
        <f>+AA3*(1+$M$2)</f>
        <v>81754.996982067809</v>
      </c>
      <c r="AC3" s="2">
        <f>+G3</f>
        <v>97000</v>
      </c>
      <c r="AD3" s="1">
        <f>+AC3*(1+$M$2)</f>
        <v>101850</v>
      </c>
      <c r="AE3" s="1">
        <f>+AD3*(1+$M$2)</f>
        <v>106942.5</v>
      </c>
      <c r="AF3" s="1">
        <f>+AE3*(1+$M$2)</f>
        <v>112289.625</v>
      </c>
      <c r="AG3" s="1">
        <f>+AF3*(1+$M$2)</f>
        <v>117904.10625000001</v>
      </c>
      <c r="AH3" s="1">
        <f>+AG3*(1+$M$2)</f>
        <v>123799.31156250002</v>
      </c>
      <c r="AI3" s="1">
        <f>+AH3*(1+$M$2)</f>
        <v>129989.27714062502</v>
      </c>
      <c r="AJ3" s="1">
        <f>+AI3*(1+$M$2)</f>
        <v>136488.74099765628</v>
      </c>
      <c r="AK3" s="1">
        <f>+AJ3*(1+$M$2)</f>
        <v>143313.17804753908</v>
      </c>
      <c r="AL3" s="1">
        <f>+AK3*(1+$M$2)</f>
        <v>150478.83694991603</v>
      </c>
      <c r="AM3" s="2">
        <f>+J3</f>
        <v>18719.991775148701</v>
      </c>
      <c r="AN3" s="1">
        <f>+AM3*(1+$M$2)</f>
        <v>19655.991363906138</v>
      </c>
      <c r="AO3" s="1">
        <f>+AN3*(1+$M$2)</f>
        <v>20638.790932101445</v>
      </c>
      <c r="AP3" s="1">
        <f>+AO3*(1+$M$2)</f>
        <v>21670.730478706519</v>
      </c>
      <c r="AQ3" s="1">
        <f>+AP3*(1+$M$2)</f>
        <v>22754.267002641845</v>
      </c>
      <c r="AR3" s="1">
        <f>+AQ3*(1+$M$2)</f>
        <v>23891.980352773939</v>
      </c>
      <c r="AS3" s="1">
        <f>+AR3*(1+$M$2)</f>
        <v>25086.579370412637</v>
      </c>
      <c r="AT3" s="1">
        <f>+AS3*(1+$M$2)</f>
        <v>26340.90833893327</v>
      </c>
      <c r="AU3" s="1">
        <f>+AT3*(1+$M$2)</f>
        <v>27657.953755879935</v>
      </c>
      <c r="AV3" s="1">
        <f>+AU3*(1+$M$2)</f>
        <v>29040.851443673931</v>
      </c>
      <c r="AW3" s="1">
        <f>+AV3*(1+$M$2)</f>
        <v>30492.89401585763</v>
      </c>
      <c r="AX3" s="1">
        <f>+AW3*(1+$M$2)</f>
        <v>32017.538716650513</v>
      </c>
      <c r="AY3" s="1">
        <f>+AX3*(1+$M$2)</f>
        <v>33618.41565248304</v>
      </c>
      <c r="AZ3" s="1">
        <f>+AY3*(1+$M$2)</f>
        <v>35299.336435107194</v>
      </c>
      <c r="BA3" s="2">
        <f>+K3</f>
        <v>34456.151844201588</v>
      </c>
      <c r="BB3" s="1">
        <f>+BA3*(1+$M$2)</f>
        <v>36178.959436411671</v>
      </c>
      <c r="BC3" s="1">
        <f>+BB3*(1+$M$2)</f>
        <v>37987.907408232255</v>
      </c>
      <c r="BD3" s="1">
        <f>+BC3*(1+$M$2)</f>
        <v>39887.302778643869</v>
      </c>
      <c r="BE3" s="1">
        <f>+BD3*(1+$M$2)</f>
        <v>41881.667917576066</v>
      </c>
      <c r="BF3" s="1">
        <f>+BE3*(1+$M$2)</f>
        <v>43975.751313454872</v>
      </c>
      <c r="BG3" s="1">
        <f>+BF3*(1+$M$2)</f>
        <v>46174.53887912762</v>
      </c>
      <c r="BH3" s="1">
        <f>+BG3*(1+$M$2)</f>
        <v>48483.265823084002</v>
      </c>
      <c r="BI3" s="1">
        <f>+BH3*(1+$M$2)</f>
        <v>50907.429114238206</v>
      </c>
      <c r="BJ3" s="1">
        <f>+BI3*(1+$M$2)</f>
        <v>53452.800569950115</v>
      </c>
      <c r="BK3" s="3">
        <f>NPV($L$2,-N3,O3:AL3)</f>
        <v>1033646.1731427191</v>
      </c>
      <c r="BL3" s="1">
        <f>NPV(L3,0,AM3:BJ3)</f>
        <v>515257.34278290969</v>
      </c>
      <c r="BM3" s="3">
        <f>+BK3-BL3</f>
        <v>518388.83035980939</v>
      </c>
    </row>
    <row r="4" spans="1:65" x14ac:dyDescent="0.2">
      <c r="A4">
        <f>VLOOKUP(C4,[2]Sheet1!$A:$B,2,FALSE)</f>
        <v>110404</v>
      </c>
      <c r="B4" t="s">
        <v>7</v>
      </c>
      <c r="C4" t="s">
        <v>7</v>
      </c>
      <c r="D4" s="4">
        <f>+BM4/N4</f>
        <v>4.4810012785040403</v>
      </c>
      <c r="E4" s="4">
        <f>+D4*10</f>
        <v>44.810012785040399</v>
      </c>
      <c r="F4" s="1">
        <v>78800</v>
      </c>
      <c r="G4" s="1">
        <v>142500</v>
      </c>
      <c r="H4">
        <v>0.52</v>
      </c>
      <c r="I4">
        <v>0.97</v>
      </c>
      <c r="J4" s="1">
        <f>+F4/(1+'[1]Figure 1.2'!$C$23)</f>
        <v>27991.183147660675</v>
      </c>
      <c r="K4" s="1">
        <f>+G4/(1+'[1]Figure 1.2'!$C$23)</f>
        <v>50618.573585553881</v>
      </c>
      <c r="L4">
        <f>+'[1]Figure 1.2'!$C$21</f>
        <v>0.03</v>
      </c>
      <c r="M4">
        <f>+'[1]Figure 1.2'!$C$22</f>
        <v>0.05</v>
      </c>
      <c r="N4" s="1">
        <f>VLOOKUP(A4,[3]Sheet2!$A:$D,4,FALSE)</f>
        <v>169878</v>
      </c>
      <c r="O4" s="1">
        <v>0</v>
      </c>
      <c r="P4" s="1">
        <v>0</v>
      </c>
      <c r="Q4" s="1">
        <v>0</v>
      </c>
      <c r="R4" s="1">
        <v>0</v>
      </c>
      <c r="S4" s="2">
        <f>+F4</f>
        <v>78800</v>
      </c>
      <c r="T4" s="1">
        <f>+S4*(1+$M$2)</f>
        <v>82740</v>
      </c>
      <c r="U4" s="1">
        <f>+T4*(1+$M$2)</f>
        <v>86877</v>
      </c>
      <c r="V4" s="1">
        <f>+U4*(1+$M$2)</f>
        <v>91220.85</v>
      </c>
      <c r="W4" s="1">
        <f>+V4*(1+$M$2)</f>
        <v>95781.892500000016</v>
      </c>
      <c r="X4" s="1">
        <f>+W4*(1+$M$2)</f>
        <v>100570.98712500001</v>
      </c>
      <c r="Y4" s="1">
        <f>+X4*(1+$M$2)</f>
        <v>105599.53648125002</v>
      </c>
      <c r="Z4" s="1">
        <f>+Y4*(1+$M$2)</f>
        <v>110879.51330531253</v>
      </c>
      <c r="AA4" s="1">
        <f>+Z4*(1+$M$2)</f>
        <v>116423.48897057817</v>
      </c>
      <c r="AB4" s="1">
        <f>+AA4*(1+$M$2)</f>
        <v>122244.66341910708</v>
      </c>
      <c r="AC4" s="2">
        <f>+G4</f>
        <v>142500</v>
      </c>
      <c r="AD4" s="1">
        <f>+AC4*(1+$M$2)</f>
        <v>149625</v>
      </c>
      <c r="AE4" s="1">
        <f>+AD4*(1+$M$2)</f>
        <v>157106.25</v>
      </c>
      <c r="AF4" s="1">
        <f>+AE4*(1+$M$2)</f>
        <v>164961.5625</v>
      </c>
      <c r="AG4" s="1">
        <f>+AF4*(1+$M$2)</f>
        <v>173209.640625</v>
      </c>
      <c r="AH4" s="1">
        <f>+AG4*(1+$M$2)</f>
        <v>181870.12265624999</v>
      </c>
      <c r="AI4" s="1">
        <f>+AH4*(1+$M$2)</f>
        <v>190963.6287890625</v>
      </c>
      <c r="AJ4" s="1">
        <f>+AI4*(1+$M$2)</f>
        <v>200511.81022851562</v>
      </c>
      <c r="AK4" s="1">
        <f>+AJ4*(1+$M$2)</f>
        <v>210537.4007399414</v>
      </c>
      <c r="AL4" s="1">
        <f>+AK4*(1+$M$2)</f>
        <v>221064.27077693847</v>
      </c>
      <c r="AM4" s="2">
        <f>+J4</f>
        <v>27991.183147660675</v>
      </c>
      <c r="AN4" s="1">
        <f>+AM4*(1+$M$2)</f>
        <v>29390.74230504371</v>
      </c>
      <c r="AO4" s="1">
        <f>+AN4*(1+$M$2)</f>
        <v>30860.279420295898</v>
      </c>
      <c r="AP4" s="1">
        <f>+AO4*(1+$M$2)</f>
        <v>32403.293391310694</v>
      </c>
      <c r="AQ4" s="1">
        <f>+AP4*(1+$M$2)</f>
        <v>34023.458060876226</v>
      </c>
      <c r="AR4" s="1">
        <f>+AQ4*(1+$M$2)</f>
        <v>35724.630963920041</v>
      </c>
      <c r="AS4" s="1">
        <f>+AR4*(1+$M$2)</f>
        <v>37510.862512116044</v>
      </c>
      <c r="AT4" s="1">
        <f>+AS4*(1+$M$2)</f>
        <v>39386.405637721851</v>
      </c>
      <c r="AU4" s="1">
        <f>+AT4*(1+$M$2)</f>
        <v>41355.725919607947</v>
      </c>
      <c r="AV4" s="1">
        <f>+AU4*(1+$M$2)</f>
        <v>43423.512215588344</v>
      </c>
      <c r="AW4" s="1">
        <f>+AV4*(1+$M$2)</f>
        <v>45594.687826367765</v>
      </c>
      <c r="AX4" s="1">
        <f>+AW4*(1+$M$2)</f>
        <v>47874.422217686151</v>
      </c>
      <c r="AY4" s="1">
        <f>+AX4*(1+$M$2)</f>
        <v>50268.143328570462</v>
      </c>
      <c r="AZ4" s="1">
        <f>+AY4*(1+$M$2)</f>
        <v>52781.550494998985</v>
      </c>
      <c r="BA4" s="2">
        <f>+K4</f>
        <v>50618.573585553881</v>
      </c>
      <c r="BB4" s="1">
        <f>+BA4*(1+$M$2)</f>
        <v>53149.502264831579</v>
      </c>
      <c r="BC4" s="1">
        <f>+BB4*(1+$M$2)</f>
        <v>55806.977378073163</v>
      </c>
      <c r="BD4" s="1">
        <f>+BC4*(1+$M$2)</f>
        <v>58597.326246976823</v>
      </c>
      <c r="BE4" s="1">
        <f>+BD4*(1+$M$2)</f>
        <v>61527.192559325667</v>
      </c>
      <c r="BF4" s="1">
        <f>+BE4*(1+$M$2)</f>
        <v>64603.552187291956</v>
      </c>
      <c r="BG4" s="1">
        <f>+BF4*(1+$M$2)</f>
        <v>67833.729796656553</v>
      </c>
      <c r="BH4" s="1">
        <f>+BG4*(1+$M$2)</f>
        <v>71225.416286489388</v>
      </c>
      <c r="BI4" s="1">
        <f>+BH4*(1+$M$2)</f>
        <v>74786.687100813855</v>
      </c>
      <c r="BJ4" s="1">
        <f>+BI4*(1+$M$2)</f>
        <v>78526.021455854556</v>
      </c>
      <c r="BK4" s="3">
        <f>NPV($L$2,-N4,O4:AL4)</f>
        <v>1525525.4592034784</v>
      </c>
      <c r="BL4" s="1">
        <f>NPV(L4,0,AM4:BJ4)</f>
        <v>764301.92401376902</v>
      </c>
      <c r="BM4" s="3">
        <f>+BK4-BL4</f>
        <v>761223.53518970939</v>
      </c>
    </row>
    <row r="5" spans="1:65" x14ac:dyDescent="0.2">
      <c r="A5">
        <f>VLOOKUP(C5,[2]Sheet1!$A:$B,2,FALSE)</f>
        <v>110635</v>
      </c>
      <c r="B5" t="s">
        <v>17</v>
      </c>
      <c r="C5" t="s">
        <v>17</v>
      </c>
      <c r="D5" s="4">
        <f>+BM5/N5</f>
        <v>4.6695104849319815</v>
      </c>
      <c r="E5" s="4">
        <f>+D5*10</f>
        <v>46.695104849319819</v>
      </c>
      <c r="F5" s="1">
        <v>65400</v>
      </c>
      <c r="G5" s="1">
        <v>130100</v>
      </c>
      <c r="H5">
        <v>0.49</v>
      </c>
      <c r="I5">
        <v>0.34</v>
      </c>
      <c r="J5" s="1">
        <f>+F5/(1+'[1]Figure 1.2'!$C$23)</f>
        <v>23231.261140317361</v>
      </c>
      <c r="K5" s="1">
        <f>+G5/(1+'[1]Figure 1.2'!$C$23)</f>
        <v>46213.86963846007</v>
      </c>
      <c r="L5">
        <f>+'[1]Figure 1.2'!$C$21</f>
        <v>0.03</v>
      </c>
      <c r="M5">
        <f>+'[1]Figure 1.2'!$C$22</f>
        <v>0.05</v>
      </c>
      <c r="N5" s="1">
        <f>VLOOKUP(A5,[3]Sheet2!$A:$D,4,FALSE)</f>
        <v>145483</v>
      </c>
      <c r="O5" s="1">
        <v>0</v>
      </c>
      <c r="P5" s="1">
        <v>0</v>
      </c>
      <c r="Q5" s="1">
        <v>0</v>
      </c>
      <c r="R5" s="1">
        <v>0</v>
      </c>
      <c r="S5" s="2">
        <f>+F5</f>
        <v>65400</v>
      </c>
      <c r="T5" s="1">
        <f>+S5*(1+$M$2)</f>
        <v>68670</v>
      </c>
      <c r="U5" s="1">
        <f>+T5*(1+$M$2)</f>
        <v>72103.5</v>
      </c>
      <c r="V5" s="1">
        <f>+U5*(1+$M$2)</f>
        <v>75708.675000000003</v>
      </c>
      <c r="W5" s="1">
        <f>+V5*(1+$M$2)</f>
        <v>79494.108749999999</v>
      </c>
      <c r="X5" s="1">
        <f>+W5*(1+$M$2)</f>
        <v>83468.8141875</v>
      </c>
      <c r="Y5" s="1">
        <f>+X5*(1+$M$2)</f>
        <v>87642.254896875005</v>
      </c>
      <c r="Z5" s="1">
        <f>+Y5*(1+$M$2)</f>
        <v>92024.367641718753</v>
      </c>
      <c r="AA5" s="1">
        <f>+Z5*(1+$M$2)</f>
        <v>96625.586023804688</v>
      </c>
      <c r="AB5" s="1">
        <f>+AA5*(1+$M$2)</f>
        <v>101456.86532499493</v>
      </c>
      <c r="AC5" s="2">
        <f>+G5</f>
        <v>130100</v>
      </c>
      <c r="AD5" s="1">
        <f>+AC5*(1+$M$2)</f>
        <v>136605</v>
      </c>
      <c r="AE5" s="1">
        <f>+AD5*(1+$M$2)</f>
        <v>143435.25</v>
      </c>
      <c r="AF5" s="1">
        <f>+AE5*(1+$M$2)</f>
        <v>150607.01250000001</v>
      </c>
      <c r="AG5" s="1">
        <f>+AF5*(1+$M$2)</f>
        <v>158137.36312500003</v>
      </c>
      <c r="AH5" s="1">
        <f>+AG5*(1+$M$2)</f>
        <v>166044.23128125005</v>
      </c>
      <c r="AI5" s="1">
        <f>+AH5*(1+$M$2)</f>
        <v>174346.44284531256</v>
      </c>
      <c r="AJ5" s="1">
        <f>+AI5*(1+$M$2)</f>
        <v>183063.76498757821</v>
      </c>
      <c r="AK5" s="1">
        <f>+AJ5*(1+$M$2)</f>
        <v>192216.95323695714</v>
      </c>
      <c r="AL5" s="1">
        <f>+AK5*(1+$M$2)</f>
        <v>201827.800898805</v>
      </c>
      <c r="AM5" s="2">
        <f>+J5</f>
        <v>23231.261140317361</v>
      </c>
      <c r="AN5" s="1">
        <f>+AM5*(1+$M$2)</f>
        <v>24392.82419733323</v>
      </c>
      <c r="AO5" s="1">
        <f>+AN5*(1+$M$2)</f>
        <v>25612.465407199892</v>
      </c>
      <c r="AP5" s="1">
        <f>+AO5*(1+$M$2)</f>
        <v>26893.088677559888</v>
      </c>
      <c r="AQ5" s="1">
        <f>+AP5*(1+$M$2)</f>
        <v>28237.743111437885</v>
      </c>
      <c r="AR5" s="1">
        <f>+AQ5*(1+$M$2)</f>
        <v>29649.630267009779</v>
      </c>
      <c r="AS5" s="1">
        <f>+AR5*(1+$M$2)</f>
        <v>31132.111780360268</v>
      </c>
      <c r="AT5" s="1">
        <f>+AS5*(1+$M$2)</f>
        <v>32688.717369378282</v>
      </c>
      <c r="AU5" s="1">
        <f>+AT5*(1+$M$2)</f>
        <v>34323.153237847197</v>
      </c>
      <c r="AV5" s="1">
        <f>+AU5*(1+$M$2)</f>
        <v>36039.310899739561</v>
      </c>
      <c r="AW5" s="1">
        <f>+AV5*(1+$M$2)</f>
        <v>37841.276444726544</v>
      </c>
      <c r="AX5" s="1">
        <f>+AW5*(1+$M$2)</f>
        <v>39733.34026696287</v>
      </c>
      <c r="AY5" s="1">
        <f>+AX5*(1+$M$2)</f>
        <v>41720.007280311016</v>
      </c>
      <c r="AZ5" s="1">
        <f>+AY5*(1+$M$2)</f>
        <v>43806.007644326572</v>
      </c>
      <c r="BA5" s="2">
        <f>+K5</f>
        <v>46213.86963846007</v>
      </c>
      <c r="BB5" s="1">
        <f>+BA5*(1+$M$2)</f>
        <v>48524.563120383078</v>
      </c>
      <c r="BC5" s="1">
        <f>+BB5*(1+$M$2)</f>
        <v>50950.791276402233</v>
      </c>
      <c r="BD5" s="1">
        <f>+BC5*(1+$M$2)</f>
        <v>53498.330840222348</v>
      </c>
      <c r="BE5" s="1">
        <f>+BD5*(1+$M$2)</f>
        <v>56173.247382233465</v>
      </c>
      <c r="BF5" s="1">
        <f>+BE5*(1+$M$2)</f>
        <v>58981.909751345142</v>
      </c>
      <c r="BG5" s="1">
        <f>+BF5*(1+$M$2)</f>
        <v>61931.005238912403</v>
      </c>
      <c r="BH5" s="1">
        <f>+BG5*(1+$M$2)</f>
        <v>65027.555500858027</v>
      </c>
      <c r="BI5" s="1">
        <f>+BH5*(1+$M$2)</f>
        <v>68278.933275900927</v>
      </c>
      <c r="BJ5" s="1">
        <f>+BI5*(1+$M$2)</f>
        <v>71692.87993969598</v>
      </c>
      <c r="BK5" s="3">
        <f>NPV($L$2,-N5,O5:AL5)</f>
        <v>1342269.2781871157</v>
      </c>
      <c r="BL5" s="1">
        <f>NPV(L5,0,AM5:BJ5)</f>
        <v>662934.88430775621</v>
      </c>
      <c r="BM5" s="3">
        <f>+BK5-BL5</f>
        <v>679334.39387935947</v>
      </c>
    </row>
    <row r="6" spans="1:65" x14ac:dyDescent="0.2">
      <c r="A6">
        <f>VLOOKUP(C6,[2]Sheet1!$A:$B,2,FALSE)</f>
        <v>110644</v>
      </c>
      <c r="B6" t="s">
        <v>48</v>
      </c>
      <c r="C6" t="s">
        <v>48</v>
      </c>
      <c r="D6" s="4">
        <f>+BM6/N6</f>
        <v>3.7492431591676305</v>
      </c>
      <c r="E6" s="4">
        <f>+D6*10</f>
        <v>37.492431591676308</v>
      </c>
      <c r="F6" s="1">
        <v>56700</v>
      </c>
      <c r="G6" s="1">
        <v>110900</v>
      </c>
      <c r="H6">
        <v>0.53</v>
      </c>
      <c r="I6">
        <v>0.37</v>
      </c>
      <c r="J6" s="1">
        <f>+F6/(1+'[1]Figure 1.2'!$C$23)</f>
        <v>20140.864016146705</v>
      </c>
      <c r="K6" s="1">
        <f>+G6/(1+'[1]Figure 1.2'!$C$23)</f>
        <v>39393.682881669651</v>
      </c>
      <c r="L6">
        <f>+'[1]Figure 1.2'!$C$21</f>
        <v>0.03</v>
      </c>
      <c r="M6">
        <f>+'[1]Figure 1.2'!$C$22</f>
        <v>0.05</v>
      </c>
      <c r="N6" s="1">
        <f>VLOOKUP(A6,[3]Sheet2!$A:$D,4,FALSE)</f>
        <v>148961</v>
      </c>
      <c r="O6" s="1">
        <v>0</v>
      </c>
      <c r="P6" s="1">
        <v>0</v>
      </c>
      <c r="Q6" s="1">
        <v>0</v>
      </c>
      <c r="R6" s="1">
        <v>0</v>
      </c>
      <c r="S6" s="2">
        <f>+F6</f>
        <v>56700</v>
      </c>
      <c r="T6" s="1">
        <f>+S6*(1+$M$2)</f>
        <v>59535</v>
      </c>
      <c r="U6" s="1">
        <f>+T6*(1+$M$2)</f>
        <v>62511.75</v>
      </c>
      <c r="V6" s="1">
        <f>+U6*(1+$M$2)</f>
        <v>65637.337500000009</v>
      </c>
      <c r="W6" s="1">
        <f>+V6*(1+$M$2)</f>
        <v>68919.204375000016</v>
      </c>
      <c r="X6" s="1">
        <f>+W6*(1+$M$2)</f>
        <v>72365.164593750014</v>
      </c>
      <c r="Y6" s="1">
        <f>+X6*(1+$M$2)</f>
        <v>75983.422823437519</v>
      </c>
      <c r="Z6" s="1">
        <f>+Y6*(1+$M$2)</f>
        <v>79782.593964609405</v>
      </c>
      <c r="AA6" s="1">
        <f>+Z6*(1+$M$2)</f>
        <v>83771.723662839882</v>
      </c>
      <c r="AB6" s="1">
        <f>+AA6*(1+$M$2)</f>
        <v>87960.309845981887</v>
      </c>
      <c r="AC6" s="2">
        <f>+G6</f>
        <v>110900</v>
      </c>
      <c r="AD6" s="1">
        <f>+AC6*(1+$M$2)</f>
        <v>116445</v>
      </c>
      <c r="AE6" s="1">
        <f>+AD6*(1+$M$2)</f>
        <v>122267.25</v>
      </c>
      <c r="AF6" s="1">
        <f>+AE6*(1+$M$2)</f>
        <v>128380.6125</v>
      </c>
      <c r="AG6" s="1">
        <f>+AF6*(1+$M$2)</f>
        <v>134799.643125</v>
      </c>
      <c r="AH6" s="1">
        <f>+AG6*(1+$M$2)</f>
        <v>141539.62528125002</v>
      </c>
      <c r="AI6" s="1">
        <f>+AH6*(1+$M$2)</f>
        <v>148616.60654531253</v>
      </c>
      <c r="AJ6" s="1">
        <f>+AI6*(1+$M$2)</f>
        <v>156047.43687257817</v>
      </c>
      <c r="AK6" s="1">
        <f>+AJ6*(1+$M$2)</f>
        <v>163849.80871620707</v>
      </c>
      <c r="AL6" s="1">
        <f>+AK6*(1+$M$2)</f>
        <v>172042.29915201743</v>
      </c>
      <c r="AM6" s="2">
        <f>+J6</f>
        <v>20140.864016146705</v>
      </c>
      <c r="AN6" s="1">
        <f>+AM6*(1+$M$2)</f>
        <v>21147.907216954041</v>
      </c>
      <c r="AO6" s="1">
        <f>+AN6*(1+$M$2)</f>
        <v>22205.302577801744</v>
      </c>
      <c r="AP6" s="1">
        <f>+AO6*(1+$M$2)</f>
        <v>23315.567706691832</v>
      </c>
      <c r="AQ6" s="1">
        <f>+AP6*(1+$M$2)</f>
        <v>24481.346092026426</v>
      </c>
      <c r="AR6" s="1">
        <f>+AQ6*(1+$M$2)</f>
        <v>25705.413396627748</v>
      </c>
      <c r="AS6" s="1">
        <f>+AR6*(1+$M$2)</f>
        <v>26990.684066459136</v>
      </c>
      <c r="AT6" s="1">
        <f>+AS6*(1+$M$2)</f>
        <v>28340.218269782094</v>
      </c>
      <c r="AU6" s="1">
        <f>+AT6*(1+$M$2)</f>
        <v>29757.2291832712</v>
      </c>
      <c r="AV6" s="1">
        <f>+AU6*(1+$M$2)</f>
        <v>31245.09064243476</v>
      </c>
      <c r="AW6" s="1">
        <f>+AV6*(1+$M$2)</f>
        <v>32807.345174556496</v>
      </c>
      <c r="AX6" s="1">
        <f>+AW6*(1+$M$2)</f>
        <v>34447.712433284323</v>
      </c>
      <c r="AY6" s="1">
        <f>+AX6*(1+$M$2)</f>
        <v>36170.098054948539</v>
      </c>
      <c r="AZ6" s="1">
        <f>+AY6*(1+$M$2)</f>
        <v>37978.60295769597</v>
      </c>
      <c r="BA6" s="2">
        <f>+K6</f>
        <v>39393.682881669651</v>
      </c>
      <c r="BB6" s="1">
        <f>+BA6*(1+$M$2)</f>
        <v>41363.367025753134</v>
      </c>
      <c r="BC6" s="1">
        <f>+BB6*(1+$M$2)</f>
        <v>43431.535377040789</v>
      </c>
      <c r="BD6" s="1">
        <f>+BC6*(1+$M$2)</f>
        <v>45603.112145892832</v>
      </c>
      <c r="BE6" s="1">
        <f>+BD6*(1+$M$2)</f>
        <v>47883.267753187472</v>
      </c>
      <c r="BF6" s="1">
        <f>+BE6*(1+$M$2)</f>
        <v>50277.431140846849</v>
      </c>
      <c r="BG6" s="1">
        <f>+BF6*(1+$M$2)</f>
        <v>52791.302697889194</v>
      </c>
      <c r="BH6" s="1">
        <f>+BG6*(1+$M$2)</f>
        <v>55430.867832783653</v>
      </c>
      <c r="BI6" s="1">
        <f>+BH6*(1+$M$2)</f>
        <v>58202.411224422838</v>
      </c>
      <c r="BJ6" s="1">
        <f>+BI6*(1+$M$2)</f>
        <v>61112.53178564398</v>
      </c>
      <c r="BK6" s="3">
        <f>NPV($L$2,-N6,O6:AL6)</f>
        <v>1128660.907593597</v>
      </c>
      <c r="BL6" s="1">
        <f>NPV(L6,0,AM6:BJ6)</f>
        <v>570169.89736082754</v>
      </c>
      <c r="BM6" s="3">
        <f>+BK6-BL6</f>
        <v>558491.01023276942</v>
      </c>
    </row>
    <row r="7" spans="1:65" x14ac:dyDescent="0.2">
      <c r="A7">
        <f>VLOOKUP(C7,[2]Sheet1!$A:$B,2,FALSE)</f>
        <v>110653</v>
      </c>
      <c r="B7" t="s">
        <v>29</v>
      </c>
      <c r="C7" t="s">
        <v>29</v>
      </c>
      <c r="D7" s="4">
        <f>+BM7/N7</f>
        <v>4.033821520545418</v>
      </c>
      <c r="E7" s="4">
        <f>+D7*10</f>
        <v>40.338215205454176</v>
      </c>
      <c r="F7" s="1">
        <v>54900</v>
      </c>
      <c r="G7" s="1">
        <v>118800</v>
      </c>
      <c r="H7">
        <v>0.48</v>
      </c>
      <c r="I7">
        <v>0.32</v>
      </c>
      <c r="J7" s="1">
        <f>+F7/(1+'[1]Figure 1.2'!$C$23)</f>
        <v>19501.471507697603</v>
      </c>
      <c r="K7" s="1">
        <f>+G7/(1+'[1]Figure 1.2'!$C$23)</f>
        <v>42199.905557640712</v>
      </c>
      <c r="L7">
        <f>+'[1]Figure 1.2'!$C$21</f>
        <v>0.03</v>
      </c>
      <c r="M7">
        <f>+'[1]Figure 1.2'!$C$22</f>
        <v>0.05</v>
      </c>
      <c r="N7" s="1">
        <f>VLOOKUP(A7,[3]Sheet2!$A:$D,4,FALSE)</f>
        <v>146044</v>
      </c>
      <c r="O7" s="1">
        <v>0</v>
      </c>
      <c r="P7" s="1">
        <v>0</v>
      </c>
      <c r="Q7" s="1">
        <v>0</v>
      </c>
      <c r="R7" s="1">
        <v>0</v>
      </c>
      <c r="S7" s="2">
        <f>+F7</f>
        <v>54900</v>
      </c>
      <c r="T7" s="1">
        <f>+S7*(1+$M$2)</f>
        <v>57645</v>
      </c>
      <c r="U7" s="1">
        <f>+T7*(1+$M$2)</f>
        <v>60527.25</v>
      </c>
      <c r="V7" s="1">
        <f>+U7*(1+$M$2)</f>
        <v>63553.612500000003</v>
      </c>
      <c r="W7" s="1">
        <f>+V7*(1+$M$2)</f>
        <v>66731.293125000011</v>
      </c>
      <c r="X7" s="1">
        <f>+W7*(1+$M$2)</f>
        <v>70067.857781250015</v>
      </c>
      <c r="Y7" s="1">
        <f>+X7*(1+$M$2)</f>
        <v>73571.250670312525</v>
      </c>
      <c r="Z7" s="1">
        <f>+Y7*(1+$M$2)</f>
        <v>77249.813203828162</v>
      </c>
      <c r="AA7" s="1">
        <f>+Z7*(1+$M$2)</f>
        <v>81112.303864019574</v>
      </c>
      <c r="AB7" s="1">
        <f>+AA7*(1+$M$2)</f>
        <v>85167.919057220555</v>
      </c>
      <c r="AC7" s="2">
        <f>+G7</f>
        <v>118800</v>
      </c>
      <c r="AD7" s="1">
        <f>+AC7*(1+$M$2)</f>
        <v>124740</v>
      </c>
      <c r="AE7" s="1">
        <f>+AD7*(1+$M$2)</f>
        <v>130977</v>
      </c>
      <c r="AF7" s="1">
        <f>+AE7*(1+$M$2)</f>
        <v>137525.85</v>
      </c>
      <c r="AG7" s="1">
        <f>+AF7*(1+$M$2)</f>
        <v>144402.14250000002</v>
      </c>
      <c r="AH7" s="1">
        <f>+AG7*(1+$M$2)</f>
        <v>151622.24962500003</v>
      </c>
      <c r="AI7" s="1">
        <f>+AH7*(1+$M$2)</f>
        <v>159203.36210625005</v>
      </c>
      <c r="AJ7" s="1">
        <f>+AI7*(1+$M$2)</f>
        <v>167163.53021156255</v>
      </c>
      <c r="AK7" s="1">
        <f>+AJ7*(1+$M$2)</f>
        <v>175521.70672214069</v>
      </c>
      <c r="AL7" s="1">
        <f>+AK7*(1+$M$2)</f>
        <v>184297.79205824772</v>
      </c>
      <c r="AM7" s="2">
        <f>+J7</f>
        <v>19501.471507697603</v>
      </c>
      <c r="AN7" s="1">
        <f>+AM7*(1+$M$2)</f>
        <v>20476.545083082485</v>
      </c>
      <c r="AO7" s="1">
        <f>+AN7*(1+$M$2)</f>
        <v>21500.372337236611</v>
      </c>
      <c r="AP7" s="1">
        <f>+AO7*(1+$M$2)</f>
        <v>22575.390954098442</v>
      </c>
      <c r="AQ7" s="1">
        <f>+AP7*(1+$M$2)</f>
        <v>23704.160501803366</v>
      </c>
      <c r="AR7" s="1">
        <f>+AQ7*(1+$M$2)</f>
        <v>24889.368526893537</v>
      </c>
      <c r="AS7" s="1">
        <f>+AR7*(1+$M$2)</f>
        <v>26133.836953238217</v>
      </c>
      <c r="AT7" s="1">
        <f>+AS7*(1+$M$2)</f>
        <v>27440.528800900127</v>
      </c>
      <c r="AU7" s="1">
        <f>+AT7*(1+$M$2)</f>
        <v>28812.555240945134</v>
      </c>
      <c r="AV7" s="1">
        <f>+AU7*(1+$M$2)</f>
        <v>30253.183002992391</v>
      </c>
      <c r="AW7" s="1">
        <f>+AV7*(1+$M$2)</f>
        <v>31765.842153142014</v>
      </c>
      <c r="AX7" s="1">
        <f>+AW7*(1+$M$2)</f>
        <v>33354.134260799117</v>
      </c>
      <c r="AY7" s="1">
        <f>+AX7*(1+$M$2)</f>
        <v>35021.840973839076</v>
      </c>
      <c r="AZ7" s="1">
        <f>+AY7*(1+$M$2)</f>
        <v>36772.933022531033</v>
      </c>
      <c r="BA7" s="2">
        <f>+K7</f>
        <v>42199.905557640712</v>
      </c>
      <c r="BB7" s="1">
        <f>+BA7*(1+$M$2)</f>
        <v>44309.900835522749</v>
      </c>
      <c r="BC7" s="1">
        <f>+BB7*(1+$M$2)</f>
        <v>46525.395877298892</v>
      </c>
      <c r="BD7" s="1">
        <f>+BC7*(1+$M$2)</f>
        <v>48851.665671163835</v>
      </c>
      <c r="BE7" s="1">
        <f>+BD7*(1+$M$2)</f>
        <v>51294.248954722032</v>
      </c>
      <c r="BF7" s="1">
        <f>+BE7*(1+$M$2)</f>
        <v>53858.961402458139</v>
      </c>
      <c r="BG7" s="1">
        <f>+BF7*(1+$M$2)</f>
        <v>56551.90947258105</v>
      </c>
      <c r="BH7" s="1">
        <f>+BG7*(1+$M$2)</f>
        <v>59379.504946210101</v>
      </c>
      <c r="BI7" s="1">
        <f>+BH7*(1+$M$2)</f>
        <v>62348.480193520612</v>
      </c>
      <c r="BJ7" s="1">
        <f>+BI7*(1+$M$2)</f>
        <v>65465.904203196646</v>
      </c>
      <c r="BK7" s="3">
        <f>NPV($L$2,-N7,O7:AL7)</f>
        <v>1168792.7873174248</v>
      </c>
      <c r="BL7" s="1">
        <f>NPV(L7,0,AM7:BJ7)</f>
        <v>579677.35717088974</v>
      </c>
      <c r="BM7" s="3">
        <f>+BK7-BL7</f>
        <v>589115.43014653504</v>
      </c>
    </row>
    <row r="8" spans="1:65" x14ac:dyDescent="0.2">
      <c r="A8">
        <f>VLOOKUP(C8,[2]Sheet1!$A:$B,2,FALSE)</f>
        <v>110662</v>
      </c>
      <c r="B8" t="s">
        <v>38</v>
      </c>
      <c r="C8" t="s">
        <v>151</v>
      </c>
      <c r="D8" s="4">
        <f>+BM8/N8</f>
        <v>4.0449788034359893</v>
      </c>
      <c r="E8" s="4">
        <f>+D8*10</f>
        <v>40.449788034359891</v>
      </c>
      <c r="F8" s="1">
        <v>57500</v>
      </c>
      <c r="G8" s="1">
        <v>114800</v>
      </c>
      <c r="H8">
        <v>0.47</v>
      </c>
      <c r="I8">
        <v>0.31</v>
      </c>
      <c r="J8" s="1">
        <f>+F8/(1+'[1]Figure 1.2'!$C$23)</f>
        <v>20425.038464346304</v>
      </c>
      <c r="K8" s="1">
        <f>+G8/(1+'[1]Figure 1.2'!$C$23)</f>
        <v>40779.033316642708</v>
      </c>
      <c r="L8">
        <f>+'[1]Figure 1.2'!$C$21</f>
        <v>0.03</v>
      </c>
      <c r="M8">
        <f>+'[1]Figure 1.2'!$C$22</f>
        <v>0.05</v>
      </c>
      <c r="N8" s="1">
        <f>VLOOKUP(A8,[3]Sheet2!$A:$D,4,FALSE)</f>
        <v>144199</v>
      </c>
      <c r="O8" s="1">
        <v>0</v>
      </c>
      <c r="P8" s="1">
        <v>0</v>
      </c>
      <c r="Q8" s="1">
        <v>0</v>
      </c>
      <c r="R8" s="1">
        <v>0</v>
      </c>
      <c r="S8" s="2">
        <f>+F8</f>
        <v>57500</v>
      </c>
      <c r="T8" s="1">
        <f>+S8*(1+$M$2)</f>
        <v>60375</v>
      </c>
      <c r="U8" s="1">
        <f>+T8*(1+$M$2)</f>
        <v>63393.75</v>
      </c>
      <c r="V8" s="1">
        <f>+U8*(1+$M$2)</f>
        <v>66563.4375</v>
      </c>
      <c r="W8" s="1">
        <f>+V8*(1+$M$2)</f>
        <v>69891.609375</v>
      </c>
      <c r="X8" s="1">
        <f>+W8*(1+$M$2)</f>
        <v>73386.189843750006</v>
      </c>
      <c r="Y8" s="1">
        <f>+X8*(1+$M$2)</f>
        <v>77055.499335937508</v>
      </c>
      <c r="Z8" s="1">
        <f>+Y8*(1+$M$2)</f>
        <v>80908.274302734382</v>
      </c>
      <c r="AA8" s="1">
        <f>+Z8*(1+$M$2)</f>
        <v>84953.6880178711</v>
      </c>
      <c r="AB8" s="1">
        <f>+AA8*(1+$M$2)</f>
        <v>89201.372418764659</v>
      </c>
      <c r="AC8" s="2">
        <f>+G8</f>
        <v>114800</v>
      </c>
      <c r="AD8" s="1">
        <f>+AC8*(1+$M$2)</f>
        <v>120540</v>
      </c>
      <c r="AE8" s="1">
        <f>+AD8*(1+$M$2)</f>
        <v>126567</v>
      </c>
      <c r="AF8" s="1">
        <f>+AE8*(1+$M$2)</f>
        <v>132895.35</v>
      </c>
      <c r="AG8" s="1">
        <f>+AF8*(1+$M$2)</f>
        <v>139540.11750000002</v>
      </c>
      <c r="AH8" s="1">
        <f>+AG8*(1+$M$2)</f>
        <v>146517.12337500002</v>
      </c>
      <c r="AI8" s="1">
        <f>+AH8*(1+$M$2)</f>
        <v>153842.97954375003</v>
      </c>
      <c r="AJ8" s="1">
        <f>+AI8*(1+$M$2)</f>
        <v>161535.12852093755</v>
      </c>
      <c r="AK8" s="1">
        <f>+AJ8*(1+$M$2)</f>
        <v>169611.88494698444</v>
      </c>
      <c r="AL8" s="1">
        <f>+AK8*(1+$M$2)</f>
        <v>178092.47919433366</v>
      </c>
      <c r="AM8" s="2">
        <f>+J8</f>
        <v>20425.038464346304</v>
      </c>
      <c r="AN8" s="1">
        <f>+AM8*(1+$M$2)</f>
        <v>21446.290387563618</v>
      </c>
      <c r="AO8" s="1">
        <f>+AN8*(1+$M$2)</f>
        <v>22518.6049069418</v>
      </c>
      <c r="AP8" s="1">
        <f>+AO8*(1+$M$2)</f>
        <v>23644.535152288892</v>
      </c>
      <c r="AQ8" s="1">
        <f>+AP8*(1+$M$2)</f>
        <v>24826.761909903336</v>
      </c>
      <c r="AR8" s="1">
        <f>+AQ8*(1+$M$2)</f>
        <v>26068.100005398504</v>
      </c>
      <c r="AS8" s="1">
        <f>+AR8*(1+$M$2)</f>
        <v>27371.50500566843</v>
      </c>
      <c r="AT8" s="1">
        <f>+AS8*(1+$M$2)</f>
        <v>28740.080255951852</v>
      </c>
      <c r="AU8" s="1">
        <f>+AT8*(1+$M$2)</f>
        <v>30177.084268749448</v>
      </c>
      <c r="AV8" s="1">
        <f>+AU8*(1+$M$2)</f>
        <v>31685.938482186921</v>
      </c>
      <c r="AW8" s="1">
        <f>+AV8*(1+$M$2)</f>
        <v>33270.23540629627</v>
      </c>
      <c r="AX8" s="1">
        <f>+AW8*(1+$M$2)</f>
        <v>34933.747176611083</v>
      </c>
      <c r="AY8" s="1">
        <f>+AX8*(1+$M$2)</f>
        <v>36680.434535441636</v>
      </c>
      <c r="AZ8" s="1">
        <f>+AY8*(1+$M$2)</f>
        <v>38514.456262213716</v>
      </c>
      <c r="BA8" s="2">
        <f>+K8</f>
        <v>40779.033316642708</v>
      </c>
      <c r="BB8" s="1">
        <f>+BA8*(1+$M$2)</f>
        <v>42817.984982474845</v>
      </c>
      <c r="BC8" s="1">
        <f>+BB8*(1+$M$2)</f>
        <v>44958.884231598589</v>
      </c>
      <c r="BD8" s="1">
        <f>+BC8*(1+$M$2)</f>
        <v>47206.828443178521</v>
      </c>
      <c r="BE8" s="1">
        <f>+BD8*(1+$M$2)</f>
        <v>49567.169865337448</v>
      </c>
      <c r="BF8" s="1">
        <f>+BE8*(1+$M$2)</f>
        <v>52045.528358604322</v>
      </c>
      <c r="BG8" s="1">
        <f>+BF8*(1+$M$2)</f>
        <v>54647.80477653454</v>
      </c>
      <c r="BH8" s="1">
        <f>+BG8*(1+$M$2)</f>
        <v>57380.195015361271</v>
      </c>
      <c r="BI8" s="1">
        <f>+BH8*(1+$M$2)</f>
        <v>60249.20476612934</v>
      </c>
      <c r="BJ8" s="1">
        <f>+BI8*(1+$M$2)</f>
        <v>63261.66500443581</v>
      </c>
      <c r="BK8" s="3">
        <f>NPV($L$2,-N8,O8:AL8)</f>
        <v>1167141.779907054</v>
      </c>
      <c r="BL8" s="1">
        <f>NPV(L8,0,AM8:BJ8)</f>
        <v>583859.88143038785</v>
      </c>
      <c r="BM8" s="3">
        <f>+BK8-BL8</f>
        <v>583281.89847666619</v>
      </c>
    </row>
    <row r="9" spans="1:65" x14ac:dyDescent="0.2">
      <c r="A9">
        <f>VLOOKUP(C9,[2]Sheet1!$A:$B,2,FALSE)</f>
        <v>110671</v>
      </c>
      <c r="B9" t="s">
        <v>56</v>
      </c>
      <c r="C9" t="s">
        <v>56</v>
      </c>
      <c r="D9" s="4">
        <f>+BM9/N9</f>
        <v>3.6002707599203392</v>
      </c>
      <c r="E9" s="4">
        <f>+D9*10</f>
        <v>36.00270759920339</v>
      </c>
      <c r="F9" s="1">
        <v>51600</v>
      </c>
      <c r="G9" s="1">
        <v>107400</v>
      </c>
      <c r="H9">
        <v>0.44</v>
      </c>
      <c r="I9">
        <v>0.33</v>
      </c>
      <c r="J9" s="1">
        <f>+F9/(1+'[1]Figure 1.2'!$C$23)</f>
        <v>18329.251908874248</v>
      </c>
      <c r="K9" s="1">
        <f>+G9/(1+'[1]Figure 1.2'!$C$23)</f>
        <v>38150.4196707964</v>
      </c>
      <c r="L9">
        <f>+'[1]Figure 1.2'!$C$21</f>
        <v>0.03</v>
      </c>
      <c r="M9">
        <f>+'[1]Figure 1.2'!$C$22</f>
        <v>0.05</v>
      </c>
      <c r="N9" s="1">
        <f>VLOOKUP(A9,[3]Sheet2!$A:$D,4,FALSE)</f>
        <v>146196</v>
      </c>
      <c r="O9" s="1">
        <v>0</v>
      </c>
      <c r="P9" s="1">
        <v>0</v>
      </c>
      <c r="Q9" s="1">
        <v>0</v>
      </c>
      <c r="R9" s="1">
        <v>0</v>
      </c>
      <c r="S9" s="2">
        <f>+F9</f>
        <v>51600</v>
      </c>
      <c r="T9" s="1">
        <f>+S9*(1+$M$2)</f>
        <v>54180</v>
      </c>
      <c r="U9" s="1">
        <f>+T9*(1+$M$2)</f>
        <v>56889</v>
      </c>
      <c r="V9" s="1">
        <f>+U9*(1+$M$2)</f>
        <v>59733.450000000004</v>
      </c>
      <c r="W9" s="1">
        <f>+V9*(1+$M$2)</f>
        <v>62720.122500000005</v>
      </c>
      <c r="X9" s="1">
        <f>+W9*(1+$M$2)</f>
        <v>65856.128625000012</v>
      </c>
      <c r="Y9" s="1">
        <f>+X9*(1+$M$2)</f>
        <v>69148.935056250019</v>
      </c>
      <c r="Z9" s="1">
        <f>+Y9*(1+$M$2)</f>
        <v>72606.381809062528</v>
      </c>
      <c r="AA9" s="1">
        <f>+Z9*(1+$M$2)</f>
        <v>76236.700899515665</v>
      </c>
      <c r="AB9" s="1">
        <f>+AA9*(1+$M$2)</f>
        <v>80048.53594449145</v>
      </c>
      <c r="AC9" s="2">
        <f>+G9</f>
        <v>107400</v>
      </c>
      <c r="AD9" s="1">
        <f>+AC9*(1+$M$2)</f>
        <v>112770</v>
      </c>
      <c r="AE9" s="1">
        <f>+AD9*(1+$M$2)</f>
        <v>118408.5</v>
      </c>
      <c r="AF9" s="1">
        <f>+AE9*(1+$M$2)</f>
        <v>124328.925</v>
      </c>
      <c r="AG9" s="1">
        <f>+AF9*(1+$M$2)</f>
        <v>130545.37125000001</v>
      </c>
      <c r="AH9" s="1">
        <f>+AG9*(1+$M$2)</f>
        <v>137072.63981250001</v>
      </c>
      <c r="AI9" s="1">
        <f>+AH9*(1+$M$2)</f>
        <v>143926.27180312501</v>
      </c>
      <c r="AJ9" s="1">
        <f>+AI9*(1+$M$2)</f>
        <v>151122.58539328128</v>
      </c>
      <c r="AK9" s="1">
        <f>+AJ9*(1+$M$2)</f>
        <v>158678.71466294533</v>
      </c>
      <c r="AL9" s="1">
        <f>+AK9*(1+$M$2)</f>
        <v>166612.65039609262</v>
      </c>
      <c r="AM9" s="2">
        <f>+J9</f>
        <v>18329.251908874248</v>
      </c>
      <c r="AN9" s="1">
        <f>+AM9*(1+$M$2)</f>
        <v>19245.714504317963</v>
      </c>
      <c r="AO9" s="1">
        <f>+AN9*(1+$M$2)</f>
        <v>20208.00022953386</v>
      </c>
      <c r="AP9" s="1">
        <f>+AO9*(1+$M$2)</f>
        <v>21218.400241010553</v>
      </c>
      <c r="AQ9" s="1">
        <f>+AP9*(1+$M$2)</f>
        <v>22279.320253061083</v>
      </c>
      <c r="AR9" s="1">
        <f>+AQ9*(1+$M$2)</f>
        <v>23393.286265714138</v>
      </c>
      <c r="AS9" s="1">
        <f>+AR9*(1+$M$2)</f>
        <v>24562.950578999844</v>
      </c>
      <c r="AT9" s="1">
        <f>+AS9*(1+$M$2)</f>
        <v>25791.098107949838</v>
      </c>
      <c r="AU9" s="1">
        <f>+AT9*(1+$M$2)</f>
        <v>27080.653013347332</v>
      </c>
      <c r="AV9" s="1">
        <f>+AU9*(1+$M$2)</f>
        <v>28434.685664014698</v>
      </c>
      <c r="AW9" s="1">
        <f>+AV9*(1+$M$2)</f>
        <v>29856.419947215432</v>
      </c>
      <c r="AX9" s="1">
        <f>+AW9*(1+$M$2)</f>
        <v>31349.240944576206</v>
      </c>
      <c r="AY9" s="1">
        <f>+AX9*(1+$M$2)</f>
        <v>32916.702991805018</v>
      </c>
      <c r="AZ9" s="1">
        <f>+AY9*(1+$M$2)</f>
        <v>34562.538141395271</v>
      </c>
      <c r="BA9" s="2">
        <f>+K9</f>
        <v>38150.4196707964</v>
      </c>
      <c r="BB9" s="1">
        <f>+BA9*(1+$M$2)</f>
        <v>40057.94065433622</v>
      </c>
      <c r="BC9" s="1">
        <f>+BB9*(1+$M$2)</f>
        <v>42060.837687053034</v>
      </c>
      <c r="BD9" s="1">
        <f>+BC9*(1+$M$2)</f>
        <v>44163.879571405691</v>
      </c>
      <c r="BE9" s="1">
        <f>+BD9*(1+$M$2)</f>
        <v>46372.073549975976</v>
      </c>
      <c r="BF9" s="1">
        <f>+BE9*(1+$M$2)</f>
        <v>48690.677227474778</v>
      </c>
      <c r="BG9" s="1">
        <f>+BF9*(1+$M$2)</f>
        <v>51125.211088848519</v>
      </c>
      <c r="BH9" s="1">
        <f>+BG9*(1+$M$2)</f>
        <v>53681.471643290948</v>
      </c>
      <c r="BI9" s="1">
        <f>+BH9*(1+$M$2)</f>
        <v>56365.545225455498</v>
      </c>
      <c r="BJ9" s="1">
        <f>+BI9*(1+$M$2)</f>
        <v>59183.822486728277</v>
      </c>
      <c r="BK9" s="3">
        <f>NPV($L$2,-N9,O9:AL9)</f>
        <v>1060882.8572666831</v>
      </c>
      <c r="BL9" s="1">
        <f>NPV(L9,0,AM9:BJ9)</f>
        <v>534537.67324936925</v>
      </c>
      <c r="BM9" s="3">
        <f>+BK9-BL9</f>
        <v>526345.18401731388</v>
      </c>
    </row>
    <row r="10" spans="1:65" x14ac:dyDescent="0.2">
      <c r="A10">
        <f>VLOOKUP(C10,[2]Sheet1!$A:$B,2,FALSE)</f>
        <v>110680</v>
      </c>
      <c r="B10" t="s">
        <v>23</v>
      </c>
      <c r="C10" t="s">
        <v>23</v>
      </c>
      <c r="D10" s="4">
        <f>+BM10/N10</f>
        <v>4.287080820940429</v>
      </c>
      <c r="E10" s="4">
        <f>+D10*10</f>
        <v>42.870808209404288</v>
      </c>
      <c r="F10" s="1">
        <v>58600</v>
      </c>
      <c r="G10" s="1">
        <v>124900</v>
      </c>
      <c r="H10">
        <v>0.53</v>
      </c>
      <c r="I10">
        <v>0.54</v>
      </c>
      <c r="J10" s="1">
        <f>+F10/(1+'[1]Figure 1.2'!$C$23)</f>
        <v>20815.778330620757</v>
      </c>
      <c r="K10" s="1">
        <f>+G10/(1+'[1]Figure 1.2'!$C$23)</f>
        <v>44366.735725162667</v>
      </c>
      <c r="L10">
        <f>+'[1]Figure 1.2'!$C$21</f>
        <v>0.03</v>
      </c>
      <c r="M10">
        <f>+'[1]Figure 1.2'!$C$22</f>
        <v>0.05</v>
      </c>
      <c r="N10" s="1">
        <f>VLOOKUP(A10,[3]Sheet2!$A:$D,4,FALSE)</f>
        <v>146787</v>
      </c>
      <c r="O10" s="1">
        <v>0</v>
      </c>
      <c r="P10" s="1">
        <v>0</v>
      </c>
      <c r="Q10" s="1">
        <v>0</v>
      </c>
      <c r="R10" s="1">
        <v>0</v>
      </c>
      <c r="S10" s="2">
        <f>+F10</f>
        <v>58600</v>
      </c>
      <c r="T10" s="1">
        <f>+S10*(1+$M$2)</f>
        <v>61530</v>
      </c>
      <c r="U10" s="1">
        <f>+T10*(1+$M$2)</f>
        <v>64606.5</v>
      </c>
      <c r="V10" s="1">
        <f>+U10*(1+$M$2)</f>
        <v>67836.824999999997</v>
      </c>
      <c r="W10" s="1">
        <f>+V10*(1+$M$2)</f>
        <v>71228.666249999995</v>
      </c>
      <c r="X10" s="1">
        <f>+W10*(1+$M$2)</f>
        <v>74790.099562499992</v>
      </c>
      <c r="Y10" s="1">
        <f>+X10*(1+$M$2)</f>
        <v>78529.60454062499</v>
      </c>
      <c r="Z10" s="1">
        <f>+Y10*(1+$M$2)</f>
        <v>82456.084767656241</v>
      </c>
      <c r="AA10" s="1">
        <f>+Z10*(1+$M$2)</f>
        <v>86578.889006039055</v>
      </c>
      <c r="AB10" s="1">
        <f>+AA10*(1+$M$2)</f>
        <v>90907.833456341017</v>
      </c>
      <c r="AC10" s="2">
        <f>+G10</f>
        <v>124900</v>
      </c>
      <c r="AD10" s="1">
        <f>+AC10*(1+$M$2)</f>
        <v>131145</v>
      </c>
      <c r="AE10" s="1">
        <f>+AD10*(1+$M$2)</f>
        <v>137702.25</v>
      </c>
      <c r="AF10" s="1">
        <f>+AE10*(1+$M$2)</f>
        <v>144587.36250000002</v>
      </c>
      <c r="AG10" s="1">
        <f>+AF10*(1+$M$2)</f>
        <v>151816.73062500003</v>
      </c>
      <c r="AH10" s="1">
        <f>+AG10*(1+$M$2)</f>
        <v>159407.56715625004</v>
      </c>
      <c r="AI10" s="1">
        <f>+AH10*(1+$M$2)</f>
        <v>167377.94551406254</v>
      </c>
      <c r="AJ10" s="1">
        <f>+AI10*(1+$M$2)</f>
        <v>175746.84278976568</v>
      </c>
      <c r="AK10" s="1">
        <f>+AJ10*(1+$M$2)</f>
        <v>184534.18492925397</v>
      </c>
      <c r="AL10" s="1">
        <f>+AK10*(1+$M$2)</f>
        <v>193760.89417571668</v>
      </c>
      <c r="AM10" s="2">
        <f>+J10</f>
        <v>20815.778330620757</v>
      </c>
      <c r="AN10" s="1">
        <f>+AM10*(1+$M$2)</f>
        <v>21856.567247151794</v>
      </c>
      <c r="AO10" s="1">
        <f>+AN10*(1+$M$2)</f>
        <v>22949.395609509385</v>
      </c>
      <c r="AP10" s="1">
        <f>+AO10*(1+$M$2)</f>
        <v>24096.865389984854</v>
      </c>
      <c r="AQ10" s="1">
        <f>+AP10*(1+$M$2)</f>
        <v>25301.708659484098</v>
      </c>
      <c r="AR10" s="1">
        <f>+AQ10*(1+$M$2)</f>
        <v>26566.794092458305</v>
      </c>
      <c r="AS10" s="1">
        <f>+AR10*(1+$M$2)</f>
        <v>27895.13379708122</v>
      </c>
      <c r="AT10" s="1">
        <f>+AS10*(1+$M$2)</f>
        <v>29289.890486935281</v>
      </c>
      <c r="AU10" s="1">
        <f>+AT10*(1+$M$2)</f>
        <v>30754.385011282047</v>
      </c>
      <c r="AV10" s="1">
        <f>+AU10*(1+$M$2)</f>
        <v>32292.104261846151</v>
      </c>
      <c r="AW10" s="1">
        <f>+AV10*(1+$M$2)</f>
        <v>33906.709474938456</v>
      </c>
      <c r="AX10" s="1">
        <f>+AW10*(1+$M$2)</f>
        <v>35602.044948685383</v>
      </c>
      <c r="AY10" s="1">
        <f>+AX10*(1+$M$2)</f>
        <v>37382.147196119651</v>
      </c>
      <c r="AZ10" s="1">
        <f>+AY10*(1+$M$2)</f>
        <v>39251.254555925632</v>
      </c>
      <c r="BA10" s="2">
        <f>+K10</f>
        <v>44366.735725162667</v>
      </c>
      <c r="BB10" s="1">
        <f>+BA10*(1+$M$2)</f>
        <v>46585.072511420803</v>
      </c>
      <c r="BC10" s="1">
        <f>+BB10*(1+$M$2)</f>
        <v>48914.326136991847</v>
      </c>
      <c r="BD10" s="1">
        <f>+BC10*(1+$M$2)</f>
        <v>51360.042443841441</v>
      </c>
      <c r="BE10" s="1">
        <f>+BD10*(1+$M$2)</f>
        <v>53928.044566033517</v>
      </c>
      <c r="BF10" s="1">
        <f>+BE10*(1+$M$2)</f>
        <v>56624.446794335192</v>
      </c>
      <c r="BG10" s="1">
        <f>+BF10*(1+$M$2)</f>
        <v>59455.669134051954</v>
      </c>
      <c r="BH10" s="1">
        <f>+BG10*(1+$M$2)</f>
        <v>62428.452590754554</v>
      </c>
      <c r="BI10" s="1">
        <f>+BH10*(1+$M$2)</f>
        <v>65549.875220292291</v>
      </c>
      <c r="BJ10" s="1">
        <f>+BI10*(1+$M$2)</f>
        <v>68827.368981306907</v>
      </c>
      <c r="BK10" s="3">
        <f>NPV($L$2,-N10,O10:AL10)</f>
        <v>1243423.7116920629</v>
      </c>
      <c r="BL10" s="1">
        <f>NPV(L10,0,AM10:BJ10)</f>
        <v>614135.97922868014</v>
      </c>
      <c r="BM10" s="3">
        <f>+BK10-BL10</f>
        <v>629287.73246338277</v>
      </c>
    </row>
    <row r="11" spans="1:65" x14ac:dyDescent="0.2">
      <c r="A11">
        <f>VLOOKUP(C11,[2]Sheet1!$A:$B,2,FALSE)</f>
        <v>110705</v>
      </c>
      <c r="B11" t="s">
        <v>30</v>
      </c>
      <c r="C11" t="s">
        <v>150</v>
      </c>
      <c r="D11" s="4">
        <f>+BM11/N11</f>
        <v>3.9480028786123627</v>
      </c>
      <c r="E11" s="4">
        <f>+D11*10</f>
        <v>39.480028786123626</v>
      </c>
      <c r="F11" s="1">
        <v>54900</v>
      </c>
      <c r="G11" s="1">
        <v>118800</v>
      </c>
      <c r="H11">
        <v>0.47</v>
      </c>
      <c r="I11">
        <v>0.28000000000000003</v>
      </c>
      <c r="J11" s="1">
        <f>+F11/(1+'[1]Figure 1.2'!$C$23)</f>
        <v>19501.471507697603</v>
      </c>
      <c r="K11" s="1">
        <f>+G11/(1+'[1]Figure 1.2'!$C$23)</f>
        <v>42199.905557640712</v>
      </c>
      <c r="L11">
        <f>+'[1]Figure 1.2'!$C$21</f>
        <v>0.03</v>
      </c>
      <c r="M11">
        <f>+'[1]Figure 1.2'!$C$22</f>
        <v>0.05</v>
      </c>
      <c r="N11" s="1">
        <f>VLOOKUP(A11,[3]Sheet2!$A:$D,4,FALSE)</f>
        <v>148592</v>
      </c>
      <c r="O11" s="1">
        <v>0</v>
      </c>
      <c r="P11" s="1">
        <v>0</v>
      </c>
      <c r="Q11" s="1">
        <v>0</v>
      </c>
      <c r="R11" s="1">
        <v>0</v>
      </c>
      <c r="S11" s="2">
        <f>+F11</f>
        <v>54900</v>
      </c>
      <c r="T11" s="1">
        <f>+S11*(1+$M$2)</f>
        <v>57645</v>
      </c>
      <c r="U11" s="1">
        <f>+T11*(1+$M$2)</f>
        <v>60527.25</v>
      </c>
      <c r="V11" s="1">
        <f>+U11*(1+$M$2)</f>
        <v>63553.612500000003</v>
      </c>
      <c r="W11" s="1">
        <f>+V11*(1+$M$2)</f>
        <v>66731.293125000011</v>
      </c>
      <c r="X11" s="1">
        <f>+W11*(1+$M$2)</f>
        <v>70067.857781250015</v>
      </c>
      <c r="Y11" s="1">
        <f>+X11*(1+$M$2)</f>
        <v>73571.250670312525</v>
      </c>
      <c r="Z11" s="1">
        <f>+Y11*(1+$M$2)</f>
        <v>77249.813203828162</v>
      </c>
      <c r="AA11" s="1">
        <f>+Z11*(1+$M$2)</f>
        <v>81112.303864019574</v>
      </c>
      <c r="AB11" s="1">
        <f>+AA11*(1+$M$2)</f>
        <v>85167.919057220555</v>
      </c>
      <c r="AC11" s="2">
        <f>+G11</f>
        <v>118800</v>
      </c>
      <c r="AD11" s="1">
        <f>+AC11*(1+$M$2)</f>
        <v>124740</v>
      </c>
      <c r="AE11" s="1">
        <f>+AD11*(1+$M$2)</f>
        <v>130977</v>
      </c>
      <c r="AF11" s="1">
        <f>+AE11*(1+$M$2)</f>
        <v>137525.85</v>
      </c>
      <c r="AG11" s="1">
        <f>+AF11*(1+$M$2)</f>
        <v>144402.14250000002</v>
      </c>
      <c r="AH11" s="1">
        <f>+AG11*(1+$M$2)</f>
        <v>151622.24962500003</v>
      </c>
      <c r="AI11" s="1">
        <f>+AH11*(1+$M$2)</f>
        <v>159203.36210625005</v>
      </c>
      <c r="AJ11" s="1">
        <f>+AI11*(1+$M$2)</f>
        <v>167163.53021156255</v>
      </c>
      <c r="AK11" s="1">
        <f>+AJ11*(1+$M$2)</f>
        <v>175521.70672214069</v>
      </c>
      <c r="AL11" s="1">
        <f>+AK11*(1+$M$2)</f>
        <v>184297.79205824772</v>
      </c>
      <c r="AM11" s="2">
        <f>+J11</f>
        <v>19501.471507697603</v>
      </c>
      <c r="AN11" s="1">
        <f>+AM11*(1+$M$2)</f>
        <v>20476.545083082485</v>
      </c>
      <c r="AO11" s="1">
        <f>+AN11*(1+$M$2)</f>
        <v>21500.372337236611</v>
      </c>
      <c r="AP11" s="1">
        <f>+AO11*(1+$M$2)</f>
        <v>22575.390954098442</v>
      </c>
      <c r="AQ11" s="1">
        <f>+AP11*(1+$M$2)</f>
        <v>23704.160501803366</v>
      </c>
      <c r="AR11" s="1">
        <f>+AQ11*(1+$M$2)</f>
        <v>24889.368526893537</v>
      </c>
      <c r="AS11" s="1">
        <f>+AR11*(1+$M$2)</f>
        <v>26133.836953238217</v>
      </c>
      <c r="AT11" s="1">
        <f>+AS11*(1+$M$2)</f>
        <v>27440.528800900127</v>
      </c>
      <c r="AU11" s="1">
        <f>+AT11*(1+$M$2)</f>
        <v>28812.555240945134</v>
      </c>
      <c r="AV11" s="1">
        <f>+AU11*(1+$M$2)</f>
        <v>30253.183002992391</v>
      </c>
      <c r="AW11" s="1">
        <f>+AV11*(1+$M$2)</f>
        <v>31765.842153142014</v>
      </c>
      <c r="AX11" s="1">
        <f>+AW11*(1+$M$2)</f>
        <v>33354.134260799117</v>
      </c>
      <c r="AY11" s="1">
        <f>+AX11*(1+$M$2)</f>
        <v>35021.840973839076</v>
      </c>
      <c r="AZ11" s="1">
        <f>+AY11*(1+$M$2)</f>
        <v>36772.933022531033</v>
      </c>
      <c r="BA11" s="2">
        <f>+K11</f>
        <v>42199.905557640712</v>
      </c>
      <c r="BB11" s="1">
        <f>+BA11*(1+$M$2)</f>
        <v>44309.900835522749</v>
      </c>
      <c r="BC11" s="1">
        <f>+BB11*(1+$M$2)</f>
        <v>46525.395877298892</v>
      </c>
      <c r="BD11" s="1">
        <f>+BC11*(1+$M$2)</f>
        <v>48851.665671163835</v>
      </c>
      <c r="BE11" s="1">
        <f>+BD11*(1+$M$2)</f>
        <v>51294.248954722032</v>
      </c>
      <c r="BF11" s="1">
        <f>+BE11*(1+$M$2)</f>
        <v>53858.961402458139</v>
      </c>
      <c r="BG11" s="1">
        <f>+BF11*(1+$M$2)</f>
        <v>56551.90947258105</v>
      </c>
      <c r="BH11" s="1">
        <f>+BG11*(1+$M$2)</f>
        <v>59379.504946210101</v>
      </c>
      <c r="BI11" s="1">
        <f>+BH11*(1+$M$2)</f>
        <v>62348.480193520612</v>
      </c>
      <c r="BJ11" s="1">
        <f>+BI11*(1+$M$2)</f>
        <v>65465.904203196646</v>
      </c>
      <c r="BK11" s="3">
        <f>NPV($L$2,-N11,O11:AL11)</f>
        <v>1166319.0009096579</v>
      </c>
      <c r="BL11" s="1">
        <f>NPV(L11,0,AM11:BJ11)</f>
        <v>579677.35717088974</v>
      </c>
      <c r="BM11" s="3">
        <f>+BK11-BL11</f>
        <v>586641.64373876818</v>
      </c>
    </row>
    <row r="12" spans="1:65" x14ac:dyDescent="0.2">
      <c r="A12">
        <f>VLOOKUP(C12,[2]Sheet1!$A:$B,2,FALSE)</f>
        <v>110714</v>
      </c>
      <c r="B12" t="s">
        <v>62</v>
      </c>
      <c r="C12" t="s">
        <v>62</v>
      </c>
      <c r="D12" s="4">
        <f>+BM12/N12</f>
        <v>3.5167617498905459</v>
      </c>
      <c r="E12" s="4">
        <f>+D12*10</f>
        <v>35.167617498905457</v>
      </c>
      <c r="F12" s="1">
        <v>53500</v>
      </c>
      <c r="G12" s="1">
        <v>103800</v>
      </c>
      <c r="H12">
        <v>0.45</v>
      </c>
      <c r="I12">
        <v>0.37</v>
      </c>
      <c r="J12" s="1">
        <f>+F12/(1+'[1]Figure 1.2'!$C$23)</f>
        <v>19004.1662233483</v>
      </c>
      <c r="K12" s="1">
        <f>+G12/(1+'[1]Figure 1.2'!$C$23)</f>
        <v>36871.634653898196</v>
      </c>
      <c r="L12">
        <f>+'[1]Figure 1.2'!$C$21</f>
        <v>0.03</v>
      </c>
      <c r="M12">
        <f>+'[1]Figure 1.2'!$C$22</f>
        <v>0.05</v>
      </c>
      <c r="N12" s="1">
        <f>VLOOKUP(A12,[3]Sheet2!$A:$D,4,FALSE)</f>
        <v>147013</v>
      </c>
      <c r="O12" s="1">
        <v>0</v>
      </c>
      <c r="P12" s="1">
        <v>0</v>
      </c>
      <c r="Q12" s="1">
        <v>0</v>
      </c>
      <c r="R12" s="1">
        <v>0</v>
      </c>
      <c r="S12" s="2">
        <f>+F12</f>
        <v>53500</v>
      </c>
      <c r="T12" s="1">
        <f>+S12*(1+$M$2)</f>
        <v>56175</v>
      </c>
      <c r="U12" s="1">
        <f>+T12*(1+$M$2)</f>
        <v>58983.75</v>
      </c>
      <c r="V12" s="1">
        <f>+U12*(1+$M$2)</f>
        <v>61932.9375</v>
      </c>
      <c r="W12" s="1">
        <f>+V12*(1+$M$2)</f>
        <v>65029.584375000006</v>
      </c>
      <c r="X12" s="1">
        <f>+W12*(1+$M$2)</f>
        <v>68281.063593750005</v>
      </c>
      <c r="Y12" s="1">
        <f>+X12*(1+$M$2)</f>
        <v>71695.116773437505</v>
      </c>
      <c r="Z12" s="1">
        <f>+Y12*(1+$M$2)</f>
        <v>75279.872612109379</v>
      </c>
      <c r="AA12" s="1">
        <f>+Z12*(1+$M$2)</f>
        <v>79043.866242714852</v>
      </c>
      <c r="AB12" s="1">
        <f>+AA12*(1+$M$2)</f>
        <v>82996.059554850595</v>
      </c>
      <c r="AC12" s="2">
        <f>+G12</f>
        <v>103800</v>
      </c>
      <c r="AD12" s="1">
        <f>+AC12*(1+$M$2)</f>
        <v>108990</v>
      </c>
      <c r="AE12" s="1">
        <f>+AD12*(1+$M$2)</f>
        <v>114439.5</v>
      </c>
      <c r="AF12" s="1">
        <f>+AE12*(1+$M$2)</f>
        <v>120161.47500000001</v>
      </c>
      <c r="AG12" s="1">
        <f>+AF12*(1+$M$2)</f>
        <v>126169.54875000002</v>
      </c>
      <c r="AH12" s="1">
        <f>+AG12*(1+$M$2)</f>
        <v>132478.02618750001</v>
      </c>
      <c r="AI12" s="1">
        <f>+AH12*(1+$M$2)</f>
        <v>139101.92749687503</v>
      </c>
      <c r="AJ12" s="1">
        <f>+AI12*(1+$M$2)</f>
        <v>146057.02387171879</v>
      </c>
      <c r="AK12" s="1">
        <f>+AJ12*(1+$M$2)</f>
        <v>153359.87506530475</v>
      </c>
      <c r="AL12" s="1">
        <f>+AK12*(1+$M$2)</f>
        <v>161027.86881856999</v>
      </c>
      <c r="AM12" s="2">
        <f>+J12</f>
        <v>19004.1662233483</v>
      </c>
      <c r="AN12" s="1">
        <f>+AM12*(1+$M$2)</f>
        <v>19954.374534515715</v>
      </c>
      <c r="AO12" s="1">
        <f>+AN12*(1+$M$2)</f>
        <v>20952.093261241502</v>
      </c>
      <c r="AP12" s="1">
        <f>+AO12*(1+$M$2)</f>
        <v>21999.697924303578</v>
      </c>
      <c r="AQ12" s="1">
        <f>+AP12*(1+$M$2)</f>
        <v>23099.682820518759</v>
      </c>
      <c r="AR12" s="1">
        <f>+AQ12*(1+$M$2)</f>
        <v>24254.666961544699</v>
      </c>
      <c r="AS12" s="1">
        <f>+AR12*(1+$M$2)</f>
        <v>25467.400309621935</v>
      </c>
      <c r="AT12" s="1">
        <f>+AS12*(1+$M$2)</f>
        <v>26740.770325103033</v>
      </c>
      <c r="AU12" s="1">
        <f>+AT12*(1+$M$2)</f>
        <v>28077.808841358186</v>
      </c>
      <c r="AV12" s="1">
        <f>+AU12*(1+$M$2)</f>
        <v>29481.699283426096</v>
      </c>
      <c r="AW12" s="1">
        <f>+AV12*(1+$M$2)</f>
        <v>30955.784247597403</v>
      </c>
      <c r="AX12" s="1">
        <f>+AW12*(1+$M$2)</f>
        <v>32503.573459977273</v>
      </c>
      <c r="AY12" s="1">
        <f>+AX12*(1+$M$2)</f>
        <v>34128.752132976137</v>
      </c>
      <c r="AZ12" s="1">
        <f>+AY12*(1+$M$2)</f>
        <v>35835.189739624948</v>
      </c>
      <c r="BA12" s="2">
        <f>+K12</f>
        <v>36871.634653898196</v>
      </c>
      <c r="BB12" s="1">
        <f>+BA12*(1+$M$2)</f>
        <v>38715.216386593107</v>
      </c>
      <c r="BC12" s="1">
        <f>+BB12*(1+$M$2)</f>
        <v>40650.977205922762</v>
      </c>
      <c r="BD12" s="1">
        <f>+BC12*(1+$M$2)</f>
        <v>42683.526066218903</v>
      </c>
      <c r="BE12" s="1">
        <f>+BD12*(1+$M$2)</f>
        <v>44817.702369529849</v>
      </c>
      <c r="BF12" s="1">
        <f>+BE12*(1+$M$2)</f>
        <v>47058.587488006342</v>
      </c>
      <c r="BG12" s="1">
        <f>+BF12*(1+$M$2)</f>
        <v>49411.516862406665</v>
      </c>
      <c r="BH12" s="1">
        <f>+BG12*(1+$M$2)</f>
        <v>51882.092705527</v>
      </c>
      <c r="BI12" s="1">
        <f>+BH12*(1+$M$2)</f>
        <v>54476.197340803352</v>
      </c>
      <c r="BJ12" s="1">
        <f>+BI12*(1+$M$2)</f>
        <v>57200.007207843519</v>
      </c>
      <c r="BK12" s="3">
        <f>NPV($L$2,-N12,O12:AL12)</f>
        <v>1052967.4435485327</v>
      </c>
      <c r="BL12" s="1">
        <f>NPV(L12,0,AM12:BJ12)</f>
        <v>535957.74841187382</v>
      </c>
      <c r="BM12" s="3">
        <f>+BK12-BL12</f>
        <v>517009.69513665885</v>
      </c>
    </row>
    <row r="13" spans="1:65" x14ac:dyDescent="0.2">
      <c r="A13">
        <f>VLOOKUP(C13,[2]Sheet1!$A:$B,2,FALSE)</f>
        <v>123961</v>
      </c>
      <c r="B13" t="s">
        <v>28</v>
      </c>
      <c r="C13" t="s">
        <v>28</v>
      </c>
      <c r="D13" s="4">
        <f>+BM13/N13</f>
        <v>2.9922001167698293</v>
      </c>
      <c r="E13" s="4">
        <f>+D13*10</f>
        <v>29.922001167698294</v>
      </c>
      <c r="F13" s="1">
        <v>59400</v>
      </c>
      <c r="G13" s="1">
        <v>119300</v>
      </c>
      <c r="H13">
        <v>0.47</v>
      </c>
      <c r="I13">
        <v>0.24</v>
      </c>
      <c r="J13" s="1">
        <f>+F13/(1+'[1]Figure 1.2'!$C$23)</f>
        <v>21099.952778820356</v>
      </c>
      <c r="K13" s="1">
        <f>+G13/(1+'[1]Figure 1.2'!$C$23)</f>
        <v>42377.514587765465</v>
      </c>
      <c r="L13">
        <f>+'[1]Figure 1.2'!$C$21</f>
        <v>0.03</v>
      </c>
      <c r="M13">
        <f>+'[1]Figure 1.2'!$C$22</f>
        <v>0.05</v>
      </c>
      <c r="N13" s="1">
        <f>VLOOKUP(A13,[3]Sheet2!$A:$D,4,FALSE)</f>
        <v>189318</v>
      </c>
      <c r="O13" s="1">
        <v>0</v>
      </c>
      <c r="P13" s="1">
        <v>0</v>
      </c>
      <c r="Q13" s="1">
        <v>0</v>
      </c>
      <c r="R13" s="1">
        <v>0</v>
      </c>
      <c r="S13" s="2">
        <f>+F13</f>
        <v>59400</v>
      </c>
      <c r="T13" s="1">
        <f>+S13*(1+$M$2)</f>
        <v>62370</v>
      </c>
      <c r="U13" s="1">
        <f>+T13*(1+$M$2)</f>
        <v>65488.5</v>
      </c>
      <c r="V13" s="1">
        <f>+U13*(1+$M$2)</f>
        <v>68762.925000000003</v>
      </c>
      <c r="W13" s="1">
        <f>+V13*(1+$M$2)</f>
        <v>72201.071250000008</v>
      </c>
      <c r="X13" s="1">
        <f>+W13*(1+$M$2)</f>
        <v>75811.124812500013</v>
      </c>
      <c r="Y13" s="1">
        <f>+X13*(1+$M$2)</f>
        <v>79601.681053125023</v>
      </c>
      <c r="Z13" s="1">
        <f>+Y13*(1+$M$2)</f>
        <v>83581.765105781276</v>
      </c>
      <c r="AA13" s="1">
        <f>+Z13*(1+$M$2)</f>
        <v>87760.853361070345</v>
      </c>
      <c r="AB13" s="1">
        <f>+AA13*(1+$M$2)</f>
        <v>92148.896029123862</v>
      </c>
      <c r="AC13" s="2">
        <f>+G13</f>
        <v>119300</v>
      </c>
      <c r="AD13" s="1">
        <f>+AC13*(1+$M$2)</f>
        <v>125265</v>
      </c>
      <c r="AE13" s="1">
        <f>+AD13*(1+$M$2)</f>
        <v>131528.25</v>
      </c>
      <c r="AF13" s="1">
        <f>+AE13*(1+$M$2)</f>
        <v>138104.66250000001</v>
      </c>
      <c r="AG13" s="1">
        <f>+AF13*(1+$M$2)</f>
        <v>145009.895625</v>
      </c>
      <c r="AH13" s="1">
        <f>+AG13*(1+$M$2)</f>
        <v>152260.39040625002</v>
      </c>
      <c r="AI13" s="1">
        <f>+AH13*(1+$M$2)</f>
        <v>159873.40992656254</v>
      </c>
      <c r="AJ13" s="1">
        <f>+AI13*(1+$M$2)</f>
        <v>167867.08042289066</v>
      </c>
      <c r="AK13" s="1">
        <f>+AJ13*(1+$M$2)</f>
        <v>176260.4344440352</v>
      </c>
      <c r="AL13" s="1">
        <f>+AK13*(1+$M$2)</f>
        <v>185073.45616623698</v>
      </c>
      <c r="AM13" s="2">
        <f>+J13</f>
        <v>21099.952778820356</v>
      </c>
      <c r="AN13" s="1">
        <f>+AM13*(1+$M$2)</f>
        <v>22154.950417761374</v>
      </c>
      <c r="AO13" s="1">
        <f>+AN13*(1+$M$2)</f>
        <v>23262.697938649446</v>
      </c>
      <c r="AP13" s="1">
        <f>+AO13*(1+$M$2)</f>
        <v>24425.832835581918</v>
      </c>
      <c r="AQ13" s="1">
        <f>+AP13*(1+$M$2)</f>
        <v>25647.124477361016</v>
      </c>
      <c r="AR13" s="1">
        <f>+AQ13*(1+$M$2)</f>
        <v>26929.480701229069</v>
      </c>
      <c r="AS13" s="1">
        <f>+AR13*(1+$M$2)</f>
        <v>28275.954736290525</v>
      </c>
      <c r="AT13" s="1">
        <f>+AS13*(1+$M$2)</f>
        <v>29689.752473105051</v>
      </c>
      <c r="AU13" s="1">
        <f>+AT13*(1+$M$2)</f>
        <v>31174.240096760306</v>
      </c>
      <c r="AV13" s="1">
        <f>+AU13*(1+$M$2)</f>
        <v>32732.952101598323</v>
      </c>
      <c r="AW13" s="1">
        <f>+AV13*(1+$M$2)</f>
        <v>34369.599706678244</v>
      </c>
      <c r="AX13" s="1">
        <f>+AW13*(1+$M$2)</f>
        <v>36088.079692012157</v>
      </c>
      <c r="AY13" s="1">
        <f>+AX13*(1+$M$2)</f>
        <v>37892.48367661277</v>
      </c>
      <c r="AZ13" s="1">
        <f>+AY13*(1+$M$2)</f>
        <v>39787.107860443408</v>
      </c>
      <c r="BA13" s="2">
        <f>+K13</f>
        <v>42377.514587765465</v>
      </c>
      <c r="BB13" s="1">
        <f>+BA13*(1+$M$2)</f>
        <v>44496.390317153739</v>
      </c>
      <c r="BC13" s="1">
        <f>+BB13*(1+$M$2)</f>
        <v>46721.209833011424</v>
      </c>
      <c r="BD13" s="1">
        <f>+BC13*(1+$M$2)</f>
        <v>49057.270324662</v>
      </c>
      <c r="BE13" s="1">
        <f>+BD13*(1+$M$2)</f>
        <v>51510.133840895105</v>
      </c>
      <c r="BF13" s="1">
        <f>+BE13*(1+$M$2)</f>
        <v>54085.640532939862</v>
      </c>
      <c r="BG13" s="1">
        <f>+BF13*(1+$M$2)</f>
        <v>56789.922559586856</v>
      </c>
      <c r="BH13" s="1">
        <f>+BG13*(1+$M$2)</f>
        <v>59629.418687566198</v>
      </c>
      <c r="BI13" s="1">
        <f>+BH13*(1+$M$2)</f>
        <v>62610.889621944509</v>
      </c>
      <c r="BJ13" s="1">
        <f>+BI13*(1+$M$2)</f>
        <v>65741.434103041742</v>
      </c>
      <c r="BK13" s="3">
        <f>NPV($L$2,-N13,O13:AL13)</f>
        <v>1171338.1309309616</v>
      </c>
      <c r="BL13" s="1">
        <f>NPV(L13,0,AM13:BJ13)</f>
        <v>604860.78922433103</v>
      </c>
      <c r="BM13" s="3">
        <f>+BK13-BL13</f>
        <v>566477.34170663054</v>
      </c>
    </row>
    <row r="14" spans="1:65" x14ac:dyDescent="0.2">
      <c r="A14">
        <f>VLOOKUP(C14,[2]Sheet1!$A:$B,2,FALSE)</f>
        <v>126614</v>
      </c>
      <c r="B14" t="s">
        <v>50</v>
      </c>
      <c r="C14" t="s">
        <v>50</v>
      </c>
      <c r="D14" s="4">
        <f>+BM14/N14</f>
        <v>4.2659116591660293</v>
      </c>
      <c r="E14" s="4">
        <f>+D14*10</f>
        <v>42.659116591660293</v>
      </c>
      <c r="F14" s="1">
        <v>53400</v>
      </c>
      <c r="G14" s="1">
        <v>109600</v>
      </c>
      <c r="H14">
        <v>0.48</v>
      </c>
      <c r="I14">
        <v>0.36</v>
      </c>
      <c r="J14" s="1">
        <f>+F14/(1+'[1]Figure 1.2'!$C$23)</f>
        <v>18968.64441732335</v>
      </c>
      <c r="K14" s="1">
        <f>+G14/(1+'[1]Figure 1.2'!$C$23)</f>
        <v>38931.899403345305</v>
      </c>
      <c r="L14">
        <f>+'[1]Figure 1.2'!$C$21</f>
        <v>0.03</v>
      </c>
      <c r="M14">
        <f>+'[1]Figure 1.2'!$C$22</f>
        <v>0.05</v>
      </c>
      <c r="N14" s="1">
        <f>VLOOKUP(A14,[3]Sheet2!$A:$D,4,FALSE)</f>
        <v>130769</v>
      </c>
      <c r="O14" s="1">
        <v>0</v>
      </c>
      <c r="P14" s="1">
        <v>0</v>
      </c>
      <c r="Q14" s="1">
        <v>0</v>
      </c>
      <c r="R14" s="1">
        <v>0</v>
      </c>
      <c r="S14" s="2">
        <f>+F14</f>
        <v>53400</v>
      </c>
      <c r="T14" s="1">
        <f>+S14*(1+$M$2)</f>
        <v>56070</v>
      </c>
      <c r="U14" s="1">
        <f>+T14*(1+$M$2)</f>
        <v>58873.5</v>
      </c>
      <c r="V14" s="1">
        <f>+U14*(1+$M$2)</f>
        <v>61817.175000000003</v>
      </c>
      <c r="W14" s="1">
        <f>+V14*(1+$M$2)</f>
        <v>64908.033750000002</v>
      </c>
      <c r="X14" s="1">
        <f>+W14*(1+$M$2)</f>
        <v>68153.435437500011</v>
      </c>
      <c r="Y14" s="1">
        <f>+X14*(1+$M$2)</f>
        <v>71561.107209375012</v>
      </c>
      <c r="Z14" s="1">
        <f>+Y14*(1+$M$2)</f>
        <v>75139.162569843771</v>
      </c>
      <c r="AA14" s="1">
        <f>+Z14*(1+$M$2)</f>
        <v>78896.120698335959</v>
      </c>
      <c r="AB14" s="1">
        <f>+AA14*(1+$M$2)</f>
        <v>82840.926733252767</v>
      </c>
      <c r="AC14" s="2">
        <f>+G14</f>
        <v>109600</v>
      </c>
      <c r="AD14" s="1">
        <f>+AC14*(1+$M$2)</f>
        <v>115080</v>
      </c>
      <c r="AE14" s="1">
        <f>+AD14*(1+$M$2)</f>
        <v>120834</v>
      </c>
      <c r="AF14" s="1">
        <f>+AE14*(1+$M$2)</f>
        <v>126875.70000000001</v>
      </c>
      <c r="AG14" s="1">
        <f>+AF14*(1+$M$2)</f>
        <v>133219.48500000002</v>
      </c>
      <c r="AH14" s="1">
        <f>+AG14*(1+$M$2)</f>
        <v>139880.45925000001</v>
      </c>
      <c r="AI14" s="1">
        <f>+AH14*(1+$M$2)</f>
        <v>146874.48221250004</v>
      </c>
      <c r="AJ14" s="1">
        <f>+AI14*(1+$M$2)</f>
        <v>154218.20632312505</v>
      </c>
      <c r="AK14" s="1">
        <f>+AJ14*(1+$M$2)</f>
        <v>161929.1166392813</v>
      </c>
      <c r="AL14" s="1">
        <f>+AK14*(1+$M$2)</f>
        <v>170025.57247124537</v>
      </c>
      <c r="AM14" s="2">
        <f>+J14</f>
        <v>18968.64441732335</v>
      </c>
      <c r="AN14" s="1">
        <f>+AM14*(1+$M$2)</f>
        <v>19917.076638189519</v>
      </c>
      <c r="AO14" s="1">
        <f>+AN14*(1+$M$2)</f>
        <v>20912.930470098996</v>
      </c>
      <c r="AP14" s="1">
        <f>+AO14*(1+$M$2)</f>
        <v>21958.576993603947</v>
      </c>
      <c r="AQ14" s="1">
        <f>+AP14*(1+$M$2)</f>
        <v>23056.505843284147</v>
      </c>
      <c r="AR14" s="1">
        <f>+AQ14*(1+$M$2)</f>
        <v>24209.331135448356</v>
      </c>
      <c r="AS14" s="1">
        <f>+AR14*(1+$M$2)</f>
        <v>25419.797692220774</v>
      </c>
      <c r="AT14" s="1">
        <f>+AS14*(1+$M$2)</f>
        <v>26690.787576831815</v>
      </c>
      <c r="AU14" s="1">
        <f>+AT14*(1+$M$2)</f>
        <v>28025.326955673409</v>
      </c>
      <c r="AV14" s="1">
        <f>+AU14*(1+$M$2)</f>
        <v>29426.593303457081</v>
      </c>
      <c r="AW14" s="1">
        <f>+AV14*(1+$M$2)</f>
        <v>30897.922968629937</v>
      </c>
      <c r="AX14" s="1">
        <f>+AW14*(1+$M$2)</f>
        <v>32442.819117061434</v>
      </c>
      <c r="AY14" s="1">
        <f>+AX14*(1+$M$2)</f>
        <v>34064.96007291451</v>
      </c>
      <c r="AZ14" s="1">
        <f>+AY14*(1+$M$2)</f>
        <v>35768.208076560237</v>
      </c>
      <c r="BA14" s="2">
        <f>+K14</f>
        <v>38931.899403345305</v>
      </c>
      <c r="BB14" s="1">
        <f>+BA14*(1+$M$2)</f>
        <v>40878.494373512571</v>
      </c>
      <c r="BC14" s="1">
        <f>+BB14*(1+$M$2)</f>
        <v>42922.419092188204</v>
      </c>
      <c r="BD14" s="1">
        <f>+BC14*(1+$M$2)</f>
        <v>45068.540046797614</v>
      </c>
      <c r="BE14" s="1">
        <f>+BD14*(1+$M$2)</f>
        <v>47321.9670491375</v>
      </c>
      <c r="BF14" s="1">
        <f>+BE14*(1+$M$2)</f>
        <v>49688.06540159438</v>
      </c>
      <c r="BG14" s="1">
        <f>+BF14*(1+$M$2)</f>
        <v>52172.468671674098</v>
      </c>
      <c r="BH14" s="1">
        <f>+BG14*(1+$M$2)</f>
        <v>54781.092105257805</v>
      </c>
      <c r="BI14" s="1">
        <f>+BH14*(1+$M$2)</f>
        <v>57520.146710520698</v>
      </c>
      <c r="BJ14" s="1">
        <f>+BI14*(1+$M$2)</f>
        <v>60396.154046046737</v>
      </c>
      <c r="BK14" s="3">
        <f>NPV($L$2,-N14,O14:AL14)</f>
        <v>1107294.8213174725</v>
      </c>
      <c r="BL14" s="1">
        <f>NPV(L14,0,AM14:BJ14)</f>
        <v>549445.81955998996</v>
      </c>
      <c r="BM14" s="3">
        <f>+BK14-BL14</f>
        <v>557849.00175748253</v>
      </c>
    </row>
    <row r="15" spans="1:65" x14ac:dyDescent="0.2">
      <c r="A15">
        <f>VLOOKUP(C15,[2]Sheet1!$A:$B,2,FALSE)</f>
        <v>126775</v>
      </c>
      <c r="B15" t="s">
        <v>11</v>
      </c>
      <c r="C15" t="s">
        <v>11</v>
      </c>
      <c r="D15" s="4">
        <f>+BM15/N15</f>
        <v>5.6569582682811062</v>
      </c>
      <c r="E15" s="4">
        <f>+D15*10</f>
        <v>56.56958268281106</v>
      </c>
      <c r="F15" s="1">
        <v>71900</v>
      </c>
      <c r="G15" s="1">
        <v>136100</v>
      </c>
      <c r="H15">
        <v>0.6</v>
      </c>
      <c r="I15">
        <v>0.94</v>
      </c>
      <c r="J15" s="1">
        <f>+F15/(1+'[1]Figure 1.2'!$C$23)</f>
        <v>25540.178531939117</v>
      </c>
      <c r="K15" s="1">
        <f>+G15/(1+'[1]Figure 1.2'!$C$23)</f>
        <v>48345.177999957079</v>
      </c>
      <c r="L15">
        <f>+'[1]Figure 1.2'!$C$21</f>
        <v>0.03</v>
      </c>
      <c r="M15">
        <f>+'[1]Figure 1.2'!$C$22</f>
        <v>0.05</v>
      </c>
      <c r="N15" s="1">
        <f>VLOOKUP(A15,[3]Sheet2!$A:$D,4,FALSE)</f>
        <v>131525</v>
      </c>
      <c r="O15" s="1">
        <v>0</v>
      </c>
      <c r="P15" s="1">
        <v>0</v>
      </c>
      <c r="Q15" s="1">
        <v>0</v>
      </c>
      <c r="R15" s="1">
        <v>0</v>
      </c>
      <c r="S15" s="2">
        <f>+F15</f>
        <v>71900</v>
      </c>
      <c r="T15" s="1">
        <f>+S15*(1+$M$2)</f>
        <v>75495</v>
      </c>
      <c r="U15" s="1">
        <f>+T15*(1+$M$2)</f>
        <v>79269.75</v>
      </c>
      <c r="V15" s="1">
        <f>+U15*(1+$M$2)</f>
        <v>83233.237500000003</v>
      </c>
      <c r="W15" s="1">
        <f>+V15*(1+$M$2)</f>
        <v>87394.899375000008</v>
      </c>
      <c r="X15" s="1">
        <f>+W15*(1+$M$2)</f>
        <v>91764.644343750013</v>
      </c>
      <c r="Y15" s="1">
        <f>+X15*(1+$M$2)</f>
        <v>96352.876560937511</v>
      </c>
      <c r="Z15" s="1">
        <f>+Y15*(1+$M$2)</f>
        <v>101170.5203889844</v>
      </c>
      <c r="AA15" s="1">
        <f>+Z15*(1+$M$2)</f>
        <v>106229.04640843363</v>
      </c>
      <c r="AB15" s="1">
        <f>+AA15*(1+$M$2)</f>
        <v>111540.49872885531</v>
      </c>
      <c r="AC15" s="2">
        <f>+G15</f>
        <v>136100</v>
      </c>
      <c r="AD15" s="1">
        <f>+AC15*(1+$M$2)</f>
        <v>142905</v>
      </c>
      <c r="AE15" s="1">
        <f>+AD15*(1+$M$2)</f>
        <v>150050.25</v>
      </c>
      <c r="AF15" s="1">
        <f>+AE15*(1+$M$2)</f>
        <v>157552.76250000001</v>
      </c>
      <c r="AG15" s="1">
        <f>+AF15*(1+$M$2)</f>
        <v>165430.40062500001</v>
      </c>
      <c r="AH15" s="1">
        <f>+AG15*(1+$M$2)</f>
        <v>173701.92065625</v>
      </c>
      <c r="AI15" s="1">
        <f>+AH15*(1+$M$2)</f>
        <v>182387.01668906253</v>
      </c>
      <c r="AJ15" s="1">
        <f>+AI15*(1+$M$2)</f>
        <v>191506.36752351566</v>
      </c>
      <c r="AK15" s="1">
        <f>+AJ15*(1+$M$2)</f>
        <v>201081.68589969145</v>
      </c>
      <c r="AL15" s="1">
        <f>+AK15*(1+$M$2)</f>
        <v>211135.77019467604</v>
      </c>
      <c r="AM15" s="2">
        <f>+J15</f>
        <v>25540.178531939117</v>
      </c>
      <c r="AN15" s="1">
        <f>+AM15*(1+$M$2)</f>
        <v>26817.187458536075</v>
      </c>
      <c r="AO15" s="1">
        <f>+AN15*(1+$M$2)</f>
        <v>28158.046831462878</v>
      </c>
      <c r="AP15" s="1">
        <f>+AO15*(1+$M$2)</f>
        <v>29565.949173036024</v>
      </c>
      <c r="AQ15" s="1">
        <f>+AP15*(1+$M$2)</f>
        <v>31044.246631687827</v>
      </c>
      <c r="AR15" s="1">
        <f>+AQ15*(1+$M$2)</f>
        <v>32596.45896327222</v>
      </c>
      <c r="AS15" s="1">
        <f>+AR15*(1+$M$2)</f>
        <v>34226.281911435835</v>
      </c>
      <c r="AT15" s="1">
        <f>+AS15*(1+$M$2)</f>
        <v>35937.596007007625</v>
      </c>
      <c r="AU15" s="1">
        <f>+AT15*(1+$M$2)</f>
        <v>37734.475807358009</v>
      </c>
      <c r="AV15" s="1">
        <f>+AU15*(1+$M$2)</f>
        <v>39621.199597725914</v>
      </c>
      <c r="AW15" s="1">
        <f>+AV15*(1+$M$2)</f>
        <v>41602.259577612211</v>
      </c>
      <c r="AX15" s="1">
        <f>+AW15*(1+$M$2)</f>
        <v>43682.372556492825</v>
      </c>
      <c r="AY15" s="1">
        <f>+AX15*(1+$M$2)</f>
        <v>45866.49118431747</v>
      </c>
      <c r="AZ15" s="1">
        <f>+AY15*(1+$M$2)</f>
        <v>48159.815743533349</v>
      </c>
      <c r="BA15" s="2">
        <f>+K15</f>
        <v>48345.177999957079</v>
      </c>
      <c r="BB15" s="1">
        <f>+BA15*(1+$M$2)</f>
        <v>50762.436899954933</v>
      </c>
      <c r="BC15" s="1">
        <f>+BB15*(1+$M$2)</f>
        <v>53300.558744952679</v>
      </c>
      <c r="BD15" s="1">
        <f>+BC15*(1+$M$2)</f>
        <v>55965.586682200315</v>
      </c>
      <c r="BE15" s="1">
        <f>+BD15*(1+$M$2)</f>
        <v>58763.866016310334</v>
      </c>
      <c r="BF15" s="1">
        <f>+BE15*(1+$M$2)</f>
        <v>61702.059317125852</v>
      </c>
      <c r="BG15" s="1">
        <f>+BF15*(1+$M$2)</f>
        <v>64787.16228298215</v>
      </c>
      <c r="BH15" s="1">
        <f>+BG15*(1+$M$2)</f>
        <v>68026.520397131259</v>
      </c>
      <c r="BI15" s="1">
        <f>+BH15*(1+$M$2)</f>
        <v>71427.846416987828</v>
      </c>
      <c r="BJ15" s="1">
        <f>+BI15*(1+$M$2)</f>
        <v>74999.238737837222</v>
      </c>
      <c r="BK15" s="3">
        <f>NPV($L$2,-N15,O15:AL15)</f>
        <v>1456100.8191061271</v>
      </c>
      <c r="BL15" s="1">
        <f>NPV(L15,0,AM15:BJ15)</f>
        <v>712069.38287045469</v>
      </c>
      <c r="BM15" s="3">
        <f>+BK15-BL15</f>
        <v>744031.43623567245</v>
      </c>
    </row>
    <row r="16" spans="1:65" x14ac:dyDescent="0.2">
      <c r="A16">
        <f>VLOOKUP(C16,[2]Sheet1!$A:$B,2,FALSE)</f>
        <v>130794</v>
      </c>
      <c r="B16" t="s">
        <v>14</v>
      </c>
      <c r="C16" t="s">
        <v>14</v>
      </c>
      <c r="D16" s="4">
        <f>+BM16/N16</f>
        <v>3.6740974555403572</v>
      </c>
      <c r="E16" s="4">
        <f>+D16*10</f>
        <v>36.740974555403568</v>
      </c>
      <c r="F16" s="1">
        <v>66800</v>
      </c>
      <c r="G16" s="1">
        <v>132100</v>
      </c>
      <c r="H16">
        <v>0.53</v>
      </c>
      <c r="I16">
        <v>0.23</v>
      </c>
      <c r="J16" s="1">
        <f>+F16/(1+'[1]Figure 1.2'!$C$23)</f>
        <v>23728.566424666664</v>
      </c>
      <c r="K16" s="1">
        <f>+G16/(1+'[1]Figure 1.2'!$C$23)</f>
        <v>46924.305758959075</v>
      </c>
      <c r="L16">
        <f>+'[1]Figure 1.2'!$C$21</f>
        <v>0.03</v>
      </c>
      <c r="M16">
        <f>+'[1]Figure 1.2'!$C$22</f>
        <v>0.05</v>
      </c>
      <c r="N16" s="1">
        <f>VLOOKUP(A16,[3]Sheet2!$A:$D,4,FALSE)</f>
        <v>179700</v>
      </c>
      <c r="O16" s="1">
        <v>0</v>
      </c>
      <c r="P16" s="1">
        <v>0</v>
      </c>
      <c r="Q16" s="1">
        <v>0</v>
      </c>
      <c r="R16" s="1">
        <v>0</v>
      </c>
      <c r="S16" s="2">
        <f>+F16</f>
        <v>66800</v>
      </c>
      <c r="T16" s="1">
        <f>+S16*(1+$M$2)</f>
        <v>70140</v>
      </c>
      <c r="U16" s="1">
        <f>+T16*(1+$M$2)</f>
        <v>73647</v>
      </c>
      <c r="V16" s="1">
        <f>+U16*(1+$M$2)</f>
        <v>77329.350000000006</v>
      </c>
      <c r="W16" s="1">
        <f>+V16*(1+$M$2)</f>
        <v>81195.817500000005</v>
      </c>
      <c r="X16" s="1">
        <f>+W16*(1+$M$2)</f>
        <v>85255.608375000011</v>
      </c>
      <c r="Y16" s="1">
        <f>+X16*(1+$M$2)</f>
        <v>89518.388793750011</v>
      </c>
      <c r="Z16" s="1">
        <f>+Y16*(1+$M$2)</f>
        <v>93994.308233437521</v>
      </c>
      <c r="AA16" s="1">
        <f>+Z16*(1+$M$2)</f>
        <v>98694.023645109395</v>
      </c>
      <c r="AB16" s="1">
        <f>+AA16*(1+$M$2)</f>
        <v>103628.72482736487</v>
      </c>
      <c r="AC16" s="2">
        <f>+G16</f>
        <v>132100</v>
      </c>
      <c r="AD16" s="1">
        <f>+AC16*(1+$M$2)</f>
        <v>138705</v>
      </c>
      <c r="AE16" s="1">
        <f>+AD16*(1+$M$2)</f>
        <v>145640.25</v>
      </c>
      <c r="AF16" s="1">
        <f>+AE16*(1+$M$2)</f>
        <v>152922.26250000001</v>
      </c>
      <c r="AG16" s="1">
        <f>+AF16*(1+$M$2)</f>
        <v>160568.37562500002</v>
      </c>
      <c r="AH16" s="1">
        <f>+AG16*(1+$M$2)</f>
        <v>168596.79440625003</v>
      </c>
      <c r="AI16" s="1">
        <f>+AH16*(1+$M$2)</f>
        <v>177026.63412656254</v>
      </c>
      <c r="AJ16" s="1">
        <f>+AI16*(1+$M$2)</f>
        <v>185877.96583289068</v>
      </c>
      <c r="AK16" s="1">
        <f>+AJ16*(1+$M$2)</f>
        <v>195171.86412453523</v>
      </c>
      <c r="AL16" s="1">
        <f>+AK16*(1+$M$2)</f>
        <v>204930.457330762</v>
      </c>
      <c r="AM16" s="2">
        <f>+J16</f>
        <v>23728.566424666664</v>
      </c>
      <c r="AN16" s="1">
        <f>+AM16*(1+$M$2)</f>
        <v>24914.9947459</v>
      </c>
      <c r="AO16" s="1">
        <f>+AN16*(1+$M$2)</f>
        <v>26160.744483195002</v>
      </c>
      <c r="AP16" s="1">
        <f>+AO16*(1+$M$2)</f>
        <v>27468.781707354752</v>
      </c>
      <c r="AQ16" s="1">
        <f>+AP16*(1+$M$2)</f>
        <v>28842.220792722492</v>
      </c>
      <c r="AR16" s="1">
        <f>+AQ16*(1+$M$2)</f>
        <v>30284.331832358617</v>
      </c>
      <c r="AS16" s="1">
        <f>+AR16*(1+$M$2)</f>
        <v>31798.54842397655</v>
      </c>
      <c r="AT16" s="1">
        <f>+AS16*(1+$M$2)</f>
        <v>33388.475845175381</v>
      </c>
      <c r="AU16" s="1">
        <f>+AT16*(1+$M$2)</f>
        <v>35057.899637434151</v>
      </c>
      <c r="AV16" s="1">
        <f>+AU16*(1+$M$2)</f>
        <v>36810.79461930586</v>
      </c>
      <c r="AW16" s="1">
        <f>+AV16*(1+$M$2)</f>
        <v>38651.334350271158</v>
      </c>
      <c r="AX16" s="1">
        <f>+AW16*(1+$M$2)</f>
        <v>40583.901067784718</v>
      </c>
      <c r="AY16" s="1">
        <f>+AX16*(1+$M$2)</f>
        <v>42613.096121173956</v>
      </c>
      <c r="AZ16" s="1">
        <f>+AY16*(1+$M$2)</f>
        <v>44743.750927232657</v>
      </c>
      <c r="BA16" s="2">
        <f>+K16</f>
        <v>46924.305758959075</v>
      </c>
      <c r="BB16" s="1">
        <f>+BA16*(1+$M$2)</f>
        <v>49270.52104690703</v>
      </c>
      <c r="BC16" s="1">
        <f>+BB16*(1+$M$2)</f>
        <v>51734.047099252384</v>
      </c>
      <c r="BD16" s="1">
        <f>+BC16*(1+$M$2)</f>
        <v>54320.749454215009</v>
      </c>
      <c r="BE16" s="1">
        <f>+BD16*(1+$M$2)</f>
        <v>57036.786926925764</v>
      </c>
      <c r="BF16" s="1">
        <f>+BE16*(1+$M$2)</f>
        <v>59888.626273272057</v>
      </c>
      <c r="BG16" s="1">
        <f>+BF16*(1+$M$2)</f>
        <v>62883.057586935662</v>
      </c>
      <c r="BH16" s="1">
        <f>+BG16*(1+$M$2)</f>
        <v>66027.210466282442</v>
      </c>
      <c r="BI16" s="1">
        <f>+BH16*(1+$M$2)</f>
        <v>69328.57098959657</v>
      </c>
      <c r="BJ16" s="1">
        <f>+BI16*(1+$M$2)</f>
        <v>72794.999539076409</v>
      </c>
      <c r="BK16" s="3">
        <f>NPV($L$2,-N16,O16:AL16)</f>
        <v>1335463.7781472877</v>
      </c>
      <c r="BL16" s="1">
        <f>NPV(L16,0,AM16:BJ16)</f>
        <v>675228.46538668545</v>
      </c>
      <c r="BM16" s="3">
        <f>+BK16-BL16</f>
        <v>660235.31276060222</v>
      </c>
    </row>
    <row r="17" spans="1:65" x14ac:dyDescent="0.2">
      <c r="A17">
        <f>VLOOKUP(C17,[2]Sheet1!$A:$B,2,FALSE)</f>
        <v>130943</v>
      </c>
      <c r="B17" t="s">
        <v>65</v>
      </c>
      <c r="C17" t="s">
        <v>65</v>
      </c>
      <c r="D17" s="4">
        <f>+BM17/N17</f>
        <v>4.4751638623375332</v>
      </c>
      <c r="E17" s="4">
        <f>+D17*10</f>
        <v>44.751638623375328</v>
      </c>
      <c r="F17" s="1">
        <v>54300</v>
      </c>
      <c r="G17" s="1">
        <v>102700</v>
      </c>
      <c r="H17">
        <v>0.43</v>
      </c>
      <c r="I17">
        <v>0.22</v>
      </c>
      <c r="J17" s="1">
        <f>+F17/(1+'[1]Figure 1.2'!$C$23)</f>
        <v>19288.3406715479</v>
      </c>
      <c r="K17" s="1">
        <f>+G17/(1+'[1]Figure 1.2'!$C$23)</f>
        <v>36480.894787623743</v>
      </c>
      <c r="L17">
        <f>+'[1]Figure 1.2'!$C$21</f>
        <v>0.03</v>
      </c>
      <c r="M17">
        <f>+'[1]Figure 1.2'!$C$22</f>
        <v>0.05</v>
      </c>
      <c r="N17" s="1">
        <f>VLOOKUP(A17,[3]Sheet2!$A:$D,4,FALSE)</f>
        <v>120816</v>
      </c>
      <c r="O17" s="1">
        <v>0</v>
      </c>
      <c r="P17" s="1">
        <v>0</v>
      </c>
      <c r="Q17" s="1">
        <v>0</v>
      </c>
      <c r="R17" s="1">
        <v>0</v>
      </c>
      <c r="S17" s="2">
        <f>+F17</f>
        <v>54300</v>
      </c>
      <c r="T17" s="1">
        <f>+S17*(1+$M$2)</f>
        <v>57015</v>
      </c>
      <c r="U17" s="1">
        <f>+T17*(1+$M$2)</f>
        <v>59865.75</v>
      </c>
      <c r="V17" s="1">
        <f>+U17*(1+$M$2)</f>
        <v>62859.037500000006</v>
      </c>
      <c r="W17" s="1">
        <f>+V17*(1+$M$2)</f>
        <v>66001.989375000005</v>
      </c>
      <c r="X17" s="1">
        <f>+W17*(1+$M$2)</f>
        <v>69302.088843750011</v>
      </c>
      <c r="Y17" s="1">
        <f>+X17*(1+$M$2)</f>
        <v>72767.193285937508</v>
      </c>
      <c r="Z17" s="1">
        <f>+Y17*(1+$M$2)</f>
        <v>76405.552950234385</v>
      </c>
      <c r="AA17" s="1">
        <f>+Z17*(1+$M$2)</f>
        <v>80225.830597746113</v>
      </c>
      <c r="AB17" s="1">
        <f>+AA17*(1+$M$2)</f>
        <v>84237.122127633425</v>
      </c>
      <c r="AC17" s="2">
        <f>+G17</f>
        <v>102700</v>
      </c>
      <c r="AD17" s="1">
        <f>+AC17*(1+$M$2)</f>
        <v>107835</v>
      </c>
      <c r="AE17" s="1">
        <f>+AD17*(1+$M$2)</f>
        <v>113226.75</v>
      </c>
      <c r="AF17" s="1">
        <f>+AE17*(1+$M$2)</f>
        <v>118888.08750000001</v>
      </c>
      <c r="AG17" s="1">
        <f>+AF17*(1+$M$2)</f>
        <v>124832.49187500002</v>
      </c>
      <c r="AH17" s="1">
        <f>+AG17*(1+$M$2)</f>
        <v>131074.11646875003</v>
      </c>
      <c r="AI17" s="1">
        <f>+AH17*(1+$M$2)</f>
        <v>137627.82229218754</v>
      </c>
      <c r="AJ17" s="1">
        <f>+AI17*(1+$M$2)</f>
        <v>144509.21340679692</v>
      </c>
      <c r="AK17" s="1">
        <f>+AJ17*(1+$M$2)</f>
        <v>151734.67407713676</v>
      </c>
      <c r="AL17" s="1">
        <f>+AK17*(1+$M$2)</f>
        <v>159321.40778099361</v>
      </c>
      <c r="AM17" s="2">
        <f>+J17</f>
        <v>19288.3406715479</v>
      </c>
      <c r="AN17" s="1">
        <f>+AM17*(1+$M$2)</f>
        <v>20252.757705125296</v>
      </c>
      <c r="AO17" s="1">
        <f>+AN17*(1+$M$2)</f>
        <v>21265.395590381562</v>
      </c>
      <c r="AP17" s="1">
        <f>+AO17*(1+$M$2)</f>
        <v>22328.665369900642</v>
      </c>
      <c r="AQ17" s="1">
        <f>+AP17*(1+$M$2)</f>
        <v>23445.098638395673</v>
      </c>
      <c r="AR17" s="1">
        <f>+AQ17*(1+$M$2)</f>
        <v>24617.353570315459</v>
      </c>
      <c r="AS17" s="1">
        <f>+AR17*(1+$M$2)</f>
        <v>25848.221248831233</v>
      </c>
      <c r="AT17" s="1">
        <f>+AS17*(1+$M$2)</f>
        <v>27140.632311272795</v>
      </c>
      <c r="AU17" s="1">
        <f>+AT17*(1+$M$2)</f>
        <v>28497.663926836434</v>
      </c>
      <c r="AV17" s="1">
        <f>+AU17*(1+$M$2)</f>
        <v>29922.547123178258</v>
      </c>
      <c r="AW17" s="1">
        <f>+AV17*(1+$M$2)</f>
        <v>31418.674479337173</v>
      </c>
      <c r="AX17" s="1">
        <f>+AW17*(1+$M$2)</f>
        <v>32989.608203304029</v>
      </c>
      <c r="AY17" s="1">
        <f>+AX17*(1+$M$2)</f>
        <v>34639.088613469234</v>
      </c>
      <c r="AZ17" s="1">
        <f>+AY17*(1+$M$2)</f>
        <v>36371.043044142694</v>
      </c>
      <c r="BA17" s="2">
        <f>+K17</f>
        <v>36480.894787623743</v>
      </c>
      <c r="BB17" s="1">
        <f>+BA17*(1+$M$2)</f>
        <v>38304.939527004935</v>
      </c>
      <c r="BC17" s="1">
        <f>+BB17*(1+$M$2)</f>
        <v>40220.18650335518</v>
      </c>
      <c r="BD17" s="1">
        <f>+BC17*(1+$M$2)</f>
        <v>42231.195828522941</v>
      </c>
      <c r="BE17" s="1">
        <f>+BD17*(1+$M$2)</f>
        <v>44342.755619949094</v>
      </c>
      <c r="BF17" s="1">
        <f>+BE17*(1+$M$2)</f>
        <v>46559.893400946552</v>
      </c>
      <c r="BG17" s="1">
        <f>+BF17*(1+$M$2)</f>
        <v>48887.888070993882</v>
      </c>
      <c r="BH17" s="1">
        <f>+BG17*(1+$M$2)</f>
        <v>51332.282474543579</v>
      </c>
      <c r="BI17" s="1">
        <f>+BH17*(1+$M$2)</f>
        <v>53898.89659827076</v>
      </c>
      <c r="BJ17" s="1">
        <f>+BI17*(1+$M$2)</f>
        <v>56593.8414281843</v>
      </c>
      <c r="BK17" s="3">
        <f>NPV($L$2,-N17,O17:AL17)</f>
        <v>1078232.1959504953</v>
      </c>
      <c r="BL17" s="1">
        <f>NPV(L17,0,AM17:BJ17)</f>
        <v>537560.79875832389</v>
      </c>
      <c r="BM17" s="3">
        <f>+BK17-BL17</f>
        <v>540671.39719217143</v>
      </c>
    </row>
    <row r="18" spans="1:65" x14ac:dyDescent="0.2">
      <c r="A18">
        <f>VLOOKUP(C18,[2]Sheet1!$A:$B,2,FALSE)</f>
        <v>131469</v>
      </c>
      <c r="B18" t="s">
        <v>36</v>
      </c>
      <c r="C18" t="s">
        <v>36</v>
      </c>
      <c r="D18" s="4">
        <f>+BM18/N18</f>
        <v>2.9618436455000046</v>
      </c>
      <c r="E18" s="4">
        <f>+D18*10</f>
        <v>29.618436455000044</v>
      </c>
      <c r="F18" s="1">
        <v>56200</v>
      </c>
      <c r="G18" s="1">
        <v>115900</v>
      </c>
      <c r="H18">
        <v>0.45</v>
      </c>
      <c r="I18">
        <v>0.14000000000000001</v>
      </c>
      <c r="J18" s="1">
        <f>+F18/(1+'[1]Figure 1.2'!$C$23)</f>
        <v>19963.254986021951</v>
      </c>
      <c r="K18" s="1">
        <f>+G18/(1+'[1]Figure 1.2'!$C$23)</f>
        <v>41169.773182917161</v>
      </c>
      <c r="L18">
        <f>+'[1]Figure 1.2'!$C$21</f>
        <v>0.03</v>
      </c>
      <c r="M18">
        <f>+'[1]Figure 1.2'!$C$22</f>
        <v>0.05</v>
      </c>
      <c r="N18" s="1">
        <f>VLOOKUP(A18,[3]Sheet2!$A:$D,4,FALSE)</f>
        <v>183879</v>
      </c>
      <c r="O18" s="1">
        <v>0</v>
      </c>
      <c r="P18" s="1">
        <v>0</v>
      </c>
      <c r="Q18" s="1">
        <v>0</v>
      </c>
      <c r="R18" s="1">
        <v>0</v>
      </c>
      <c r="S18" s="2">
        <f>+F18</f>
        <v>56200</v>
      </c>
      <c r="T18" s="1">
        <f>+S18*(1+$M$2)</f>
        <v>59010</v>
      </c>
      <c r="U18" s="1">
        <f>+T18*(1+$M$2)</f>
        <v>61960.5</v>
      </c>
      <c r="V18" s="1">
        <f>+U18*(1+$M$2)</f>
        <v>65058.525000000001</v>
      </c>
      <c r="W18" s="1">
        <f>+V18*(1+$M$2)</f>
        <v>68311.451249999998</v>
      </c>
      <c r="X18" s="1">
        <f>+W18*(1+$M$2)</f>
        <v>71727.023812500003</v>
      </c>
      <c r="Y18" s="1">
        <f>+X18*(1+$M$2)</f>
        <v>75313.375003125009</v>
      </c>
      <c r="Z18" s="1">
        <f>+Y18*(1+$M$2)</f>
        <v>79079.043753281265</v>
      </c>
      <c r="AA18" s="1">
        <f>+Z18*(1+$M$2)</f>
        <v>83032.995940945329</v>
      </c>
      <c r="AB18" s="1">
        <f>+AA18*(1+$M$2)</f>
        <v>87184.6457379926</v>
      </c>
      <c r="AC18" s="2">
        <f>+G18</f>
        <v>115900</v>
      </c>
      <c r="AD18" s="1">
        <f>+AC18*(1+$M$2)</f>
        <v>121695</v>
      </c>
      <c r="AE18" s="1">
        <f>+AD18*(1+$M$2)</f>
        <v>127779.75</v>
      </c>
      <c r="AF18" s="1">
        <f>+AE18*(1+$M$2)</f>
        <v>134168.73750000002</v>
      </c>
      <c r="AG18" s="1">
        <f>+AF18*(1+$M$2)</f>
        <v>140877.17437500003</v>
      </c>
      <c r="AH18" s="1">
        <f>+AG18*(1+$M$2)</f>
        <v>147921.03309375004</v>
      </c>
      <c r="AI18" s="1">
        <f>+AH18*(1+$M$2)</f>
        <v>155317.08474843754</v>
      </c>
      <c r="AJ18" s="1">
        <f>+AI18*(1+$M$2)</f>
        <v>163082.93898585942</v>
      </c>
      <c r="AK18" s="1">
        <f>+AJ18*(1+$M$2)</f>
        <v>171237.0859351524</v>
      </c>
      <c r="AL18" s="1">
        <f>+AK18*(1+$M$2)</f>
        <v>179798.94023191003</v>
      </c>
      <c r="AM18" s="2">
        <f>+J18</f>
        <v>19963.254986021951</v>
      </c>
      <c r="AN18" s="1">
        <f>+AM18*(1+$M$2)</f>
        <v>20961.417735323052</v>
      </c>
      <c r="AO18" s="1">
        <f>+AN18*(1+$M$2)</f>
        <v>22009.488622089204</v>
      </c>
      <c r="AP18" s="1">
        <f>+AO18*(1+$M$2)</f>
        <v>23109.963053193664</v>
      </c>
      <c r="AQ18" s="1">
        <f>+AP18*(1+$M$2)</f>
        <v>24265.461205853349</v>
      </c>
      <c r="AR18" s="1">
        <f>+AQ18*(1+$M$2)</f>
        <v>25478.734266146017</v>
      </c>
      <c r="AS18" s="1">
        <f>+AR18*(1+$M$2)</f>
        <v>26752.67097945332</v>
      </c>
      <c r="AT18" s="1">
        <f>+AS18*(1+$M$2)</f>
        <v>28090.304528425986</v>
      </c>
      <c r="AU18" s="1">
        <f>+AT18*(1+$M$2)</f>
        <v>29494.819754847285</v>
      </c>
      <c r="AV18" s="1">
        <f>+AU18*(1+$M$2)</f>
        <v>30969.560742589652</v>
      </c>
      <c r="AW18" s="1">
        <f>+AV18*(1+$M$2)</f>
        <v>32518.038779719136</v>
      </c>
      <c r="AX18" s="1">
        <f>+AW18*(1+$M$2)</f>
        <v>34143.940718705097</v>
      </c>
      <c r="AY18" s="1">
        <f>+AX18*(1+$M$2)</f>
        <v>35851.137754640353</v>
      </c>
      <c r="AZ18" s="1">
        <f>+AY18*(1+$M$2)</f>
        <v>37643.694642372371</v>
      </c>
      <c r="BA18" s="2">
        <f>+K18</f>
        <v>41169.773182917161</v>
      </c>
      <c r="BB18" s="1">
        <f>+BA18*(1+$M$2)</f>
        <v>43228.261842063024</v>
      </c>
      <c r="BC18" s="1">
        <f>+BB18*(1+$M$2)</f>
        <v>45389.674934166178</v>
      </c>
      <c r="BD18" s="1">
        <f>+BC18*(1+$M$2)</f>
        <v>47659.158680874491</v>
      </c>
      <c r="BE18" s="1">
        <f>+BD18*(1+$M$2)</f>
        <v>50042.116614918217</v>
      </c>
      <c r="BF18" s="1">
        <f>+BE18*(1+$M$2)</f>
        <v>52544.222445664127</v>
      </c>
      <c r="BG18" s="1">
        <f>+BF18*(1+$M$2)</f>
        <v>55171.433567947337</v>
      </c>
      <c r="BH18" s="1">
        <f>+BG18*(1+$M$2)</f>
        <v>57930.005246344706</v>
      </c>
      <c r="BI18" s="1">
        <f>+BH18*(1+$M$2)</f>
        <v>60826.505508661947</v>
      </c>
      <c r="BJ18" s="1">
        <f>+BI18*(1+$M$2)</f>
        <v>63867.830784095044</v>
      </c>
      <c r="BK18" s="3">
        <f>NPV($L$2,-N18,O18:AL18)</f>
        <v>1124213.8189213742</v>
      </c>
      <c r="BL18" s="1">
        <f>NPV(L18,0,AM18:BJ18)</f>
        <v>579592.97123047884</v>
      </c>
      <c r="BM18" s="3">
        <f>+BK18-BL18</f>
        <v>544620.84769089532</v>
      </c>
    </row>
    <row r="19" spans="1:65" x14ac:dyDescent="0.2">
      <c r="A19">
        <f>VLOOKUP(C19,[2]Sheet1!$A:$B,2,FALSE)</f>
        <v>131496</v>
      </c>
      <c r="B19" t="s">
        <v>18</v>
      </c>
      <c r="C19" t="s">
        <v>18</v>
      </c>
      <c r="D19" s="4">
        <f>+BM19/N19</f>
        <v>3.4146082728521203</v>
      </c>
      <c r="E19" s="4">
        <f>+D19*10</f>
        <v>34.146082728521201</v>
      </c>
      <c r="F19" s="1">
        <v>61400</v>
      </c>
      <c r="G19" s="1">
        <v>129500</v>
      </c>
      <c r="H19">
        <v>0.4</v>
      </c>
      <c r="I19">
        <v>0.12</v>
      </c>
      <c r="J19" s="1">
        <f>+F19/(1+'[1]Figure 1.2'!$C$23)</f>
        <v>21810.388899319358</v>
      </c>
      <c r="K19" s="1">
        <f>+G19/(1+'[1]Figure 1.2'!$C$23)</f>
        <v>46000.73880231037</v>
      </c>
      <c r="L19">
        <f>+'[1]Figure 1.2'!$C$21</f>
        <v>0.03</v>
      </c>
      <c r="M19">
        <f>+'[1]Figure 1.2'!$C$22</f>
        <v>0.05</v>
      </c>
      <c r="N19" s="1">
        <f>VLOOKUP(A19,[3]Sheet2!$A:$D,4,FALSE)</f>
        <v>183030</v>
      </c>
      <c r="O19" s="1">
        <v>0</v>
      </c>
      <c r="P19" s="1">
        <v>0</v>
      </c>
      <c r="Q19" s="1">
        <v>0</v>
      </c>
      <c r="R19" s="1">
        <v>0</v>
      </c>
      <c r="S19" s="2">
        <f>+F19</f>
        <v>61400</v>
      </c>
      <c r="T19" s="1">
        <f>+S19*(1+$M$2)</f>
        <v>64470</v>
      </c>
      <c r="U19" s="1">
        <f>+T19*(1+$M$2)</f>
        <v>67693.5</v>
      </c>
      <c r="V19" s="1">
        <f>+U19*(1+$M$2)</f>
        <v>71078.175000000003</v>
      </c>
      <c r="W19" s="1">
        <f>+V19*(1+$M$2)</f>
        <v>74632.083750000005</v>
      </c>
      <c r="X19" s="1">
        <f>+W19*(1+$M$2)</f>
        <v>78363.687937500014</v>
      </c>
      <c r="Y19" s="1">
        <f>+X19*(1+$M$2)</f>
        <v>82281.872334375017</v>
      </c>
      <c r="Z19" s="1">
        <f>+Y19*(1+$M$2)</f>
        <v>86395.965951093778</v>
      </c>
      <c r="AA19" s="1">
        <f>+Z19*(1+$M$2)</f>
        <v>90715.764248648469</v>
      </c>
      <c r="AB19" s="1">
        <f>+AA19*(1+$M$2)</f>
        <v>95251.552461080893</v>
      </c>
      <c r="AC19" s="2">
        <f>+G19</f>
        <v>129500</v>
      </c>
      <c r="AD19" s="1">
        <f>+AC19*(1+$M$2)</f>
        <v>135975</v>
      </c>
      <c r="AE19" s="1">
        <f>+AD19*(1+$M$2)</f>
        <v>142773.75</v>
      </c>
      <c r="AF19" s="1">
        <f>+AE19*(1+$M$2)</f>
        <v>149912.4375</v>
      </c>
      <c r="AG19" s="1">
        <f>+AF19*(1+$M$2)</f>
        <v>157408.05937500001</v>
      </c>
      <c r="AH19" s="1">
        <f>+AG19*(1+$M$2)</f>
        <v>165278.46234375003</v>
      </c>
      <c r="AI19" s="1">
        <f>+AH19*(1+$M$2)</f>
        <v>173542.38546093754</v>
      </c>
      <c r="AJ19" s="1">
        <f>+AI19*(1+$M$2)</f>
        <v>182219.50473398442</v>
      </c>
      <c r="AK19" s="1">
        <f>+AJ19*(1+$M$2)</f>
        <v>191330.47997068363</v>
      </c>
      <c r="AL19" s="1">
        <f>+AK19*(1+$M$2)</f>
        <v>200897.00396921783</v>
      </c>
      <c r="AM19" s="2">
        <f>+J19</f>
        <v>21810.388899319358</v>
      </c>
      <c r="AN19" s="1">
        <f>+AM19*(1+$M$2)</f>
        <v>22900.908344285326</v>
      </c>
      <c r="AO19" s="1">
        <f>+AN19*(1+$M$2)</f>
        <v>24045.953761499593</v>
      </c>
      <c r="AP19" s="1">
        <f>+AO19*(1+$M$2)</f>
        <v>25248.251449574575</v>
      </c>
      <c r="AQ19" s="1">
        <f>+AP19*(1+$M$2)</f>
        <v>26510.664022053305</v>
      </c>
      <c r="AR19" s="1">
        <f>+AQ19*(1+$M$2)</f>
        <v>27836.19722315597</v>
      </c>
      <c r="AS19" s="1">
        <f>+AR19*(1+$M$2)</f>
        <v>29228.007084313769</v>
      </c>
      <c r="AT19" s="1">
        <f>+AS19*(1+$M$2)</f>
        <v>30689.407438529459</v>
      </c>
      <c r="AU19" s="1">
        <f>+AT19*(1+$M$2)</f>
        <v>32223.877810455931</v>
      </c>
      <c r="AV19" s="1">
        <f>+AU19*(1+$M$2)</f>
        <v>33835.071700978726</v>
      </c>
      <c r="AW19" s="1">
        <f>+AV19*(1+$M$2)</f>
        <v>35526.825286027663</v>
      </c>
      <c r="AX19" s="1">
        <f>+AW19*(1+$M$2)</f>
        <v>37303.16655032905</v>
      </c>
      <c r="AY19" s="1">
        <f>+AX19*(1+$M$2)</f>
        <v>39168.324877845502</v>
      </c>
      <c r="AZ19" s="1">
        <f>+AY19*(1+$M$2)</f>
        <v>41126.741121737781</v>
      </c>
      <c r="BA19" s="2">
        <f>+K19</f>
        <v>46000.73880231037</v>
      </c>
      <c r="BB19" s="1">
        <f>+BA19*(1+$M$2)</f>
        <v>48300.775742425889</v>
      </c>
      <c r="BC19" s="1">
        <f>+BB19*(1+$M$2)</f>
        <v>50715.814529547184</v>
      </c>
      <c r="BD19" s="1">
        <f>+BC19*(1+$M$2)</f>
        <v>53251.605256024544</v>
      </c>
      <c r="BE19" s="1">
        <f>+BD19*(1+$M$2)</f>
        <v>55914.185518825776</v>
      </c>
      <c r="BF19" s="1">
        <f>+BE19*(1+$M$2)</f>
        <v>58709.894794767068</v>
      </c>
      <c r="BG19" s="1">
        <f>+BF19*(1+$M$2)</f>
        <v>61645.389534505426</v>
      </c>
      <c r="BH19" s="1">
        <f>+BG19*(1+$M$2)</f>
        <v>64727.659011230702</v>
      </c>
      <c r="BI19" s="1">
        <f>+BH19*(1+$M$2)</f>
        <v>67964.041961792245</v>
      </c>
      <c r="BJ19" s="1">
        <f>+BI19*(1+$M$2)</f>
        <v>71362.244059881865</v>
      </c>
      <c r="BK19" s="3">
        <f>NPV($L$2,-N19,O19:AL19)</f>
        <v>1265149.3256134351</v>
      </c>
      <c r="BL19" s="1">
        <f>NPV(L19,0,AM19:BJ19)</f>
        <v>640173.57343331154</v>
      </c>
      <c r="BM19" s="3">
        <f>+BK19-BL19</f>
        <v>624975.75218012359</v>
      </c>
    </row>
    <row r="20" spans="1:65" x14ac:dyDescent="0.2">
      <c r="A20">
        <f>VLOOKUP(C20,[2]Sheet1!$A:$B,2,FALSE)</f>
        <v>133881</v>
      </c>
      <c r="B20" t="s">
        <v>67</v>
      </c>
      <c r="C20" t="s">
        <v>67</v>
      </c>
      <c r="D20" s="4">
        <f>+BM20/N20</f>
        <v>3.3406444934678561</v>
      </c>
      <c r="E20" s="4">
        <f>+D20*10</f>
        <v>33.406444934678561</v>
      </c>
      <c r="F20" s="1">
        <v>55300</v>
      </c>
      <c r="G20" s="1">
        <v>98600</v>
      </c>
      <c r="H20">
        <v>0.54</v>
      </c>
      <c r="I20">
        <v>0.51</v>
      </c>
      <c r="J20" s="1">
        <f>+F20/(1+'[1]Figure 1.2'!$C$23)</f>
        <v>19643.558731797402</v>
      </c>
      <c r="K20" s="1">
        <f>+G20/(1+'[1]Figure 1.2'!$C$23)</f>
        <v>35024.500740600794</v>
      </c>
      <c r="L20">
        <f>+'[1]Figure 1.2'!$C$21</f>
        <v>0.03</v>
      </c>
      <c r="M20">
        <f>+'[1]Figure 1.2'!$C$22</f>
        <v>0.05</v>
      </c>
      <c r="N20" s="1">
        <f>VLOOKUP(A20,[3]Sheet2!$A:$D,4,FALSE)</f>
        <v>149320</v>
      </c>
      <c r="O20" s="1">
        <v>0</v>
      </c>
      <c r="P20" s="1">
        <v>0</v>
      </c>
      <c r="Q20" s="1">
        <v>0</v>
      </c>
      <c r="R20" s="1">
        <v>0</v>
      </c>
      <c r="S20" s="2">
        <f>+F20</f>
        <v>55300</v>
      </c>
      <c r="T20" s="1">
        <f>+S20*(1+$M$2)</f>
        <v>58065</v>
      </c>
      <c r="U20" s="1">
        <f>+T20*(1+$M$2)</f>
        <v>60968.25</v>
      </c>
      <c r="V20" s="1">
        <f>+U20*(1+$M$2)</f>
        <v>64016.662500000006</v>
      </c>
      <c r="W20" s="1">
        <f>+V20*(1+$M$2)</f>
        <v>67217.49562500001</v>
      </c>
      <c r="X20" s="1">
        <f>+W20*(1+$M$2)</f>
        <v>70578.370406250018</v>
      </c>
      <c r="Y20" s="1">
        <f>+X20*(1+$M$2)</f>
        <v>74107.288926562527</v>
      </c>
      <c r="Z20" s="1">
        <f>+Y20*(1+$M$2)</f>
        <v>77812.653372890651</v>
      </c>
      <c r="AA20" s="1">
        <f>+Z20*(1+$M$2)</f>
        <v>81703.28604153519</v>
      </c>
      <c r="AB20" s="1">
        <f>+AA20*(1+$M$2)</f>
        <v>85788.450343611956</v>
      </c>
      <c r="AC20" s="2">
        <f>+G20</f>
        <v>98600</v>
      </c>
      <c r="AD20" s="1">
        <f>+AC20*(1+$M$2)</f>
        <v>103530</v>
      </c>
      <c r="AE20" s="1">
        <f>+AD20*(1+$M$2)</f>
        <v>108706.5</v>
      </c>
      <c r="AF20" s="1">
        <f>+AE20*(1+$M$2)</f>
        <v>114141.82500000001</v>
      </c>
      <c r="AG20" s="1">
        <f>+AF20*(1+$M$2)</f>
        <v>119848.91625000002</v>
      </c>
      <c r="AH20" s="1">
        <f>+AG20*(1+$M$2)</f>
        <v>125841.36206250003</v>
      </c>
      <c r="AI20" s="1">
        <f>+AH20*(1+$M$2)</f>
        <v>132133.43016562503</v>
      </c>
      <c r="AJ20" s="1">
        <f>+AI20*(1+$M$2)</f>
        <v>138740.10167390629</v>
      </c>
      <c r="AK20" s="1">
        <f>+AJ20*(1+$M$2)</f>
        <v>145677.10675760161</v>
      </c>
      <c r="AL20" s="1">
        <f>+AK20*(1+$M$2)</f>
        <v>152960.96209548169</v>
      </c>
      <c r="AM20" s="2">
        <f>+J20</f>
        <v>19643.558731797402</v>
      </c>
      <c r="AN20" s="1">
        <f>+AM20*(1+$M$2)</f>
        <v>20625.736668387271</v>
      </c>
      <c r="AO20" s="1">
        <f>+AN20*(1+$M$2)</f>
        <v>21657.023501806638</v>
      </c>
      <c r="AP20" s="1">
        <f>+AO20*(1+$M$2)</f>
        <v>22739.874676896972</v>
      </c>
      <c r="AQ20" s="1">
        <f>+AP20*(1+$M$2)</f>
        <v>23876.868410741823</v>
      </c>
      <c r="AR20" s="1">
        <f>+AQ20*(1+$M$2)</f>
        <v>25070.711831278913</v>
      </c>
      <c r="AS20" s="1">
        <f>+AR20*(1+$M$2)</f>
        <v>26324.247422842862</v>
      </c>
      <c r="AT20" s="1">
        <f>+AS20*(1+$M$2)</f>
        <v>27640.459793985006</v>
      </c>
      <c r="AU20" s="1">
        <f>+AT20*(1+$M$2)</f>
        <v>29022.48278368426</v>
      </c>
      <c r="AV20" s="1">
        <f>+AU20*(1+$M$2)</f>
        <v>30473.606922868476</v>
      </c>
      <c r="AW20" s="1">
        <f>+AV20*(1+$M$2)</f>
        <v>31997.2872690119</v>
      </c>
      <c r="AX20" s="1">
        <f>+AW20*(1+$M$2)</f>
        <v>33597.151632462497</v>
      </c>
      <c r="AY20" s="1">
        <f>+AX20*(1+$M$2)</f>
        <v>35277.009214085621</v>
      </c>
      <c r="AZ20" s="1">
        <f>+AY20*(1+$M$2)</f>
        <v>37040.859674789906</v>
      </c>
      <c r="BA20" s="2">
        <f>+K20</f>
        <v>35024.500740600794</v>
      </c>
      <c r="BB20" s="1">
        <f>+BA20*(1+$M$2)</f>
        <v>36775.725777630832</v>
      </c>
      <c r="BC20" s="1">
        <f>+BB20*(1+$M$2)</f>
        <v>38614.512066512376</v>
      </c>
      <c r="BD20" s="1">
        <f>+BC20*(1+$M$2)</f>
        <v>40545.237669837996</v>
      </c>
      <c r="BE20" s="1">
        <f>+BD20*(1+$M$2)</f>
        <v>42572.499553329901</v>
      </c>
      <c r="BF20" s="1">
        <f>+BE20*(1+$M$2)</f>
        <v>44701.1245309964</v>
      </c>
      <c r="BG20" s="1">
        <f>+BF20*(1+$M$2)</f>
        <v>46936.180757546223</v>
      </c>
      <c r="BH20" s="1">
        <f>+BG20*(1+$M$2)</f>
        <v>49282.989795423535</v>
      </c>
      <c r="BI20" s="1">
        <f>+BH20*(1+$M$2)</f>
        <v>51747.139285194717</v>
      </c>
      <c r="BJ20" s="1">
        <f>+BI20*(1+$M$2)</f>
        <v>54334.496249454452</v>
      </c>
      <c r="BK20" s="3">
        <f>NPV($L$2,-N20,O20:AL20)</f>
        <v>1031802.2685769118</v>
      </c>
      <c r="BL20" s="1">
        <f>NPV(L20,0,AM20:BJ20)</f>
        <v>532977.23281229148</v>
      </c>
      <c r="BM20" s="3">
        <f>+BK20-BL20</f>
        <v>498825.03576462029</v>
      </c>
    </row>
    <row r="21" spans="1:65" x14ac:dyDescent="0.2">
      <c r="A21">
        <f>VLOOKUP(C21,[2]Sheet1!$A:$B,2,FALSE)</f>
        <v>134130</v>
      </c>
      <c r="B21" t="s">
        <v>70</v>
      </c>
      <c r="C21" t="s">
        <v>70</v>
      </c>
      <c r="D21" s="4">
        <f>+BM21/N21</f>
        <v>4.5316555209327136</v>
      </c>
      <c r="E21" s="4">
        <f>+D21*10</f>
        <v>45.316555209327134</v>
      </c>
      <c r="F21" s="1">
        <v>52200</v>
      </c>
      <c r="G21" s="1">
        <v>97800</v>
      </c>
      <c r="H21">
        <v>0.52</v>
      </c>
      <c r="I21">
        <v>0.27</v>
      </c>
      <c r="J21" s="1">
        <f>+F21/(1+'[1]Figure 1.2'!$C$23)</f>
        <v>18542.382745023948</v>
      </c>
      <c r="K21" s="1">
        <f>+G21/(1+'[1]Figure 1.2'!$C$23)</f>
        <v>34740.326292401194</v>
      </c>
      <c r="L21">
        <f>+'[1]Figure 1.2'!$C$21</f>
        <v>0.03</v>
      </c>
      <c r="M21">
        <f>+'[1]Figure 1.2'!$C$22</f>
        <v>0.05</v>
      </c>
      <c r="N21" s="1">
        <f>VLOOKUP(A21,[3]Sheet2!$A:$D,4,FALSE)</f>
        <v>114211</v>
      </c>
      <c r="O21" s="1">
        <v>0</v>
      </c>
      <c r="P21" s="1">
        <v>0</v>
      </c>
      <c r="Q21" s="1">
        <v>0</v>
      </c>
      <c r="R21" s="1">
        <v>0</v>
      </c>
      <c r="S21" s="2">
        <f>+F21</f>
        <v>52200</v>
      </c>
      <c r="T21" s="1">
        <f>+S21*(1+$M$2)</f>
        <v>54810</v>
      </c>
      <c r="U21" s="1">
        <f>+T21*(1+$M$2)</f>
        <v>57550.5</v>
      </c>
      <c r="V21" s="1">
        <f>+U21*(1+$M$2)</f>
        <v>60428.025000000001</v>
      </c>
      <c r="W21" s="1">
        <f>+V21*(1+$M$2)</f>
        <v>63449.426250000004</v>
      </c>
      <c r="X21" s="1">
        <f>+W21*(1+$M$2)</f>
        <v>66621.897562500002</v>
      </c>
      <c r="Y21" s="1">
        <f>+X21*(1+$M$2)</f>
        <v>69952.992440625007</v>
      </c>
      <c r="Z21" s="1">
        <f>+Y21*(1+$M$2)</f>
        <v>73450.642062656261</v>
      </c>
      <c r="AA21" s="1">
        <f>+Z21*(1+$M$2)</f>
        <v>77123.174165789082</v>
      </c>
      <c r="AB21" s="1">
        <f>+AA21*(1+$M$2)</f>
        <v>80979.332874078536</v>
      </c>
      <c r="AC21" s="2">
        <f>+G21</f>
        <v>97800</v>
      </c>
      <c r="AD21" s="1">
        <f>+AC21*(1+$M$2)</f>
        <v>102690</v>
      </c>
      <c r="AE21" s="1">
        <f>+AD21*(1+$M$2)</f>
        <v>107824.5</v>
      </c>
      <c r="AF21" s="1">
        <f>+AE21*(1+$M$2)</f>
        <v>113215.72500000001</v>
      </c>
      <c r="AG21" s="1">
        <f>+AF21*(1+$M$2)</f>
        <v>118876.51125000001</v>
      </c>
      <c r="AH21" s="1">
        <f>+AG21*(1+$M$2)</f>
        <v>124820.33681250001</v>
      </c>
      <c r="AI21" s="1">
        <f>+AH21*(1+$M$2)</f>
        <v>131061.35365312501</v>
      </c>
      <c r="AJ21" s="1">
        <f>+AI21*(1+$M$2)</f>
        <v>137614.42133578128</v>
      </c>
      <c r="AK21" s="1">
        <f>+AJ21*(1+$M$2)</f>
        <v>144495.14240257035</v>
      </c>
      <c r="AL21" s="1">
        <f>+AK21*(1+$M$2)</f>
        <v>151719.89952269886</v>
      </c>
      <c r="AM21" s="2">
        <f>+J21</f>
        <v>18542.382745023948</v>
      </c>
      <c r="AN21" s="1">
        <f>+AM21*(1+$M$2)</f>
        <v>19469.501882275144</v>
      </c>
      <c r="AO21" s="1">
        <f>+AN21*(1+$M$2)</f>
        <v>20442.976976388902</v>
      </c>
      <c r="AP21" s="1">
        <f>+AO21*(1+$M$2)</f>
        <v>21465.125825208346</v>
      </c>
      <c r="AQ21" s="1">
        <f>+AP21*(1+$M$2)</f>
        <v>22538.382116468765</v>
      </c>
      <c r="AR21" s="1">
        <f>+AQ21*(1+$M$2)</f>
        <v>23665.301222292204</v>
      </c>
      <c r="AS21" s="1">
        <f>+AR21*(1+$M$2)</f>
        <v>24848.566283406817</v>
      </c>
      <c r="AT21" s="1">
        <f>+AS21*(1+$M$2)</f>
        <v>26090.994597577159</v>
      </c>
      <c r="AU21" s="1">
        <f>+AT21*(1+$M$2)</f>
        <v>27395.544327456017</v>
      </c>
      <c r="AV21" s="1">
        <f>+AU21*(1+$M$2)</f>
        <v>28765.321543828817</v>
      </c>
      <c r="AW21" s="1">
        <f>+AV21*(1+$M$2)</f>
        <v>30203.587621020259</v>
      </c>
      <c r="AX21" s="1">
        <f>+AW21*(1+$M$2)</f>
        <v>31713.767002071272</v>
      </c>
      <c r="AY21" s="1">
        <f>+AX21*(1+$M$2)</f>
        <v>33299.455352174838</v>
      </c>
      <c r="AZ21" s="1">
        <f>+AY21*(1+$M$2)</f>
        <v>34964.428119783581</v>
      </c>
      <c r="BA21" s="2">
        <f>+K21</f>
        <v>34740.326292401194</v>
      </c>
      <c r="BB21" s="1">
        <f>+BA21*(1+$M$2)</f>
        <v>36477.342607021259</v>
      </c>
      <c r="BC21" s="1">
        <f>+BB21*(1+$M$2)</f>
        <v>38301.209737372323</v>
      </c>
      <c r="BD21" s="1">
        <f>+BC21*(1+$M$2)</f>
        <v>40216.270224240943</v>
      </c>
      <c r="BE21" s="1">
        <f>+BD21*(1+$M$2)</f>
        <v>42227.083735452994</v>
      </c>
      <c r="BF21" s="1">
        <f>+BE21*(1+$M$2)</f>
        <v>44338.437922225647</v>
      </c>
      <c r="BG21" s="1">
        <f>+BF21*(1+$M$2)</f>
        <v>46555.359818336932</v>
      </c>
      <c r="BH21" s="1">
        <f>+BG21*(1+$M$2)</f>
        <v>48883.127809253783</v>
      </c>
      <c r="BI21" s="1">
        <f>+BH21*(1+$M$2)</f>
        <v>51327.284199716472</v>
      </c>
      <c r="BJ21" s="1">
        <f>+BI21*(1+$M$2)</f>
        <v>53893.648409702299</v>
      </c>
      <c r="BK21" s="3">
        <f>NPV($L$2,-N21,O21:AL21)</f>
        <v>1032092.3010263945</v>
      </c>
      <c r="BL21" s="1">
        <f>NPV(L21,0,AM21:BJ21)</f>
        <v>514527.39232514828</v>
      </c>
      <c r="BM21" s="3">
        <f>+BK21-BL21</f>
        <v>517564.9087012462</v>
      </c>
    </row>
    <row r="22" spans="1:65" x14ac:dyDescent="0.2">
      <c r="A22">
        <f>VLOOKUP(C22,[2]Sheet1!$A:$B,2,FALSE)</f>
        <v>135726</v>
      </c>
      <c r="B22" t="s">
        <v>83</v>
      </c>
      <c r="C22" t="s">
        <v>83</v>
      </c>
      <c r="D22" s="4">
        <f>+BM22/N22</f>
        <v>2.5127742854672599</v>
      </c>
      <c r="E22" s="4">
        <f>+D22*10</f>
        <v>25.127742854672597</v>
      </c>
      <c r="F22" s="1">
        <v>52700</v>
      </c>
      <c r="G22" s="1">
        <v>92400</v>
      </c>
      <c r="H22">
        <v>0.49</v>
      </c>
      <c r="I22">
        <v>0.22</v>
      </c>
      <c r="J22" s="1">
        <f>+F22/(1+'[1]Figure 1.2'!$C$23)</f>
        <v>18719.991775148701</v>
      </c>
      <c r="K22" s="1">
        <f>+G22/(1+'[1]Figure 1.2'!$C$23)</f>
        <v>32822.148767053885</v>
      </c>
      <c r="L22">
        <f>+'[1]Figure 1.2'!$C$21</f>
        <v>0.03</v>
      </c>
      <c r="M22">
        <f>+'[1]Figure 1.2'!$C$22</f>
        <v>0.05</v>
      </c>
      <c r="N22" s="1">
        <f>VLOOKUP(A22,[3]Sheet2!$A:$D,4,FALSE)</f>
        <v>174146</v>
      </c>
      <c r="O22" s="1">
        <v>0</v>
      </c>
      <c r="P22" s="1">
        <v>0</v>
      </c>
      <c r="Q22" s="1">
        <v>0</v>
      </c>
      <c r="R22" s="1">
        <v>0</v>
      </c>
      <c r="S22" s="2">
        <f>+F22</f>
        <v>52700</v>
      </c>
      <c r="T22" s="1">
        <f>+S22*(1+$M$2)</f>
        <v>55335</v>
      </c>
      <c r="U22" s="1">
        <f>+T22*(1+$M$2)</f>
        <v>58101.75</v>
      </c>
      <c r="V22" s="1">
        <f>+U22*(1+$M$2)</f>
        <v>61006.837500000001</v>
      </c>
      <c r="W22" s="1">
        <f>+V22*(1+$M$2)</f>
        <v>64057.179375000007</v>
      </c>
      <c r="X22" s="1">
        <f>+W22*(1+$M$2)</f>
        <v>67260.038343750013</v>
      </c>
      <c r="Y22" s="1">
        <f>+X22*(1+$M$2)</f>
        <v>70623.040260937516</v>
      </c>
      <c r="Z22" s="1">
        <f>+Y22*(1+$M$2)</f>
        <v>74154.192273984401</v>
      </c>
      <c r="AA22" s="1">
        <f>+Z22*(1+$M$2)</f>
        <v>77861.90188768362</v>
      </c>
      <c r="AB22" s="1">
        <f>+AA22*(1+$M$2)</f>
        <v>81754.996982067809</v>
      </c>
      <c r="AC22" s="2">
        <f>+G22</f>
        <v>92400</v>
      </c>
      <c r="AD22" s="1">
        <f>+AC22*(1+$M$2)</f>
        <v>97020</v>
      </c>
      <c r="AE22" s="1">
        <f>+AD22*(1+$M$2)</f>
        <v>101871</v>
      </c>
      <c r="AF22" s="1">
        <f>+AE22*(1+$M$2)</f>
        <v>106964.55</v>
      </c>
      <c r="AG22" s="1">
        <f>+AF22*(1+$M$2)</f>
        <v>112312.77750000001</v>
      </c>
      <c r="AH22" s="1">
        <f>+AG22*(1+$M$2)</f>
        <v>117928.41637500002</v>
      </c>
      <c r="AI22" s="1">
        <f>+AH22*(1+$M$2)</f>
        <v>123824.83719375002</v>
      </c>
      <c r="AJ22" s="1">
        <f>+AI22*(1+$M$2)</f>
        <v>130016.07905343753</v>
      </c>
      <c r="AK22" s="1">
        <f>+AJ22*(1+$M$2)</f>
        <v>136516.88300610942</v>
      </c>
      <c r="AL22" s="1">
        <f>+AK22*(1+$M$2)</f>
        <v>143342.72715641488</v>
      </c>
      <c r="AM22" s="2">
        <f>+J22</f>
        <v>18719.991775148701</v>
      </c>
      <c r="AN22" s="1">
        <f>+AM22*(1+$M$2)</f>
        <v>19655.991363906138</v>
      </c>
      <c r="AO22" s="1">
        <f>+AN22*(1+$M$2)</f>
        <v>20638.790932101445</v>
      </c>
      <c r="AP22" s="1">
        <f>+AO22*(1+$M$2)</f>
        <v>21670.730478706519</v>
      </c>
      <c r="AQ22" s="1">
        <f>+AP22*(1+$M$2)</f>
        <v>22754.267002641845</v>
      </c>
      <c r="AR22" s="1">
        <f>+AQ22*(1+$M$2)</f>
        <v>23891.980352773939</v>
      </c>
      <c r="AS22" s="1">
        <f>+AR22*(1+$M$2)</f>
        <v>25086.579370412637</v>
      </c>
      <c r="AT22" s="1">
        <f>+AS22*(1+$M$2)</f>
        <v>26340.90833893327</v>
      </c>
      <c r="AU22" s="1">
        <f>+AT22*(1+$M$2)</f>
        <v>27657.953755879935</v>
      </c>
      <c r="AV22" s="1">
        <f>+AU22*(1+$M$2)</f>
        <v>29040.851443673931</v>
      </c>
      <c r="AW22" s="1">
        <f>+AV22*(1+$M$2)</f>
        <v>30492.89401585763</v>
      </c>
      <c r="AX22" s="1">
        <f>+AW22*(1+$M$2)</f>
        <v>32017.538716650513</v>
      </c>
      <c r="AY22" s="1">
        <f>+AX22*(1+$M$2)</f>
        <v>33618.41565248304</v>
      </c>
      <c r="AZ22" s="1">
        <f>+AY22*(1+$M$2)</f>
        <v>35299.336435107194</v>
      </c>
      <c r="BA22" s="2">
        <f>+K22</f>
        <v>32822.148767053885</v>
      </c>
      <c r="BB22" s="1">
        <f>+BA22*(1+$M$2)</f>
        <v>34463.256205406578</v>
      </c>
      <c r="BC22" s="1">
        <f>+BB22*(1+$M$2)</f>
        <v>36186.419015676911</v>
      </c>
      <c r="BD22" s="1">
        <f>+BC22*(1+$M$2)</f>
        <v>37995.739966460758</v>
      </c>
      <c r="BE22" s="1">
        <f>+BD22*(1+$M$2)</f>
        <v>39895.526964783799</v>
      </c>
      <c r="BF22" s="1">
        <f>+BE22*(1+$M$2)</f>
        <v>41890.303313022989</v>
      </c>
      <c r="BG22" s="1">
        <f>+BF22*(1+$M$2)</f>
        <v>43984.81847867414</v>
      </c>
      <c r="BH22" s="1">
        <f>+BG22*(1+$M$2)</f>
        <v>46184.059402607847</v>
      </c>
      <c r="BI22" s="1">
        <f>+BH22*(1+$M$2)</f>
        <v>48493.262372738238</v>
      </c>
      <c r="BJ22" s="1">
        <f>+BI22*(1+$M$2)</f>
        <v>50917.92549137515</v>
      </c>
      <c r="BK22" s="3">
        <f>NPV($L$2,-N22,O22:AL22)</f>
        <v>941726.95447462972</v>
      </c>
      <c r="BL22" s="1">
        <f>NPV(L22,0,AM22:BJ22)</f>
        <v>504137.36375764827</v>
      </c>
      <c r="BM22" s="3">
        <f>+BK22-BL22</f>
        <v>437589.59071698145</v>
      </c>
    </row>
    <row r="23" spans="1:65" x14ac:dyDescent="0.2">
      <c r="A23">
        <f>VLOOKUP(C23,[2]Sheet1!$A:$B,2,FALSE)</f>
        <v>139658</v>
      </c>
      <c r="B23" t="s">
        <v>49</v>
      </c>
      <c r="C23" t="s">
        <v>49</v>
      </c>
      <c r="D23" s="4">
        <f>+BM23/N23</f>
        <v>2.9452642308310266</v>
      </c>
      <c r="E23" s="4">
        <f>+D23*10</f>
        <v>29.452642308310267</v>
      </c>
      <c r="F23" s="1">
        <v>56700</v>
      </c>
      <c r="G23" s="1">
        <v>109800</v>
      </c>
      <c r="H23">
        <v>0.44</v>
      </c>
      <c r="I23">
        <v>0.21</v>
      </c>
      <c r="J23" s="1">
        <f>+F23/(1+'[1]Figure 1.2'!$C$23)</f>
        <v>20140.864016146705</v>
      </c>
      <c r="K23" s="1">
        <f>+G23/(1+'[1]Figure 1.2'!$C$23)</f>
        <v>39002.943015395205</v>
      </c>
      <c r="L23">
        <f>+'[1]Figure 1.2'!$C$21</f>
        <v>0.03</v>
      </c>
      <c r="M23">
        <f>+'[1]Figure 1.2'!$C$22</f>
        <v>0.05</v>
      </c>
      <c r="N23" s="1">
        <f>VLOOKUP(A23,[3]Sheet2!$A:$D,4,FALSE)</f>
        <v>178310</v>
      </c>
      <c r="O23" s="1">
        <v>0</v>
      </c>
      <c r="P23" s="1">
        <v>0</v>
      </c>
      <c r="Q23" s="1">
        <v>0</v>
      </c>
      <c r="R23" s="1">
        <v>0</v>
      </c>
      <c r="S23" s="2">
        <f>+F23</f>
        <v>56700</v>
      </c>
      <c r="T23" s="1">
        <f>+S23*(1+$M$2)</f>
        <v>59535</v>
      </c>
      <c r="U23" s="1">
        <f>+T23*(1+$M$2)</f>
        <v>62511.75</v>
      </c>
      <c r="V23" s="1">
        <f>+U23*(1+$M$2)</f>
        <v>65637.337500000009</v>
      </c>
      <c r="W23" s="1">
        <f>+V23*(1+$M$2)</f>
        <v>68919.204375000016</v>
      </c>
      <c r="X23" s="1">
        <f>+W23*(1+$M$2)</f>
        <v>72365.164593750014</v>
      </c>
      <c r="Y23" s="1">
        <f>+X23*(1+$M$2)</f>
        <v>75983.422823437519</v>
      </c>
      <c r="Z23" s="1">
        <f>+Y23*(1+$M$2)</f>
        <v>79782.593964609405</v>
      </c>
      <c r="AA23" s="1">
        <f>+Z23*(1+$M$2)</f>
        <v>83771.723662839882</v>
      </c>
      <c r="AB23" s="1">
        <f>+AA23*(1+$M$2)</f>
        <v>87960.309845981887</v>
      </c>
      <c r="AC23" s="2">
        <f>+G23</f>
        <v>109800</v>
      </c>
      <c r="AD23" s="1">
        <f>+AC23*(1+$M$2)</f>
        <v>115290</v>
      </c>
      <c r="AE23" s="1">
        <f>+AD23*(1+$M$2)</f>
        <v>121054.5</v>
      </c>
      <c r="AF23" s="1">
        <f>+AE23*(1+$M$2)</f>
        <v>127107.22500000001</v>
      </c>
      <c r="AG23" s="1">
        <f>+AF23*(1+$M$2)</f>
        <v>133462.58625000002</v>
      </c>
      <c r="AH23" s="1">
        <f>+AG23*(1+$M$2)</f>
        <v>140135.71556250003</v>
      </c>
      <c r="AI23" s="1">
        <f>+AH23*(1+$M$2)</f>
        <v>147142.50134062505</v>
      </c>
      <c r="AJ23" s="1">
        <f>+AI23*(1+$M$2)</f>
        <v>154499.62640765632</v>
      </c>
      <c r="AK23" s="1">
        <f>+AJ23*(1+$M$2)</f>
        <v>162224.60772803915</v>
      </c>
      <c r="AL23" s="1">
        <f>+AK23*(1+$M$2)</f>
        <v>170335.83811444111</v>
      </c>
      <c r="AM23" s="2">
        <f>+J23</f>
        <v>20140.864016146705</v>
      </c>
      <c r="AN23" s="1">
        <f>+AM23*(1+$M$2)</f>
        <v>21147.907216954041</v>
      </c>
      <c r="AO23" s="1">
        <f>+AN23*(1+$M$2)</f>
        <v>22205.302577801744</v>
      </c>
      <c r="AP23" s="1">
        <f>+AO23*(1+$M$2)</f>
        <v>23315.567706691832</v>
      </c>
      <c r="AQ23" s="1">
        <f>+AP23*(1+$M$2)</f>
        <v>24481.346092026426</v>
      </c>
      <c r="AR23" s="1">
        <f>+AQ23*(1+$M$2)</f>
        <v>25705.413396627748</v>
      </c>
      <c r="AS23" s="1">
        <f>+AR23*(1+$M$2)</f>
        <v>26990.684066459136</v>
      </c>
      <c r="AT23" s="1">
        <f>+AS23*(1+$M$2)</f>
        <v>28340.218269782094</v>
      </c>
      <c r="AU23" s="1">
        <f>+AT23*(1+$M$2)</f>
        <v>29757.2291832712</v>
      </c>
      <c r="AV23" s="1">
        <f>+AU23*(1+$M$2)</f>
        <v>31245.09064243476</v>
      </c>
      <c r="AW23" s="1">
        <f>+AV23*(1+$M$2)</f>
        <v>32807.345174556496</v>
      </c>
      <c r="AX23" s="1">
        <f>+AW23*(1+$M$2)</f>
        <v>34447.712433284323</v>
      </c>
      <c r="AY23" s="1">
        <f>+AX23*(1+$M$2)</f>
        <v>36170.098054948539</v>
      </c>
      <c r="AZ23" s="1">
        <f>+AY23*(1+$M$2)</f>
        <v>37978.60295769597</v>
      </c>
      <c r="BA23" s="2">
        <f>+K23</f>
        <v>39002.943015395205</v>
      </c>
      <c r="BB23" s="1">
        <f>+BA23*(1+$M$2)</f>
        <v>40953.09016616497</v>
      </c>
      <c r="BC23" s="1">
        <f>+BB23*(1+$M$2)</f>
        <v>43000.744674473222</v>
      </c>
      <c r="BD23" s="1">
        <f>+BC23*(1+$M$2)</f>
        <v>45150.781908196885</v>
      </c>
      <c r="BE23" s="1">
        <f>+BD23*(1+$M$2)</f>
        <v>47408.321003606732</v>
      </c>
      <c r="BF23" s="1">
        <f>+BE23*(1+$M$2)</f>
        <v>49778.737053787074</v>
      </c>
      <c r="BG23" s="1">
        <f>+BF23*(1+$M$2)</f>
        <v>52267.673906476433</v>
      </c>
      <c r="BH23" s="1">
        <f>+BG23*(1+$M$2)</f>
        <v>54881.057601800254</v>
      </c>
      <c r="BI23" s="1">
        <f>+BH23*(1+$M$2)</f>
        <v>57625.110481890268</v>
      </c>
      <c r="BJ23" s="1">
        <f>+BI23*(1+$M$2)</f>
        <v>60506.366005984783</v>
      </c>
      <c r="BK23" s="3">
        <f>NPV($L$2,-N23,O23:AL23)</f>
        <v>1092680.8369412236</v>
      </c>
      <c r="BL23" s="1">
        <f>NPV(L23,0,AM23:BJ23)</f>
        <v>567510.77194174321</v>
      </c>
      <c r="BM23" s="3">
        <f>+BK23-BL23</f>
        <v>525170.06499948038</v>
      </c>
    </row>
    <row r="24" spans="1:65" x14ac:dyDescent="0.2">
      <c r="A24">
        <f>VLOOKUP(C24,[2]Sheet1!$A:$B,2,FALSE)</f>
        <v>139755</v>
      </c>
      <c r="B24" t="s">
        <v>20</v>
      </c>
      <c r="C24" t="s">
        <v>149</v>
      </c>
      <c r="D24" s="4">
        <f>+BM24/N24</f>
        <v>5.764493897146111</v>
      </c>
      <c r="E24" s="4">
        <f>+D24*10</f>
        <v>57.644938971461109</v>
      </c>
      <c r="F24" s="1">
        <v>68100</v>
      </c>
      <c r="G24" s="1">
        <v>128700</v>
      </c>
      <c r="H24">
        <v>0.47</v>
      </c>
      <c r="I24">
        <v>0.78</v>
      </c>
      <c r="J24" s="1">
        <f>+F24/(1+'[1]Figure 1.2'!$C$23)</f>
        <v>24190.349902991013</v>
      </c>
      <c r="K24" s="1">
        <f>+G24/(1+'[1]Figure 1.2'!$C$23)</f>
        <v>45716.564354110771</v>
      </c>
      <c r="L24">
        <f>+'[1]Figure 1.2'!$C$21</f>
        <v>0.03</v>
      </c>
      <c r="M24">
        <f>+'[1]Figure 1.2'!$C$22</f>
        <v>0.05</v>
      </c>
      <c r="N24" s="1">
        <f>VLOOKUP(A24,[3]Sheet2!$A:$D,4,FALSE)</f>
        <v>122450</v>
      </c>
      <c r="O24" s="1">
        <v>0</v>
      </c>
      <c r="P24" s="1">
        <v>0</v>
      </c>
      <c r="Q24" s="1">
        <v>0</v>
      </c>
      <c r="R24" s="1">
        <v>0</v>
      </c>
      <c r="S24" s="2">
        <f>+F24</f>
        <v>68100</v>
      </c>
      <c r="T24" s="1">
        <f>+S24*(1+$M$2)</f>
        <v>71505</v>
      </c>
      <c r="U24" s="1">
        <f>+T24*(1+$M$2)</f>
        <v>75080.25</v>
      </c>
      <c r="V24" s="1">
        <f>+U24*(1+$M$2)</f>
        <v>78834.262499999997</v>
      </c>
      <c r="W24" s="1">
        <f>+V24*(1+$M$2)</f>
        <v>82775.975625000006</v>
      </c>
      <c r="X24" s="1">
        <f>+W24*(1+$M$2)</f>
        <v>86914.774406250013</v>
      </c>
      <c r="Y24" s="1">
        <f>+X24*(1+$M$2)</f>
        <v>91260.513126562524</v>
      </c>
      <c r="Z24" s="1">
        <f>+Y24*(1+$M$2)</f>
        <v>95823.538782890653</v>
      </c>
      <c r="AA24" s="1">
        <f>+Z24*(1+$M$2)</f>
        <v>100614.71572203519</v>
      </c>
      <c r="AB24" s="1">
        <f>+AA24*(1+$M$2)</f>
        <v>105645.45150813696</v>
      </c>
      <c r="AC24" s="2">
        <f>+G24</f>
        <v>128700</v>
      </c>
      <c r="AD24" s="1">
        <f>+AC24*(1+$M$2)</f>
        <v>135135</v>
      </c>
      <c r="AE24" s="1">
        <f>+AD24*(1+$M$2)</f>
        <v>141891.75</v>
      </c>
      <c r="AF24" s="1">
        <f>+AE24*(1+$M$2)</f>
        <v>148986.33749999999</v>
      </c>
      <c r="AG24" s="1">
        <f>+AF24*(1+$M$2)</f>
        <v>156435.65437500001</v>
      </c>
      <c r="AH24" s="1">
        <f>+AG24*(1+$M$2)</f>
        <v>164257.43709375002</v>
      </c>
      <c r="AI24" s="1">
        <f>+AH24*(1+$M$2)</f>
        <v>172470.30894843754</v>
      </c>
      <c r="AJ24" s="1">
        <f>+AI24*(1+$M$2)</f>
        <v>181093.82439585941</v>
      </c>
      <c r="AK24" s="1">
        <f>+AJ24*(1+$M$2)</f>
        <v>190148.5156156524</v>
      </c>
      <c r="AL24" s="1">
        <f>+AK24*(1+$M$2)</f>
        <v>199655.94139643502</v>
      </c>
      <c r="AM24" s="2">
        <f>+J24</f>
        <v>24190.349902991013</v>
      </c>
      <c r="AN24" s="1">
        <f>+AM24*(1+$M$2)</f>
        <v>25399.867398140563</v>
      </c>
      <c r="AO24" s="1">
        <f>+AN24*(1+$M$2)</f>
        <v>26669.860768047591</v>
      </c>
      <c r="AP24" s="1">
        <f>+AO24*(1+$M$2)</f>
        <v>28003.35380644997</v>
      </c>
      <c r="AQ24" s="1">
        <f>+AP24*(1+$M$2)</f>
        <v>29403.521496772468</v>
      </c>
      <c r="AR24" s="1">
        <f>+AQ24*(1+$M$2)</f>
        <v>30873.697571611094</v>
      </c>
      <c r="AS24" s="1">
        <f>+AR24*(1+$M$2)</f>
        <v>32417.38245019165</v>
      </c>
      <c r="AT24" s="1">
        <f>+AS24*(1+$M$2)</f>
        <v>34038.251572701236</v>
      </c>
      <c r="AU24" s="1">
        <f>+AT24*(1+$M$2)</f>
        <v>35740.164151336299</v>
      </c>
      <c r="AV24" s="1">
        <f>+AU24*(1+$M$2)</f>
        <v>37527.172358903117</v>
      </c>
      <c r="AW24" s="1">
        <f>+AV24*(1+$M$2)</f>
        <v>39403.530976848277</v>
      </c>
      <c r="AX24" s="1">
        <f>+AW24*(1+$M$2)</f>
        <v>41373.70752569069</v>
      </c>
      <c r="AY24" s="1">
        <f>+AX24*(1+$M$2)</f>
        <v>43442.392901975225</v>
      </c>
      <c r="AZ24" s="1">
        <f>+AY24*(1+$M$2)</f>
        <v>45614.512547073988</v>
      </c>
      <c r="BA24" s="2">
        <f>+K24</f>
        <v>45716.564354110771</v>
      </c>
      <c r="BB24" s="1">
        <f>+BA24*(1+$M$2)</f>
        <v>48002.392571816308</v>
      </c>
      <c r="BC24" s="1">
        <f>+BB24*(1+$M$2)</f>
        <v>50402.512200407124</v>
      </c>
      <c r="BD24" s="1">
        <f>+BC24*(1+$M$2)</f>
        <v>52922.637810427485</v>
      </c>
      <c r="BE24" s="1">
        <f>+BD24*(1+$M$2)</f>
        <v>55568.769700948862</v>
      </c>
      <c r="BF24" s="1">
        <f>+BE24*(1+$M$2)</f>
        <v>58347.208185996307</v>
      </c>
      <c r="BG24" s="1">
        <f>+BF24*(1+$M$2)</f>
        <v>61264.568595296128</v>
      </c>
      <c r="BH24" s="1">
        <f>+BG24*(1+$M$2)</f>
        <v>64327.797025060936</v>
      </c>
      <c r="BI24" s="1">
        <f>+BH24*(1+$M$2)</f>
        <v>67544.186876313979</v>
      </c>
      <c r="BJ24" s="1">
        <f>+BI24*(1+$M$2)</f>
        <v>70921.396220129682</v>
      </c>
      <c r="BK24" s="3">
        <f>NPV($L$2,-N24,O24:AL24)</f>
        <v>1379797.6637795048</v>
      </c>
      <c r="BL24" s="1">
        <f>NPV(L24,0,AM24:BJ24)</f>
        <v>673935.38607396348</v>
      </c>
      <c r="BM24" s="3">
        <f>+BK24-BL24</f>
        <v>705862.27770554135</v>
      </c>
    </row>
    <row r="25" spans="1:65" x14ac:dyDescent="0.2">
      <c r="A25">
        <f>VLOOKUP(C25,[2]Sheet1!$A:$B,2,FALSE)</f>
        <v>141574</v>
      </c>
      <c r="B25" t="s">
        <v>87</v>
      </c>
      <c r="C25" t="s">
        <v>87</v>
      </c>
      <c r="D25" s="4">
        <f>+BM25/N25</f>
        <v>3.9686702371788467</v>
      </c>
      <c r="E25" s="4">
        <f>+D25*10</f>
        <v>39.686702371788471</v>
      </c>
      <c r="F25" s="1">
        <v>48600</v>
      </c>
      <c r="G25" s="1">
        <v>86100</v>
      </c>
      <c r="H25">
        <v>0.55000000000000004</v>
      </c>
      <c r="I25">
        <v>0.17</v>
      </c>
      <c r="J25" s="1">
        <f>+F25/(1+'[1]Figure 1.2'!$C$23)</f>
        <v>17263.597728125747</v>
      </c>
      <c r="K25" s="1">
        <f>+G25/(1+'[1]Figure 1.2'!$C$23)</f>
        <v>30584.274987482029</v>
      </c>
      <c r="L25">
        <f>+'[1]Figure 1.2'!$C$21</f>
        <v>0.03</v>
      </c>
      <c r="M25">
        <f>+'[1]Figure 1.2'!$C$22</f>
        <v>0.05</v>
      </c>
      <c r="N25" s="1">
        <f>VLOOKUP(A25,[3]Sheet2!$A:$D,4,FALSE)</f>
        <v>114052</v>
      </c>
      <c r="O25" s="1">
        <v>0</v>
      </c>
      <c r="P25" s="1">
        <v>0</v>
      </c>
      <c r="Q25" s="1">
        <v>0</v>
      </c>
      <c r="R25" s="1">
        <v>0</v>
      </c>
      <c r="S25" s="2">
        <f>+F25</f>
        <v>48600</v>
      </c>
      <c r="T25" s="1">
        <f>+S25*(1+$M$2)</f>
        <v>51030</v>
      </c>
      <c r="U25" s="1">
        <f>+T25*(1+$M$2)</f>
        <v>53581.5</v>
      </c>
      <c r="V25" s="1">
        <f>+U25*(1+$M$2)</f>
        <v>56260.575000000004</v>
      </c>
      <c r="W25" s="1">
        <f>+V25*(1+$M$2)</f>
        <v>59073.603750000009</v>
      </c>
      <c r="X25" s="1">
        <f>+W25*(1+$M$2)</f>
        <v>62027.283937500011</v>
      </c>
      <c r="Y25" s="1">
        <f>+X25*(1+$M$2)</f>
        <v>65128.648134375013</v>
      </c>
      <c r="Z25" s="1">
        <f>+Y25*(1+$M$2)</f>
        <v>68385.080541093761</v>
      </c>
      <c r="AA25" s="1">
        <f>+Z25*(1+$M$2)</f>
        <v>71804.33456814845</v>
      </c>
      <c r="AB25" s="1">
        <f>+AA25*(1+$M$2)</f>
        <v>75394.551296555874</v>
      </c>
      <c r="AC25" s="2">
        <f>+G25</f>
        <v>86100</v>
      </c>
      <c r="AD25" s="1">
        <f>+AC25*(1+$M$2)</f>
        <v>90405</v>
      </c>
      <c r="AE25" s="1">
        <f>+AD25*(1+$M$2)</f>
        <v>94925.25</v>
      </c>
      <c r="AF25" s="1">
        <f>+AE25*(1+$M$2)</f>
        <v>99671.512499999997</v>
      </c>
      <c r="AG25" s="1">
        <f>+AF25*(1+$M$2)</f>
        <v>104655.08812499999</v>
      </c>
      <c r="AH25" s="1">
        <f>+AG25*(1+$M$2)</f>
        <v>109887.84253125</v>
      </c>
      <c r="AI25" s="1">
        <f>+AH25*(1+$M$2)</f>
        <v>115382.23465781251</v>
      </c>
      <c r="AJ25" s="1">
        <f>+AI25*(1+$M$2)</f>
        <v>121151.34639070314</v>
      </c>
      <c r="AK25" s="1">
        <f>+AJ25*(1+$M$2)</f>
        <v>127208.9137102383</v>
      </c>
      <c r="AL25" s="1">
        <f>+AK25*(1+$M$2)</f>
        <v>133569.35939575022</v>
      </c>
      <c r="AM25" s="2">
        <f>+J25</f>
        <v>17263.597728125747</v>
      </c>
      <c r="AN25" s="1">
        <f>+AM25*(1+$M$2)</f>
        <v>18126.777614532035</v>
      </c>
      <c r="AO25" s="1">
        <f>+AN25*(1+$M$2)</f>
        <v>19033.116495258637</v>
      </c>
      <c r="AP25" s="1">
        <f>+AO25*(1+$M$2)</f>
        <v>19984.77232002157</v>
      </c>
      <c r="AQ25" s="1">
        <f>+AP25*(1+$M$2)</f>
        <v>20984.010936022649</v>
      </c>
      <c r="AR25" s="1">
        <f>+AQ25*(1+$M$2)</f>
        <v>22033.211482823783</v>
      </c>
      <c r="AS25" s="1">
        <f>+AR25*(1+$M$2)</f>
        <v>23134.872056964974</v>
      </c>
      <c r="AT25" s="1">
        <f>+AS25*(1+$M$2)</f>
        <v>24291.615659813222</v>
      </c>
      <c r="AU25" s="1">
        <f>+AT25*(1+$M$2)</f>
        <v>25506.196442803885</v>
      </c>
      <c r="AV25" s="1">
        <f>+AU25*(1+$M$2)</f>
        <v>26781.506264944081</v>
      </c>
      <c r="AW25" s="1">
        <f>+AV25*(1+$M$2)</f>
        <v>28120.581578191286</v>
      </c>
      <c r="AX25" s="1">
        <f>+AW25*(1+$M$2)</f>
        <v>29526.610657100853</v>
      </c>
      <c r="AY25" s="1">
        <f>+AX25*(1+$M$2)</f>
        <v>31002.941189955898</v>
      </c>
      <c r="AZ25" s="1">
        <f>+AY25*(1+$M$2)</f>
        <v>32553.088249453693</v>
      </c>
      <c r="BA25" s="2">
        <f>+K25</f>
        <v>30584.274987482029</v>
      </c>
      <c r="BB25" s="1">
        <f>+BA25*(1+$M$2)</f>
        <v>32113.488736856132</v>
      </c>
      <c r="BC25" s="1">
        <f>+BB25*(1+$M$2)</f>
        <v>33719.163173698937</v>
      </c>
      <c r="BD25" s="1">
        <f>+BC25*(1+$M$2)</f>
        <v>35405.121332383882</v>
      </c>
      <c r="BE25" s="1">
        <f>+BD25*(1+$M$2)</f>
        <v>37175.377399003075</v>
      </c>
      <c r="BF25" s="1">
        <f>+BE25*(1+$M$2)</f>
        <v>39034.146268953227</v>
      </c>
      <c r="BG25" s="1">
        <f>+BF25*(1+$M$2)</f>
        <v>40985.853582400887</v>
      </c>
      <c r="BH25" s="1">
        <f>+BG25*(1+$M$2)</f>
        <v>43035.146261520931</v>
      </c>
      <c r="BI25" s="1">
        <f>+BH25*(1+$M$2)</f>
        <v>45186.903574596981</v>
      </c>
      <c r="BJ25" s="1">
        <f>+BI25*(1+$M$2)</f>
        <v>47446.248753326836</v>
      </c>
      <c r="BK25" s="3">
        <f>NPV($L$2,-N25,O25:AL25)</f>
        <v>919698.95435888774</v>
      </c>
      <c r="BL25" s="1">
        <f>NPV(L25,0,AM25:BJ25)</f>
        <v>467064.17646816594</v>
      </c>
      <c r="BM25" s="3">
        <f>+BK25-BL25</f>
        <v>452634.7778907218</v>
      </c>
    </row>
    <row r="26" spans="1:65" x14ac:dyDescent="0.2">
      <c r="A26">
        <f>VLOOKUP(C26,[2]Sheet1!$A:$B,2,FALSE)</f>
        <v>144050</v>
      </c>
      <c r="B26" t="s">
        <v>34</v>
      </c>
      <c r="C26" t="s">
        <v>34</v>
      </c>
      <c r="D26" s="4">
        <f>+BM26/N26</f>
        <v>2.9108893007158145</v>
      </c>
      <c r="E26" s="4">
        <f>+D26*10</f>
        <v>29.108893007158144</v>
      </c>
      <c r="F26" s="1">
        <v>58100</v>
      </c>
      <c r="G26" s="1">
        <v>117000</v>
      </c>
      <c r="H26">
        <v>0.44</v>
      </c>
      <c r="I26">
        <v>0.2</v>
      </c>
      <c r="J26" s="1">
        <f>+F26/(1+'[1]Figure 1.2'!$C$23)</f>
        <v>20638.169300496003</v>
      </c>
      <c r="K26" s="1">
        <f>+G26/(1+'[1]Figure 1.2'!$C$23)</f>
        <v>41560.513049191613</v>
      </c>
      <c r="L26">
        <f>+'[1]Figure 1.2'!$C$21</f>
        <v>0.03</v>
      </c>
      <c r="M26">
        <f>+'[1]Figure 1.2'!$C$22</f>
        <v>0.05</v>
      </c>
      <c r="N26" s="1">
        <f>VLOOKUP(A26,[3]Sheet2!$A:$D,4,FALSE)</f>
        <v>189405</v>
      </c>
      <c r="O26" s="1">
        <v>0</v>
      </c>
      <c r="P26" s="1">
        <v>0</v>
      </c>
      <c r="Q26" s="1">
        <v>0</v>
      </c>
      <c r="R26" s="1">
        <v>0</v>
      </c>
      <c r="S26" s="2">
        <f>+F26</f>
        <v>58100</v>
      </c>
      <c r="T26" s="1">
        <f>+S26*(1+$M$2)</f>
        <v>61005</v>
      </c>
      <c r="U26" s="1">
        <f>+T26*(1+$M$2)</f>
        <v>64055.25</v>
      </c>
      <c r="V26" s="1">
        <f>+U26*(1+$M$2)</f>
        <v>67258.012499999997</v>
      </c>
      <c r="W26" s="1">
        <f>+V26*(1+$M$2)</f>
        <v>70620.913125000006</v>
      </c>
      <c r="X26" s="1">
        <f>+W26*(1+$M$2)</f>
        <v>74151.95878125001</v>
      </c>
      <c r="Y26" s="1">
        <f>+X26*(1+$M$2)</f>
        <v>77859.55672031251</v>
      </c>
      <c r="Z26" s="1">
        <f>+Y26*(1+$M$2)</f>
        <v>81752.534556328144</v>
      </c>
      <c r="AA26" s="1">
        <f>+Z26*(1+$M$2)</f>
        <v>85840.16128414456</v>
      </c>
      <c r="AB26" s="1">
        <f>+AA26*(1+$M$2)</f>
        <v>90132.169348351788</v>
      </c>
      <c r="AC26" s="2">
        <f>+G26</f>
        <v>117000</v>
      </c>
      <c r="AD26" s="1">
        <f>+AC26*(1+$M$2)</f>
        <v>122850</v>
      </c>
      <c r="AE26" s="1">
        <f>+AD26*(1+$M$2)</f>
        <v>128992.5</v>
      </c>
      <c r="AF26" s="1">
        <f>+AE26*(1+$M$2)</f>
        <v>135442.125</v>
      </c>
      <c r="AG26" s="1">
        <f>+AF26*(1+$M$2)</f>
        <v>142214.23125000001</v>
      </c>
      <c r="AH26" s="1">
        <f>+AG26*(1+$M$2)</f>
        <v>149324.94281250003</v>
      </c>
      <c r="AI26" s="1">
        <f>+AH26*(1+$M$2)</f>
        <v>156791.18995312502</v>
      </c>
      <c r="AJ26" s="1">
        <f>+AI26*(1+$M$2)</f>
        <v>164630.7494507813</v>
      </c>
      <c r="AK26" s="1">
        <f>+AJ26*(1+$M$2)</f>
        <v>172862.28692332038</v>
      </c>
      <c r="AL26" s="1">
        <f>+AK26*(1+$M$2)</f>
        <v>181505.40126948641</v>
      </c>
      <c r="AM26" s="2">
        <f>+J26</f>
        <v>20638.169300496003</v>
      </c>
      <c r="AN26" s="1">
        <f>+AM26*(1+$M$2)</f>
        <v>21670.077765520804</v>
      </c>
      <c r="AO26" s="1">
        <f>+AN26*(1+$M$2)</f>
        <v>22753.581653796846</v>
      </c>
      <c r="AP26" s="1">
        <f>+AO26*(1+$M$2)</f>
        <v>23891.260736486689</v>
      </c>
      <c r="AQ26" s="1">
        <f>+AP26*(1+$M$2)</f>
        <v>25085.823773311025</v>
      </c>
      <c r="AR26" s="1">
        <f>+AQ26*(1+$M$2)</f>
        <v>26340.114961976578</v>
      </c>
      <c r="AS26" s="1">
        <f>+AR26*(1+$M$2)</f>
        <v>27657.120710075407</v>
      </c>
      <c r="AT26" s="1">
        <f>+AS26*(1+$M$2)</f>
        <v>29039.976745579177</v>
      </c>
      <c r="AU26" s="1">
        <f>+AT26*(1+$M$2)</f>
        <v>30491.975582858136</v>
      </c>
      <c r="AV26" s="1">
        <f>+AU26*(1+$M$2)</f>
        <v>32016.574362001043</v>
      </c>
      <c r="AW26" s="1">
        <f>+AV26*(1+$M$2)</f>
        <v>33617.403080101096</v>
      </c>
      <c r="AX26" s="1">
        <f>+AW26*(1+$M$2)</f>
        <v>35298.273234106149</v>
      </c>
      <c r="AY26" s="1">
        <f>+AX26*(1+$M$2)</f>
        <v>37063.186895811457</v>
      </c>
      <c r="AZ26" s="1">
        <f>+AY26*(1+$M$2)</f>
        <v>38916.346240602034</v>
      </c>
      <c r="BA26" s="2">
        <f>+K26</f>
        <v>41560.513049191613</v>
      </c>
      <c r="BB26" s="1">
        <f>+BA26*(1+$M$2)</f>
        <v>43638.538701651196</v>
      </c>
      <c r="BC26" s="1">
        <f>+BB26*(1+$M$2)</f>
        <v>45820.465636733759</v>
      </c>
      <c r="BD26" s="1">
        <f>+BC26*(1+$M$2)</f>
        <v>48111.488918570452</v>
      </c>
      <c r="BE26" s="1">
        <f>+BD26*(1+$M$2)</f>
        <v>50517.063364498979</v>
      </c>
      <c r="BF26" s="1">
        <f>+BE26*(1+$M$2)</f>
        <v>53042.916532723932</v>
      </c>
      <c r="BG26" s="1">
        <f>+BF26*(1+$M$2)</f>
        <v>55695.062359360134</v>
      </c>
      <c r="BH26" s="1">
        <f>+BG26*(1+$M$2)</f>
        <v>58479.815477328142</v>
      </c>
      <c r="BI26" s="1">
        <f>+BH26*(1+$M$2)</f>
        <v>61403.806251194554</v>
      </c>
      <c r="BJ26" s="1">
        <f>+BI26*(1+$M$2)</f>
        <v>64473.996563754285</v>
      </c>
      <c r="BK26" s="3">
        <f>NPV($L$2,-N26,O26:AL26)</f>
        <v>1143711.7520947859</v>
      </c>
      <c r="BL26" s="1">
        <f>NPV(L26,0,AM26:BJ26)</f>
        <v>592374.76409270708</v>
      </c>
      <c r="BM26" s="3">
        <f>+BK26-BL26</f>
        <v>551336.98800207884</v>
      </c>
    </row>
    <row r="27" spans="1:65" x14ac:dyDescent="0.2">
      <c r="A27">
        <f>VLOOKUP(C27,[2]Sheet1!$A:$B,2,FALSE)</f>
        <v>145600</v>
      </c>
      <c r="B27" t="s">
        <v>68</v>
      </c>
      <c r="C27" t="s">
        <v>68</v>
      </c>
      <c r="D27" s="4">
        <f>+BM27/N27</f>
        <v>5.0010463215183556</v>
      </c>
      <c r="E27" s="4">
        <f>+D27*10</f>
        <v>50.010463215183556</v>
      </c>
      <c r="F27" s="1">
        <v>52800</v>
      </c>
      <c r="G27" s="1">
        <v>98500</v>
      </c>
      <c r="H27">
        <v>0.48</v>
      </c>
      <c r="I27">
        <v>0.28999999999999998</v>
      </c>
      <c r="J27" s="1">
        <f>+F27/(1+'[1]Figure 1.2'!$C$23)</f>
        <v>18755.513581173651</v>
      </c>
      <c r="K27" s="1">
        <f>+G27/(1+'[1]Figure 1.2'!$C$23)</f>
        <v>34988.97893457584</v>
      </c>
      <c r="L27">
        <f>+'[1]Figure 1.2'!$C$21</f>
        <v>0.03</v>
      </c>
      <c r="M27">
        <f>+'[1]Figure 1.2'!$C$22</f>
        <v>0.05</v>
      </c>
      <c r="N27" s="1">
        <f>VLOOKUP(A27,[3]Sheet2!$A:$D,4,FALSE)</f>
        <v>106132</v>
      </c>
      <c r="O27" s="1">
        <v>0</v>
      </c>
      <c r="P27" s="1">
        <v>0</v>
      </c>
      <c r="Q27" s="1">
        <v>0</v>
      </c>
      <c r="R27" s="1">
        <v>0</v>
      </c>
      <c r="S27" s="2">
        <f>+F27</f>
        <v>52800</v>
      </c>
      <c r="T27" s="1">
        <f>+S27*(1+$M$2)</f>
        <v>55440</v>
      </c>
      <c r="U27" s="1">
        <f>+T27*(1+$M$2)</f>
        <v>58212</v>
      </c>
      <c r="V27" s="1">
        <f>+U27*(1+$M$2)</f>
        <v>61122.600000000006</v>
      </c>
      <c r="W27" s="1">
        <f>+V27*(1+$M$2)</f>
        <v>64178.73000000001</v>
      </c>
      <c r="X27" s="1">
        <f>+W27*(1+$M$2)</f>
        <v>67387.666500000007</v>
      </c>
      <c r="Y27" s="1">
        <f>+X27*(1+$M$2)</f>
        <v>70757.049825000009</v>
      </c>
      <c r="Z27" s="1">
        <f>+Y27*(1+$M$2)</f>
        <v>74294.902316250009</v>
      </c>
      <c r="AA27" s="1">
        <f>+Z27*(1+$M$2)</f>
        <v>78009.647432062513</v>
      </c>
      <c r="AB27" s="1">
        <f>+AA27*(1+$M$2)</f>
        <v>81910.129803665637</v>
      </c>
      <c r="AC27" s="2">
        <f>+G27</f>
        <v>98500</v>
      </c>
      <c r="AD27" s="1">
        <f>+AC27*(1+$M$2)</f>
        <v>103425</v>
      </c>
      <c r="AE27" s="1">
        <f>+AD27*(1+$M$2)</f>
        <v>108596.25</v>
      </c>
      <c r="AF27" s="1">
        <f>+AE27*(1+$M$2)</f>
        <v>114026.0625</v>
      </c>
      <c r="AG27" s="1">
        <f>+AF27*(1+$M$2)</f>
        <v>119727.36562500001</v>
      </c>
      <c r="AH27" s="1">
        <f>+AG27*(1+$M$2)</f>
        <v>125713.73390625001</v>
      </c>
      <c r="AI27" s="1">
        <f>+AH27*(1+$M$2)</f>
        <v>131999.42060156251</v>
      </c>
      <c r="AJ27" s="1">
        <f>+AI27*(1+$M$2)</f>
        <v>138599.39163164064</v>
      </c>
      <c r="AK27" s="1">
        <f>+AJ27*(1+$M$2)</f>
        <v>145529.36121322267</v>
      </c>
      <c r="AL27" s="1">
        <f>+AK27*(1+$M$2)</f>
        <v>152805.82927388381</v>
      </c>
      <c r="AM27" s="2">
        <f>+J27</f>
        <v>18755.513581173651</v>
      </c>
      <c r="AN27" s="1">
        <f>+AM27*(1+$M$2)</f>
        <v>19693.289260232334</v>
      </c>
      <c r="AO27" s="1">
        <f>+AN27*(1+$M$2)</f>
        <v>20677.953723243951</v>
      </c>
      <c r="AP27" s="1">
        <f>+AO27*(1+$M$2)</f>
        <v>21711.85140940615</v>
      </c>
      <c r="AQ27" s="1">
        <f>+AP27*(1+$M$2)</f>
        <v>22797.443979876458</v>
      </c>
      <c r="AR27" s="1">
        <f>+AQ27*(1+$M$2)</f>
        <v>23937.316178870282</v>
      </c>
      <c r="AS27" s="1">
        <f>+AR27*(1+$M$2)</f>
        <v>25134.181987813798</v>
      </c>
      <c r="AT27" s="1">
        <f>+AS27*(1+$M$2)</f>
        <v>26390.891087204487</v>
      </c>
      <c r="AU27" s="1">
        <f>+AT27*(1+$M$2)</f>
        <v>27710.435641564713</v>
      </c>
      <c r="AV27" s="1">
        <f>+AU27*(1+$M$2)</f>
        <v>29095.957423642951</v>
      </c>
      <c r="AW27" s="1">
        <f>+AV27*(1+$M$2)</f>
        <v>30550.7552948251</v>
      </c>
      <c r="AX27" s="1">
        <f>+AW27*(1+$M$2)</f>
        <v>32078.293059566357</v>
      </c>
      <c r="AY27" s="1">
        <f>+AX27*(1+$M$2)</f>
        <v>33682.207712544674</v>
      </c>
      <c r="AZ27" s="1">
        <f>+AY27*(1+$M$2)</f>
        <v>35366.318098171912</v>
      </c>
      <c r="BA27" s="2">
        <f>+K27</f>
        <v>34988.97893457584</v>
      </c>
      <c r="BB27" s="1">
        <f>+BA27*(1+$M$2)</f>
        <v>36738.427881304633</v>
      </c>
      <c r="BC27" s="1">
        <f>+BB27*(1+$M$2)</f>
        <v>38575.349275369867</v>
      </c>
      <c r="BD27" s="1">
        <f>+BC27*(1+$M$2)</f>
        <v>40504.116739138364</v>
      </c>
      <c r="BE27" s="1">
        <f>+BD27*(1+$M$2)</f>
        <v>42529.322576095285</v>
      </c>
      <c r="BF27" s="1">
        <f>+BE27*(1+$M$2)</f>
        <v>44655.788704900049</v>
      </c>
      <c r="BG27" s="1">
        <f>+BF27*(1+$M$2)</f>
        <v>46888.578140145051</v>
      </c>
      <c r="BH27" s="1">
        <f>+BG27*(1+$M$2)</f>
        <v>49233.007047152307</v>
      </c>
      <c r="BI27" s="1">
        <f>+BH27*(1+$M$2)</f>
        <v>51694.657399509924</v>
      </c>
      <c r="BJ27" s="1">
        <f>+BI27*(1+$M$2)</f>
        <v>54279.390269485426</v>
      </c>
      <c r="BK27" s="3">
        <f>NPV($L$2,-N27,O27:AL27)</f>
        <v>1050187.2430659207</v>
      </c>
      <c r="BL27" s="1">
        <f>NPV(L27,0,AM27:BJ27)</f>
        <v>519416.19487053453</v>
      </c>
      <c r="BM27" s="3">
        <f>+BK27-BL27</f>
        <v>530771.04819538607</v>
      </c>
    </row>
    <row r="28" spans="1:65" x14ac:dyDescent="0.2">
      <c r="A28">
        <f>VLOOKUP(C28,[2]Sheet1!$A:$B,2,FALSE)</f>
        <v>145637</v>
      </c>
      <c r="B28" t="s">
        <v>51</v>
      </c>
      <c r="C28" t="s">
        <v>153</v>
      </c>
      <c r="D28" s="4">
        <f>+BM28/N28</f>
        <v>4.4957861071603133</v>
      </c>
      <c r="E28" s="4">
        <f>+D28*10</f>
        <v>44.957861071603133</v>
      </c>
      <c r="F28" s="1">
        <v>58600</v>
      </c>
      <c r="G28" s="1">
        <v>109600</v>
      </c>
      <c r="H28">
        <v>0.46</v>
      </c>
      <c r="I28">
        <v>0.37</v>
      </c>
      <c r="J28" s="1">
        <f>+F28/(1+'[1]Figure 1.2'!$C$23)</f>
        <v>20815.778330620757</v>
      </c>
      <c r="K28" s="1">
        <f>+G28/(1+'[1]Figure 1.2'!$C$23)</f>
        <v>38931.899403345305</v>
      </c>
      <c r="L28">
        <f>+'[1]Figure 1.2'!$C$21</f>
        <v>0.03</v>
      </c>
      <c r="M28">
        <f>+'[1]Figure 1.2'!$C$22</f>
        <v>0.05</v>
      </c>
      <c r="N28" s="1">
        <f>VLOOKUP(A28,[3]Sheet2!$A:$D,4,FALSE)</f>
        <v>128902</v>
      </c>
      <c r="O28" s="1">
        <v>0</v>
      </c>
      <c r="P28" s="1">
        <v>0</v>
      </c>
      <c r="Q28" s="1">
        <v>0</v>
      </c>
      <c r="R28" s="1">
        <v>0</v>
      </c>
      <c r="S28" s="2">
        <f>+F28</f>
        <v>58600</v>
      </c>
      <c r="T28" s="1">
        <f>+S28*(1+$M$2)</f>
        <v>61530</v>
      </c>
      <c r="U28" s="1">
        <f>+T28*(1+$M$2)</f>
        <v>64606.5</v>
      </c>
      <c r="V28" s="1">
        <f>+U28*(1+$M$2)</f>
        <v>67836.824999999997</v>
      </c>
      <c r="W28" s="1">
        <f>+V28*(1+$M$2)</f>
        <v>71228.666249999995</v>
      </c>
      <c r="X28" s="1">
        <f>+W28*(1+$M$2)</f>
        <v>74790.099562499992</v>
      </c>
      <c r="Y28" s="1">
        <f>+X28*(1+$M$2)</f>
        <v>78529.60454062499</v>
      </c>
      <c r="Z28" s="1">
        <f>+Y28*(1+$M$2)</f>
        <v>82456.084767656241</v>
      </c>
      <c r="AA28" s="1">
        <f>+Z28*(1+$M$2)</f>
        <v>86578.889006039055</v>
      </c>
      <c r="AB28" s="1">
        <f>+AA28*(1+$M$2)</f>
        <v>90907.833456341017</v>
      </c>
      <c r="AC28" s="2">
        <f>+G28</f>
        <v>109600</v>
      </c>
      <c r="AD28" s="1">
        <f>+AC28*(1+$M$2)</f>
        <v>115080</v>
      </c>
      <c r="AE28" s="1">
        <f>+AD28*(1+$M$2)</f>
        <v>120834</v>
      </c>
      <c r="AF28" s="1">
        <f>+AE28*(1+$M$2)</f>
        <v>126875.70000000001</v>
      </c>
      <c r="AG28" s="1">
        <f>+AF28*(1+$M$2)</f>
        <v>133219.48500000002</v>
      </c>
      <c r="AH28" s="1">
        <f>+AG28*(1+$M$2)</f>
        <v>139880.45925000001</v>
      </c>
      <c r="AI28" s="1">
        <f>+AH28*(1+$M$2)</f>
        <v>146874.48221250004</v>
      </c>
      <c r="AJ28" s="1">
        <f>+AI28*(1+$M$2)</f>
        <v>154218.20632312505</v>
      </c>
      <c r="AK28" s="1">
        <f>+AJ28*(1+$M$2)</f>
        <v>161929.1166392813</v>
      </c>
      <c r="AL28" s="1">
        <f>+AK28*(1+$M$2)</f>
        <v>170025.57247124537</v>
      </c>
      <c r="AM28" s="2">
        <f>+J28</f>
        <v>20815.778330620757</v>
      </c>
      <c r="AN28" s="1">
        <f>+AM28*(1+$M$2)</f>
        <v>21856.567247151794</v>
      </c>
      <c r="AO28" s="1">
        <f>+AN28*(1+$M$2)</f>
        <v>22949.395609509385</v>
      </c>
      <c r="AP28" s="1">
        <f>+AO28*(1+$M$2)</f>
        <v>24096.865389984854</v>
      </c>
      <c r="AQ28" s="1">
        <f>+AP28*(1+$M$2)</f>
        <v>25301.708659484098</v>
      </c>
      <c r="AR28" s="1">
        <f>+AQ28*(1+$M$2)</f>
        <v>26566.794092458305</v>
      </c>
      <c r="AS28" s="1">
        <f>+AR28*(1+$M$2)</f>
        <v>27895.13379708122</v>
      </c>
      <c r="AT28" s="1">
        <f>+AS28*(1+$M$2)</f>
        <v>29289.890486935281</v>
      </c>
      <c r="AU28" s="1">
        <f>+AT28*(1+$M$2)</f>
        <v>30754.385011282047</v>
      </c>
      <c r="AV28" s="1">
        <f>+AU28*(1+$M$2)</f>
        <v>32292.104261846151</v>
      </c>
      <c r="AW28" s="1">
        <f>+AV28*(1+$M$2)</f>
        <v>33906.709474938456</v>
      </c>
      <c r="AX28" s="1">
        <f>+AW28*(1+$M$2)</f>
        <v>35602.044948685383</v>
      </c>
      <c r="AY28" s="1">
        <f>+AX28*(1+$M$2)</f>
        <v>37382.147196119651</v>
      </c>
      <c r="AZ28" s="1">
        <f>+AY28*(1+$M$2)</f>
        <v>39251.254555925632</v>
      </c>
      <c r="BA28" s="2">
        <f>+K28</f>
        <v>38931.899403345305</v>
      </c>
      <c r="BB28" s="1">
        <f>+BA28*(1+$M$2)</f>
        <v>40878.494373512571</v>
      </c>
      <c r="BC28" s="1">
        <f>+BB28*(1+$M$2)</f>
        <v>42922.419092188204</v>
      </c>
      <c r="BD28" s="1">
        <f>+BC28*(1+$M$2)</f>
        <v>45068.540046797614</v>
      </c>
      <c r="BE28" s="1">
        <f>+BD28*(1+$M$2)</f>
        <v>47321.9670491375</v>
      </c>
      <c r="BF28" s="1">
        <f>+BE28*(1+$M$2)</f>
        <v>49688.06540159438</v>
      </c>
      <c r="BG28" s="1">
        <f>+BF28*(1+$M$2)</f>
        <v>52172.468671674098</v>
      </c>
      <c r="BH28" s="1">
        <f>+BG28*(1+$M$2)</f>
        <v>54781.092105257805</v>
      </c>
      <c r="BI28" s="1">
        <f>+BH28*(1+$M$2)</f>
        <v>57520.146710520698</v>
      </c>
      <c r="BJ28" s="1">
        <f>+BI28*(1+$M$2)</f>
        <v>60396.154046046737</v>
      </c>
      <c r="BK28" s="3">
        <f>NPV($L$2,-N28,O28:AL28)</f>
        <v>1156665.7828211416</v>
      </c>
      <c r="BL28" s="1">
        <f>NPV(L28,0,AM28:BJ28)</f>
        <v>577149.96203596296</v>
      </c>
      <c r="BM28" s="3">
        <f>+BK28-BL28</f>
        <v>579515.82078517869</v>
      </c>
    </row>
    <row r="29" spans="1:65" x14ac:dyDescent="0.2">
      <c r="A29">
        <f>VLOOKUP(C29,[2]Sheet1!$A:$B,2,FALSE)</f>
        <v>147767</v>
      </c>
      <c r="B29" t="s">
        <v>43</v>
      </c>
      <c r="C29" t="s">
        <v>43</v>
      </c>
      <c r="D29" s="4">
        <f>+BM29/N29</f>
        <v>2.9317101974253355</v>
      </c>
      <c r="E29" s="4">
        <f>+D29*10</f>
        <v>29.317101974253355</v>
      </c>
      <c r="F29" s="1">
        <v>59500</v>
      </c>
      <c r="G29" s="1">
        <v>113300</v>
      </c>
      <c r="H29">
        <v>0.48</v>
      </c>
      <c r="I29">
        <v>0.19</v>
      </c>
      <c r="J29" s="1">
        <f>+F29/(1+'[1]Figure 1.2'!$C$23)</f>
        <v>21135.474584845306</v>
      </c>
      <c r="K29" s="1">
        <f>+G29/(1+'[1]Figure 1.2'!$C$23)</f>
        <v>40246.206226268456</v>
      </c>
      <c r="L29">
        <f>+'[1]Figure 1.2'!$C$21</f>
        <v>0.03</v>
      </c>
      <c r="M29">
        <f>+'[1]Figure 1.2'!$C$22</f>
        <v>0.05</v>
      </c>
      <c r="N29" s="1">
        <f>VLOOKUP(A29,[3]Sheet2!$A:$D,4,FALSE)</f>
        <v>185604</v>
      </c>
      <c r="O29" s="1">
        <v>0</v>
      </c>
      <c r="P29" s="1">
        <v>0</v>
      </c>
      <c r="Q29" s="1">
        <v>0</v>
      </c>
      <c r="R29" s="1">
        <v>0</v>
      </c>
      <c r="S29" s="2">
        <f>+F29</f>
        <v>59500</v>
      </c>
      <c r="T29" s="1">
        <f>+S29*(1+$M$2)</f>
        <v>62475</v>
      </c>
      <c r="U29" s="1">
        <f>+T29*(1+$M$2)</f>
        <v>65598.75</v>
      </c>
      <c r="V29" s="1">
        <f>+U29*(1+$M$2)</f>
        <v>68878.6875</v>
      </c>
      <c r="W29" s="1">
        <f>+V29*(1+$M$2)</f>
        <v>72322.621874999997</v>
      </c>
      <c r="X29" s="1">
        <f>+W29*(1+$M$2)</f>
        <v>75938.752968750006</v>
      </c>
      <c r="Y29" s="1">
        <f>+X29*(1+$M$2)</f>
        <v>79735.690617187516</v>
      </c>
      <c r="Z29" s="1">
        <f>+Y29*(1+$M$2)</f>
        <v>83722.475148046899</v>
      </c>
      <c r="AA29" s="1">
        <f>+Z29*(1+$M$2)</f>
        <v>87908.598905449253</v>
      </c>
      <c r="AB29" s="1">
        <f>+AA29*(1+$M$2)</f>
        <v>92304.028850721719</v>
      </c>
      <c r="AC29" s="2">
        <f>+G29</f>
        <v>113300</v>
      </c>
      <c r="AD29" s="1">
        <f>+AC29*(1+$M$2)</f>
        <v>118965</v>
      </c>
      <c r="AE29" s="1">
        <f>+AD29*(1+$M$2)</f>
        <v>124913.25</v>
      </c>
      <c r="AF29" s="1">
        <f>+AE29*(1+$M$2)</f>
        <v>131158.91250000001</v>
      </c>
      <c r="AG29" s="1">
        <f>+AF29*(1+$M$2)</f>
        <v>137716.858125</v>
      </c>
      <c r="AH29" s="1">
        <f>+AG29*(1+$M$2)</f>
        <v>144602.70103125001</v>
      </c>
      <c r="AI29" s="1">
        <f>+AH29*(1+$M$2)</f>
        <v>151832.83608281252</v>
      </c>
      <c r="AJ29" s="1">
        <f>+AI29*(1+$M$2)</f>
        <v>159424.47788695316</v>
      </c>
      <c r="AK29" s="1">
        <f>+AJ29*(1+$M$2)</f>
        <v>167395.70178130083</v>
      </c>
      <c r="AL29" s="1">
        <f>+AK29*(1+$M$2)</f>
        <v>175765.48687036589</v>
      </c>
      <c r="AM29" s="2">
        <f>+J29</f>
        <v>21135.474584845306</v>
      </c>
      <c r="AN29" s="1">
        <f>+AM29*(1+$M$2)</f>
        <v>22192.248314087574</v>
      </c>
      <c r="AO29" s="1">
        <f>+AN29*(1+$M$2)</f>
        <v>23301.860729791955</v>
      </c>
      <c r="AP29" s="1">
        <f>+AO29*(1+$M$2)</f>
        <v>24466.953766281553</v>
      </c>
      <c r="AQ29" s="1">
        <f>+AP29*(1+$M$2)</f>
        <v>25690.301454595632</v>
      </c>
      <c r="AR29" s="1">
        <f>+AQ29*(1+$M$2)</f>
        <v>26974.816527325416</v>
      </c>
      <c r="AS29" s="1">
        <f>+AR29*(1+$M$2)</f>
        <v>28323.557353691689</v>
      </c>
      <c r="AT29" s="1">
        <f>+AS29*(1+$M$2)</f>
        <v>29739.735221376275</v>
      </c>
      <c r="AU29" s="1">
        <f>+AT29*(1+$M$2)</f>
        <v>31226.721982445091</v>
      </c>
      <c r="AV29" s="1">
        <f>+AU29*(1+$M$2)</f>
        <v>32788.058081567346</v>
      </c>
      <c r="AW29" s="1">
        <f>+AV29*(1+$M$2)</f>
        <v>34427.460985645717</v>
      </c>
      <c r="AX29" s="1">
        <f>+AW29*(1+$M$2)</f>
        <v>36148.834034928004</v>
      </c>
      <c r="AY29" s="1">
        <f>+AX29*(1+$M$2)</f>
        <v>37956.275736674404</v>
      </c>
      <c r="AZ29" s="1">
        <f>+AY29*(1+$M$2)</f>
        <v>39854.089523508126</v>
      </c>
      <c r="BA29" s="2">
        <f>+K29</f>
        <v>40246.206226268456</v>
      </c>
      <c r="BB29" s="1">
        <f>+BA29*(1+$M$2)</f>
        <v>42258.516537581883</v>
      </c>
      <c r="BC29" s="1">
        <f>+BB29*(1+$M$2)</f>
        <v>44371.442364460978</v>
      </c>
      <c r="BD29" s="1">
        <f>+BC29*(1+$M$2)</f>
        <v>46590.014482684026</v>
      </c>
      <c r="BE29" s="1">
        <f>+BD29*(1+$M$2)</f>
        <v>48919.515206818229</v>
      </c>
      <c r="BF29" s="1">
        <f>+BE29*(1+$M$2)</f>
        <v>51365.490967159145</v>
      </c>
      <c r="BG29" s="1">
        <f>+BF29*(1+$M$2)</f>
        <v>53933.765515517101</v>
      </c>
      <c r="BH29" s="1">
        <f>+BG29*(1+$M$2)</f>
        <v>56630.453791292959</v>
      </c>
      <c r="BI29" s="1">
        <f>+BH29*(1+$M$2)</f>
        <v>59461.976480857607</v>
      </c>
      <c r="BJ29" s="1">
        <f>+BI29*(1+$M$2)</f>
        <v>62435.075304900492</v>
      </c>
      <c r="BK29" s="3">
        <f>NPV($L$2,-N29,O29:AL29)</f>
        <v>1135026.3802102224</v>
      </c>
      <c r="BL29" s="1">
        <f>NPV(L29,0,AM29:BJ29)</f>
        <v>590889.24072729051</v>
      </c>
      <c r="BM29" s="3">
        <f>+BK29-BL29</f>
        <v>544137.13948293193</v>
      </c>
    </row>
    <row r="30" spans="1:65" x14ac:dyDescent="0.2">
      <c r="A30">
        <f>VLOOKUP(C30,[2]Sheet1!$A:$B,2,FALSE)</f>
        <v>151351</v>
      </c>
      <c r="B30" t="s">
        <v>80</v>
      </c>
      <c r="C30" t="s">
        <v>80</v>
      </c>
      <c r="D30" s="4">
        <f>+BM30/N30</f>
        <v>3.6536681671126439</v>
      </c>
      <c r="E30" s="4">
        <f>+D30*10</f>
        <v>36.536681671126438</v>
      </c>
      <c r="F30" s="1">
        <v>50300</v>
      </c>
      <c r="G30" s="1">
        <v>94100</v>
      </c>
      <c r="H30">
        <v>0.48</v>
      </c>
      <c r="I30">
        <v>0.15</v>
      </c>
      <c r="J30" s="1">
        <f>+F30/(1+'[1]Figure 1.2'!$C$23)</f>
        <v>17867.468430549896</v>
      </c>
      <c r="K30" s="1">
        <f>+G30/(1+'[1]Figure 1.2'!$C$23)</f>
        <v>33426.019469478037</v>
      </c>
      <c r="L30">
        <f>+'[1]Figure 1.2'!$C$21</f>
        <v>0.03</v>
      </c>
      <c r="M30">
        <f>+'[1]Figure 1.2'!$C$22</f>
        <v>0.05</v>
      </c>
      <c r="N30" s="1">
        <f>VLOOKUP(A30,[3]Sheet2!$A:$D,4,FALSE)</f>
        <v>130815</v>
      </c>
      <c r="O30" s="1">
        <v>0</v>
      </c>
      <c r="P30" s="1">
        <v>0</v>
      </c>
      <c r="Q30" s="1">
        <v>0</v>
      </c>
      <c r="R30" s="1">
        <v>0</v>
      </c>
      <c r="S30" s="2">
        <f>+F30</f>
        <v>50300</v>
      </c>
      <c r="T30" s="1">
        <f>+S30*(1+$M$2)</f>
        <v>52815</v>
      </c>
      <c r="U30" s="1">
        <f>+T30*(1+$M$2)</f>
        <v>55455.75</v>
      </c>
      <c r="V30" s="1">
        <f>+U30*(1+$M$2)</f>
        <v>58228.537500000006</v>
      </c>
      <c r="W30" s="1">
        <f>+V30*(1+$M$2)</f>
        <v>61139.96437500001</v>
      </c>
      <c r="X30" s="1">
        <f>+W30*(1+$M$2)</f>
        <v>64196.962593750017</v>
      </c>
      <c r="Y30" s="1">
        <f>+X30*(1+$M$2)</f>
        <v>67406.81072343752</v>
      </c>
      <c r="Z30" s="1">
        <f>+Y30*(1+$M$2)</f>
        <v>70777.151259609396</v>
      </c>
      <c r="AA30" s="1">
        <f>+Z30*(1+$M$2)</f>
        <v>74316.008822589865</v>
      </c>
      <c r="AB30" s="1">
        <f>+AA30*(1+$M$2)</f>
        <v>78031.809263719362</v>
      </c>
      <c r="AC30" s="2">
        <f>+G30</f>
        <v>94100</v>
      </c>
      <c r="AD30" s="1">
        <f>+AC30*(1+$M$2)</f>
        <v>98805</v>
      </c>
      <c r="AE30" s="1">
        <f>+AD30*(1+$M$2)</f>
        <v>103745.25</v>
      </c>
      <c r="AF30" s="1">
        <f>+AE30*(1+$M$2)</f>
        <v>108932.51250000001</v>
      </c>
      <c r="AG30" s="1">
        <f>+AF30*(1+$M$2)</f>
        <v>114379.13812500001</v>
      </c>
      <c r="AH30" s="1">
        <f>+AG30*(1+$M$2)</f>
        <v>120098.09503125002</v>
      </c>
      <c r="AI30" s="1">
        <f>+AH30*(1+$M$2)</f>
        <v>126102.99978281253</v>
      </c>
      <c r="AJ30" s="1">
        <f>+AI30*(1+$M$2)</f>
        <v>132408.14977195318</v>
      </c>
      <c r="AK30" s="1">
        <f>+AJ30*(1+$M$2)</f>
        <v>139028.55726055085</v>
      </c>
      <c r="AL30" s="1">
        <f>+AK30*(1+$M$2)</f>
        <v>145979.9851235784</v>
      </c>
      <c r="AM30" s="2">
        <f>+J30</f>
        <v>17867.468430549896</v>
      </c>
      <c r="AN30" s="1">
        <f>+AM30*(1+$M$2)</f>
        <v>18760.841852077392</v>
      </c>
      <c r="AO30" s="1">
        <f>+AN30*(1+$M$2)</f>
        <v>19698.883944681264</v>
      </c>
      <c r="AP30" s="1">
        <f>+AO30*(1+$M$2)</f>
        <v>20683.828141915328</v>
      </c>
      <c r="AQ30" s="1">
        <f>+AP30*(1+$M$2)</f>
        <v>21718.019549011096</v>
      </c>
      <c r="AR30" s="1">
        <f>+AQ30*(1+$M$2)</f>
        <v>22803.920526461654</v>
      </c>
      <c r="AS30" s="1">
        <f>+AR30*(1+$M$2)</f>
        <v>23944.116552784737</v>
      </c>
      <c r="AT30" s="1">
        <f>+AS30*(1+$M$2)</f>
        <v>25141.322380423975</v>
      </c>
      <c r="AU30" s="1">
        <f>+AT30*(1+$M$2)</f>
        <v>26398.388499445176</v>
      </c>
      <c r="AV30" s="1">
        <f>+AU30*(1+$M$2)</f>
        <v>27718.307924417437</v>
      </c>
      <c r="AW30" s="1">
        <f>+AV30*(1+$M$2)</f>
        <v>29104.22332063831</v>
      </c>
      <c r="AX30" s="1">
        <f>+AW30*(1+$M$2)</f>
        <v>30559.434486670227</v>
      </c>
      <c r="AY30" s="1">
        <f>+AX30*(1+$M$2)</f>
        <v>32087.406211003741</v>
      </c>
      <c r="AZ30" s="1">
        <f>+AY30*(1+$M$2)</f>
        <v>33691.776521553933</v>
      </c>
      <c r="BA30" s="2">
        <f>+K30</f>
        <v>33426.019469478037</v>
      </c>
      <c r="BB30" s="1">
        <f>+BA30*(1+$M$2)</f>
        <v>35097.320442951939</v>
      </c>
      <c r="BC30" s="1">
        <f>+BB30*(1+$M$2)</f>
        <v>36852.186465099541</v>
      </c>
      <c r="BD30" s="1">
        <f>+BC30*(1+$M$2)</f>
        <v>38694.795788354517</v>
      </c>
      <c r="BE30" s="1">
        <f>+BD30*(1+$M$2)</f>
        <v>40629.535577772243</v>
      </c>
      <c r="BF30" s="1">
        <f>+BE30*(1+$M$2)</f>
        <v>42661.01235666086</v>
      </c>
      <c r="BG30" s="1">
        <f>+BF30*(1+$M$2)</f>
        <v>44794.062974493907</v>
      </c>
      <c r="BH30" s="1">
        <f>+BG30*(1+$M$2)</f>
        <v>47033.766123218607</v>
      </c>
      <c r="BI30" s="1">
        <f>+BH30*(1+$M$2)</f>
        <v>49385.454429379541</v>
      </c>
      <c r="BJ30" s="1">
        <f>+BI30*(1+$M$2)</f>
        <v>51854.727150848521</v>
      </c>
      <c r="BK30" s="3">
        <f>NPV($L$2,-N30,O30:AL30)</f>
        <v>973414.99520774337</v>
      </c>
      <c r="BL30" s="1">
        <f>NPV(L30,0,AM30:BJ30)</f>
        <v>495460.39392690285</v>
      </c>
      <c r="BM30" s="3">
        <f>+BK30-BL30</f>
        <v>477954.60128084052</v>
      </c>
    </row>
    <row r="31" spans="1:65" x14ac:dyDescent="0.2">
      <c r="A31">
        <f>VLOOKUP(C31,[2]Sheet1!$A:$B,2,FALSE)</f>
        <v>152080</v>
      </c>
      <c r="B31" t="s">
        <v>21</v>
      </c>
      <c r="C31" t="s">
        <v>21</v>
      </c>
      <c r="D31" s="4">
        <f>+BM31/N31</f>
        <v>3.4301669784137685</v>
      </c>
      <c r="E31" s="4">
        <f>+D31*10</f>
        <v>34.301669784137687</v>
      </c>
      <c r="F31" s="1">
        <v>62500</v>
      </c>
      <c r="G31" s="1">
        <v>127900</v>
      </c>
      <c r="H31">
        <v>0.46</v>
      </c>
      <c r="I31">
        <v>0.26</v>
      </c>
      <c r="J31" s="1">
        <f>+F31/(1+'[1]Figure 1.2'!$C$23)</f>
        <v>22201.12876559381</v>
      </c>
      <c r="K31" s="1">
        <f>+G31/(1+'[1]Figure 1.2'!$C$23)</f>
        <v>45432.389905911172</v>
      </c>
      <c r="L31">
        <f>+'[1]Figure 1.2'!$C$21</f>
        <v>0.03</v>
      </c>
      <c r="M31">
        <f>+'[1]Figure 1.2'!$C$22</f>
        <v>0.05</v>
      </c>
      <c r="N31" s="1">
        <f>VLOOKUP(A31,[3]Sheet2!$A:$D,4,FALSE)</f>
        <v>181742</v>
      </c>
      <c r="O31" s="1">
        <v>0</v>
      </c>
      <c r="P31" s="1">
        <v>0</v>
      </c>
      <c r="Q31" s="1">
        <v>0</v>
      </c>
      <c r="R31" s="1">
        <v>0</v>
      </c>
      <c r="S31" s="2">
        <f>+F31</f>
        <v>62500</v>
      </c>
      <c r="T31" s="1">
        <f>+S31*(1+$M$2)</f>
        <v>65625</v>
      </c>
      <c r="U31" s="1">
        <f>+T31*(1+$M$2)</f>
        <v>68906.25</v>
      </c>
      <c r="V31" s="1">
        <f>+U31*(1+$M$2)</f>
        <v>72351.5625</v>
      </c>
      <c r="W31" s="1">
        <f>+V31*(1+$M$2)</f>
        <v>75969.140625</v>
      </c>
      <c r="X31" s="1">
        <f>+W31*(1+$M$2)</f>
        <v>79767.59765625</v>
      </c>
      <c r="Y31" s="1">
        <f>+X31*(1+$M$2)</f>
        <v>83755.9775390625</v>
      </c>
      <c r="Z31" s="1">
        <f>+Y31*(1+$M$2)</f>
        <v>87943.776416015622</v>
      </c>
      <c r="AA31" s="1">
        <f>+Z31*(1+$M$2)</f>
        <v>92340.96523681641</v>
      </c>
      <c r="AB31" s="1">
        <f>+AA31*(1+$M$2)</f>
        <v>96958.013498657238</v>
      </c>
      <c r="AC31" s="2">
        <f>+G31</f>
        <v>127900</v>
      </c>
      <c r="AD31" s="1">
        <f>+AC31*(1+$M$2)</f>
        <v>134295</v>
      </c>
      <c r="AE31" s="1">
        <f>+AD31*(1+$M$2)</f>
        <v>141009.75</v>
      </c>
      <c r="AF31" s="1">
        <f>+AE31*(1+$M$2)</f>
        <v>148060.23750000002</v>
      </c>
      <c r="AG31" s="1">
        <f>+AF31*(1+$M$2)</f>
        <v>155463.24937500001</v>
      </c>
      <c r="AH31" s="1">
        <f>+AG31*(1+$M$2)</f>
        <v>163236.41184375001</v>
      </c>
      <c r="AI31" s="1">
        <f>+AH31*(1+$M$2)</f>
        <v>171398.23243593753</v>
      </c>
      <c r="AJ31" s="1">
        <f>+AI31*(1+$M$2)</f>
        <v>179968.14405773443</v>
      </c>
      <c r="AK31" s="1">
        <f>+AJ31*(1+$M$2)</f>
        <v>188966.55126062117</v>
      </c>
      <c r="AL31" s="1">
        <f>+AK31*(1+$M$2)</f>
        <v>198414.87882365222</v>
      </c>
      <c r="AM31" s="2">
        <f>+J31</f>
        <v>22201.12876559381</v>
      </c>
      <c r="AN31" s="1">
        <f>+AM31*(1+$M$2)</f>
        <v>23311.185203873501</v>
      </c>
      <c r="AO31" s="1">
        <f>+AN31*(1+$M$2)</f>
        <v>24476.744464067178</v>
      </c>
      <c r="AP31" s="1">
        <f>+AO31*(1+$M$2)</f>
        <v>25700.58168727054</v>
      </c>
      <c r="AQ31" s="1">
        <f>+AP31*(1+$M$2)</f>
        <v>26985.610771634067</v>
      </c>
      <c r="AR31" s="1">
        <f>+AQ31*(1+$M$2)</f>
        <v>28334.891310215771</v>
      </c>
      <c r="AS31" s="1">
        <f>+AR31*(1+$M$2)</f>
        <v>29751.635875726563</v>
      </c>
      <c r="AT31" s="1">
        <f>+AS31*(1+$M$2)</f>
        <v>31239.217669512891</v>
      </c>
      <c r="AU31" s="1">
        <f>+AT31*(1+$M$2)</f>
        <v>32801.178552988538</v>
      </c>
      <c r="AV31" s="1">
        <f>+AU31*(1+$M$2)</f>
        <v>34441.237480637967</v>
      </c>
      <c r="AW31" s="1">
        <f>+AV31*(1+$M$2)</f>
        <v>36163.299354669864</v>
      </c>
      <c r="AX31" s="1">
        <f>+AW31*(1+$M$2)</f>
        <v>37971.464322403357</v>
      </c>
      <c r="AY31" s="1">
        <f>+AX31*(1+$M$2)</f>
        <v>39870.037538523524</v>
      </c>
      <c r="AZ31" s="1">
        <f>+AY31*(1+$M$2)</f>
        <v>41863.539415449704</v>
      </c>
      <c r="BA31" s="2">
        <f>+K31</f>
        <v>45432.389905911172</v>
      </c>
      <c r="BB31" s="1">
        <f>+BA31*(1+$M$2)</f>
        <v>47704.009401206735</v>
      </c>
      <c r="BC31" s="1">
        <f>+BB31*(1+$M$2)</f>
        <v>50089.20987126707</v>
      </c>
      <c r="BD31" s="1">
        <f>+BC31*(1+$M$2)</f>
        <v>52593.670364830425</v>
      </c>
      <c r="BE31" s="1">
        <f>+BD31*(1+$M$2)</f>
        <v>55223.353883071948</v>
      </c>
      <c r="BF31" s="1">
        <f>+BE31*(1+$M$2)</f>
        <v>57984.521577225547</v>
      </c>
      <c r="BG31" s="1">
        <f>+BF31*(1+$M$2)</f>
        <v>60883.747656086824</v>
      </c>
      <c r="BH31" s="1">
        <f>+BG31*(1+$M$2)</f>
        <v>63927.93503889117</v>
      </c>
      <c r="BI31" s="1">
        <f>+BH31*(1+$M$2)</f>
        <v>67124.331790835728</v>
      </c>
      <c r="BJ31" s="1">
        <f>+BI31*(1+$M$2)</f>
        <v>70480.548380377513</v>
      </c>
      <c r="BK31" s="3">
        <f>NPV($L$2,-N31,O31:AL31)</f>
        <v>1265571.6533104011</v>
      </c>
      <c r="BL31" s="1">
        <f>NPV(L31,0,AM31:BJ31)</f>
        <v>642166.24631952599</v>
      </c>
      <c r="BM31" s="3">
        <f>+BK31-BL31</f>
        <v>623405.40699087514</v>
      </c>
    </row>
    <row r="32" spans="1:65" x14ac:dyDescent="0.2">
      <c r="A32">
        <f>VLOOKUP(C32,[2]Sheet1!$A:$B,2,FALSE)</f>
        <v>153603</v>
      </c>
      <c r="B32" t="s">
        <v>78</v>
      </c>
      <c r="C32" t="s">
        <v>78</v>
      </c>
      <c r="D32" s="4">
        <f>+BM32/N32</f>
        <v>6.6475856366611712</v>
      </c>
      <c r="E32" s="4">
        <f>+D32*10</f>
        <v>66.475856366611708</v>
      </c>
      <c r="F32" s="1">
        <v>52700</v>
      </c>
      <c r="G32" s="1">
        <v>95800</v>
      </c>
      <c r="H32">
        <v>0.48</v>
      </c>
      <c r="I32">
        <v>0.32</v>
      </c>
      <c r="J32" s="1">
        <f>+F32/(1+'[1]Figure 1.2'!$C$23)</f>
        <v>18719.991775148701</v>
      </c>
      <c r="K32" s="1">
        <f>+G32/(1+'[1]Figure 1.2'!$C$23)</f>
        <v>34029.890171902189</v>
      </c>
      <c r="L32">
        <f>+'[1]Figure 1.2'!$C$21</f>
        <v>0.03</v>
      </c>
      <c r="M32">
        <f>+'[1]Figure 1.2'!$C$22</f>
        <v>0.05</v>
      </c>
      <c r="N32" s="1">
        <f>VLOOKUP(A32,[3]Sheet2!$A:$D,4,FALSE)</f>
        <v>81589</v>
      </c>
      <c r="O32" s="1">
        <v>0</v>
      </c>
      <c r="P32" s="1">
        <v>0</v>
      </c>
      <c r="Q32" s="1">
        <v>0</v>
      </c>
      <c r="R32" s="1">
        <v>0</v>
      </c>
      <c r="S32" s="2">
        <f>+F32</f>
        <v>52700</v>
      </c>
      <c r="T32" s="1">
        <f>+S32*(1+$M$2)</f>
        <v>55335</v>
      </c>
      <c r="U32" s="1">
        <f>+T32*(1+$M$2)</f>
        <v>58101.75</v>
      </c>
      <c r="V32" s="1">
        <f>+U32*(1+$M$2)</f>
        <v>61006.837500000001</v>
      </c>
      <c r="W32" s="1">
        <f>+V32*(1+$M$2)</f>
        <v>64057.179375000007</v>
      </c>
      <c r="X32" s="1">
        <f>+W32*(1+$M$2)</f>
        <v>67260.038343750013</v>
      </c>
      <c r="Y32" s="1">
        <f>+X32*(1+$M$2)</f>
        <v>70623.040260937516</v>
      </c>
      <c r="Z32" s="1">
        <f>+Y32*(1+$M$2)</f>
        <v>74154.192273984401</v>
      </c>
      <c r="AA32" s="1">
        <f>+Z32*(1+$M$2)</f>
        <v>77861.90188768362</v>
      </c>
      <c r="AB32" s="1">
        <f>+AA32*(1+$M$2)</f>
        <v>81754.996982067809</v>
      </c>
      <c r="AC32" s="2">
        <f>+G32</f>
        <v>95800</v>
      </c>
      <c r="AD32" s="1">
        <f>+AC32*(1+$M$2)</f>
        <v>100590</v>
      </c>
      <c r="AE32" s="1">
        <f>+AD32*(1+$M$2)</f>
        <v>105619.5</v>
      </c>
      <c r="AF32" s="1">
        <f>+AE32*(1+$M$2)</f>
        <v>110900.47500000001</v>
      </c>
      <c r="AG32" s="1">
        <f>+AF32*(1+$M$2)</f>
        <v>116445.49875000001</v>
      </c>
      <c r="AH32" s="1">
        <f>+AG32*(1+$M$2)</f>
        <v>122267.77368750003</v>
      </c>
      <c r="AI32" s="1">
        <f>+AH32*(1+$M$2)</f>
        <v>128381.16237187503</v>
      </c>
      <c r="AJ32" s="1">
        <f>+AI32*(1+$M$2)</f>
        <v>134800.22049046878</v>
      </c>
      <c r="AK32" s="1">
        <f>+AJ32*(1+$M$2)</f>
        <v>141540.23151499222</v>
      </c>
      <c r="AL32" s="1">
        <f>+AK32*(1+$M$2)</f>
        <v>148617.24309074183</v>
      </c>
      <c r="AM32" s="2">
        <f>+J32</f>
        <v>18719.991775148701</v>
      </c>
      <c r="AN32" s="1">
        <f>+AM32*(1+$M$2)</f>
        <v>19655.991363906138</v>
      </c>
      <c r="AO32" s="1">
        <f>+AN32*(1+$M$2)</f>
        <v>20638.790932101445</v>
      </c>
      <c r="AP32" s="1">
        <f>+AO32*(1+$M$2)</f>
        <v>21670.730478706519</v>
      </c>
      <c r="AQ32" s="1">
        <f>+AP32*(1+$M$2)</f>
        <v>22754.267002641845</v>
      </c>
      <c r="AR32" s="1">
        <f>+AQ32*(1+$M$2)</f>
        <v>23891.980352773939</v>
      </c>
      <c r="AS32" s="1">
        <f>+AR32*(1+$M$2)</f>
        <v>25086.579370412637</v>
      </c>
      <c r="AT32" s="1">
        <f>+AS32*(1+$M$2)</f>
        <v>26340.90833893327</v>
      </c>
      <c r="AU32" s="1">
        <f>+AT32*(1+$M$2)</f>
        <v>27657.953755879935</v>
      </c>
      <c r="AV32" s="1">
        <f>+AU32*(1+$M$2)</f>
        <v>29040.851443673931</v>
      </c>
      <c r="AW32" s="1">
        <f>+AV32*(1+$M$2)</f>
        <v>30492.89401585763</v>
      </c>
      <c r="AX32" s="1">
        <f>+AW32*(1+$M$2)</f>
        <v>32017.538716650513</v>
      </c>
      <c r="AY32" s="1">
        <f>+AX32*(1+$M$2)</f>
        <v>33618.41565248304</v>
      </c>
      <c r="AZ32" s="1">
        <f>+AY32*(1+$M$2)</f>
        <v>35299.336435107194</v>
      </c>
      <c r="BA32" s="2">
        <f>+K32</f>
        <v>34029.890171902189</v>
      </c>
      <c r="BB32" s="1">
        <f>+BA32*(1+$M$2)</f>
        <v>35731.3846804973</v>
      </c>
      <c r="BC32" s="1">
        <f>+BB32*(1+$M$2)</f>
        <v>37517.953914522164</v>
      </c>
      <c r="BD32" s="1">
        <f>+BC32*(1+$M$2)</f>
        <v>39393.851610248275</v>
      </c>
      <c r="BE32" s="1">
        <f>+BD32*(1+$M$2)</f>
        <v>41363.544190760687</v>
      </c>
      <c r="BF32" s="1">
        <f>+BE32*(1+$M$2)</f>
        <v>43431.721400298724</v>
      </c>
      <c r="BG32" s="1">
        <f>+BF32*(1+$M$2)</f>
        <v>45603.307470313659</v>
      </c>
      <c r="BH32" s="1">
        <f>+BG32*(1+$M$2)</f>
        <v>47883.472843829346</v>
      </c>
      <c r="BI32" s="1">
        <f>+BH32*(1+$M$2)</f>
        <v>50277.646486020814</v>
      </c>
      <c r="BJ32" s="1">
        <f>+BI32*(1+$M$2)</f>
        <v>52791.528810321855</v>
      </c>
      <c r="BK32" s="3">
        <f>NPV($L$2,-N32,O32:AL32)</f>
        <v>1054726.3431989115</v>
      </c>
      <c r="BL32" s="1">
        <f>NPV(L32,0,AM32:BJ32)</f>
        <v>512356.47868936317</v>
      </c>
      <c r="BM32" s="3">
        <f>+BK32-BL32</f>
        <v>542369.86450954829</v>
      </c>
    </row>
    <row r="33" spans="1:65" x14ac:dyDescent="0.2">
      <c r="A33">
        <f>VLOOKUP(C33,[2]Sheet1!$A:$B,2,FALSE)</f>
        <v>153658</v>
      </c>
      <c r="B33" t="s">
        <v>75</v>
      </c>
      <c r="C33" t="s">
        <v>75</v>
      </c>
      <c r="D33" s="4">
        <f>+BM33/N33</f>
        <v>4.7235426384075812</v>
      </c>
      <c r="E33" s="4">
        <f>+D33*10</f>
        <v>47.235426384075808</v>
      </c>
      <c r="F33" s="1">
        <v>50700</v>
      </c>
      <c r="G33" s="1">
        <v>96700</v>
      </c>
      <c r="H33">
        <v>0.48</v>
      </c>
      <c r="I33">
        <v>0.15</v>
      </c>
      <c r="J33" s="1">
        <f>+F33/(1+'[1]Figure 1.2'!$C$23)</f>
        <v>18009.555654649699</v>
      </c>
      <c r="K33" s="1">
        <f>+G33/(1+'[1]Figure 1.2'!$C$23)</f>
        <v>34349.586426126742</v>
      </c>
      <c r="L33">
        <f>+'[1]Figure 1.2'!$C$21</f>
        <v>0.03</v>
      </c>
      <c r="M33">
        <f>+'[1]Figure 1.2'!$C$22</f>
        <v>0.05</v>
      </c>
      <c r="N33" s="1">
        <f>VLOOKUP(A33,[3]Sheet2!$A:$D,4,FALSE)</f>
        <v>108509</v>
      </c>
      <c r="O33" s="1">
        <v>0</v>
      </c>
      <c r="P33" s="1">
        <v>0</v>
      </c>
      <c r="Q33" s="1">
        <v>0</v>
      </c>
      <c r="R33" s="1">
        <v>0</v>
      </c>
      <c r="S33" s="2">
        <f>+F33</f>
        <v>50700</v>
      </c>
      <c r="T33" s="1">
        <f>+S33*(1+$M$2)</f>
        <v>53235</v>
      </c>
      <c r="U33" s="1">
        <f>+T33*(1+$M$2)</f>
        <v>55896.75</v>
      </c>
      <c r="V33" s="1">
        <f>+U33*(1+$M$2)</f>
        <v>58691.587500000001</v>
      </c>
      <c r="W33" s="1">
        <f>+V33*(1+$M$2)</f>
        <v>61626.166875000003</v>
      </c>
      <c r="X33" s="1">
        <f>+W33*(1+$M$2)</f>
        <v>64707.475218750005</v>
      </c>
      <c r="Y33" s="1">
        <f>+X33*(1+$M$2)</f>
        <v>67942.848979687507</v>
      </c>
      <c r="Z33" s="1">
        <f>+Y33*(1+$M$2)</f>
        <v>71339.991428671885</v>
      </c>
      <c r="AA33" s="1">
        <f>+Z33*(1+$M$2)</f>
        <v>74906.991000105481</v>
      </c>
      <c r="AB33" s="1">
        <f>+AA33*(1+$M$2)</f>
        <v>78652.340550110763</v>
      </c>
      <c r="AC33" s="2">
        <f>+G33</f>
        <v>96700</v>
      </c>
      <c r="AD33" s="1">
        <f>+AC33*(1+$M$2)</f>
        <v>101535</v>
      </c>
      <c r="AE33" s="1">
        <f>+AD33*(1+$M$2)</f>
        <v>106611.75</v>
      </c>
      <c r="AF33" s="1">
        <f>+AE33*(1+$M$2)</f>
        <v>111942.33750000001</v>
      </c>
      <c r="AG33" s="1">
        <f>+AF33*(1+$M$2)</f>
        <v>117539.45437500002</v>
      </c>
      <c r="AH33" s="1">
        <f>+AG33*(1+$M$2)</f>
        <v>123416.42709375003</v>
      </c>
      <c r="AI33" s="1">
        <f>+AH33*(1+$M$2)</f>
        <v>129587.24844843753</v>
      </c>
      <c r="AJ33" s="1">
        <f>+AI33*(1+$M$2)</f>
        <v>136066.61087085941</v>
      </c>
      <c r="AK33" s="1">
        <f>+AJ33*(1+$M$2)</f>
        <v>142869.94141440239</v>
      </c>
      <c r="AL33" s="1">
        <f>+AK33*(1+$M$2)</f>
        <v>150013.43848512252</v>
      </c>
      <c r="AM33" s="2">
        <f>+J33</f>
        <v>18009.555654649699</v>
      </c>
      <c r="AN33" s="1">
        <f>+AM33*(1+$M$2)</f>
        <v>18910.033437382186</v>
      </c>
      <c r="AO33" s="1">
        <f>+AN33*(1+$M$2)</f>
        <v>19855.535109251297</v>
      </c>
      <c r="AP33" s="1">
        <f>+AO33*(1+$M$2)</f>
        <v>20848.311864713862</v>
      </c>
      <c r="AQ33" s="1">
        <f>+AP33*(1+$M$2)</f>
        <v>21890.727457949557</v>
      </c>
      <c r="AR33" s="1">
        <f>+AQ33*(1+$M$2)</f>
        <v>22985.263830847034</v>
      </c>
      <c r="AS33" s="1">
        <f>+AR33*(1+$M$2)</f>
        <v>24134.527022389386</v>
      </c>
      <c r="AT33" s="1">
        <f>+AS33*(1+$M$2)</f>
        <v>25341.253373508855</v>
      </c>
      <c r="AU33" s="1">
        <f>+AT33*(1+$M$2)</f>
        <v>26608.316042184299</v>
      </c>
      <c r="AV33" s="1">
        <f>+AU33*(1+$M$2)</f>
        <v>27938.731844293514</v>
      </c>
      <c r="AW33" s="1">
        <f>+AV33*(1+$M$2)</f>
        <v>29335.668436508189</v>
      </c>
      <c r="AX33" s="1">
        <f>+AW33*(1+$M$2)</f>
        <v>30802.451858333599</v>
      </c>
      <c r="AY33" s="1">
        <f>+AX33*(1+$M$2)</f>
        <v>32342.574451250282</v>
      </c>
      <c r="AZ33" s="1">
        <f>+AY33*(1+$M$2)</f>
        <v>33959.703173812799</v>
      </c>
      <c r="BA33" s="2">
        <f>+K33</f>
        <v>34349.586426126742</v>
      </c>
      <c r="BB33" s="1">
        <f>+BA33*(1+$M$2)</f>
        <v>36067.06574743308</v>
      </c>
      <c r="BC33" s="1">
        <f>+BB33*(1+$M$2)</f>
        <v>37870.419034804734</v>
      </c>
      <c r="BD33" s="1">
        <f>+BC33*(1+$M$2)</f>
        <v>39763.939986544974</v>
      </c>
      <c r="BE33" s="1">
        <f>+BD33*(1+$M$2)</f>
        <v>41752.136985872225</v>
      </c>
      <c r="BF33" s="1">
        <f>+BE33*(1+$M$2)</f>
        <v>43839.743835165835</v>
      </c>
      <c r="BG33" s="1">
        <f>+BF33*(1+$M$2)</f>
        <v>46031.731026924128</v>
      </c>
      <c r="BH33" s="1">
        <f>+BG33*(1+$M$2)</f>
        <v>48333.317578270333</v>
      </c>
      <c r="BI33" s="1">
        <f>+BH33*(1+$M$2)</f>
        <v>50749.983457183851</v>
      </c>
      <c r="BJ33" s="1">
        <f>+BI33*(1+$M$2)</f>
        <v>53287.482630043043</v>
      </c>
      <c r="BK33" s="3">
        <f>NPV($L$2,-N33,O33:AL33)</f>
        <v>1016423.5754966555</v>
      </c>
      <c r="BL33" s="1">
        <f>NPV(L33,0,AM33:BJ33)</f>
        <v>503876.6873456873</v>
      </c>
      <c r="BM33" s="3">
        <f>+BK33-BL33</f>
        <v>512546.88815096824</v>
      </c>
    </row>
    <row r="34" spans="1:65" x14ac:dyDescent="0.2">
      <c r="A34">
        <f>VLOOKUP(C34,[2]Sheet1!$A:$B,2,FALSE)</f>
        <v>162928</v>
      </c>
      <c r="B34" t="s">
        <v>45</v>
      </c>
      <c r="C34" t="s">
        <v>45</v>
      </c>
      <c r="D34" s="4">
        <f>+BM34/N34</f>
        <v>3.0026703425174217</v>
      </c>
      <c r="E34" s="4">
        <f>+D34*10</f>
        <v>30.026703425174219</v>
      </c>
      <c r="F34" s="1">
        <v>63200</v>
      </c>
      <c r="G34" s="1">
        <v>112200</v>
      </c>
      <c r="H34">
        <v>0.59</v>
      </c>
      <c r="I34">
        <v>0.33</v>
      </c>
      <c r="J34" s="1">
        <f>+F34/(1+'[1]Figure 1.2'!$C$23)</f>
        <v>22449.78140776846</v>
      </c>
      <c r="K34" s="1">
        <f>+G34/(1+'[1]Figure 1.2'!$C$23)</f>
        <v>39855.466359994003</v>
      </c>
      <c r="L34">
        <f>+'[1]Figure 1.2'!$C$21</f>
        <v>0.03</v>
      </c>
      <c r="M34">
        <f>+'[1]Figure 1.2'!$C$22</f>
        <v>0.05</v>
      </c>
      <c r="N34" s="1">
        <f>VLOOKUP(A34,[3]Sheet2!$A:$D,4,FALSE)</f>
        <v>184630</v>
      </c>
      <c r="O34" s="1">
        <v>0</v>
      </c>
      <c r="P34" s="1">
        <v>0</v>
      </c>
      <c r="Q34" s="1">
        <v>0</v>
      </c>
      <c r="R34" s="1">
        <v>0</v>
      </c>
      <c r="S34" s="2">
        <f>+F34</f>
        <v>63200</v>
      </c>
      <c r="T34" s="1">
        <f>+S34*(1+$M$2)</f>
        <v>66360</v>
      </c>
      <c r="U34" s="1">
        <f>+T34*(1+$M$2)</f>
        <v>69678</v>
      </c>
      <c r="V34" s="1">
        <f>+U34*(1+$M$2)</f>
        <v>73161.900000000009</v>
      </c>
      <c r="W34" s="1">
        <f>+V34*(1+$M$2)</f>
        <v>76819.99500000001</v>
      </c>
      <c r="X34" s="1">
        <f>+W34*(1+$M$2)</f>
        <v>80660.994750000013</v>
      </c>
      <c r="Y34" s="1">
        <f>+X34*(1+$M$2)</f>
        <v>84694.04448750001</v>
      </c>
      <c r="Z34" s="1">
        <f>+Y34*(1+$M$2)</f>
        <v>88928.746711875021</v>
      </c>
      <c r="AA34" s="1">
        <f>+Z34*(1+$M$2)</f>
        <v>93375.184047468778</v>
      </c>
      <c r="AB34" s="1">
        <f>+AA34*(1+$M$2)</f>
        <v>98043.943249842225</v>
      </c>
      <c r="AC34" s="2">
        <f>+G34</f>
        <v>112200</v>
      </c>
      <c r="AD34" s="1">
        <f>+AC34*(1+$M$2)</f>
        <v>117810</v>
      </c>
      <c r="AE34" s="1">
        <f>+AD34*(1+$M$2)</f>
        <v>123700.5</v>
      </c>
      <c r="AF34" s="1">
        <f>+AE34*(1+$M$2)</f>
        <v>129885.52500000001</v>
      </c>
      <c r="AG34" s="1">
        <f>+AF34*(1+$M$2)</f>
        <v>136379.80125000002</v>
      </c>
      <c r="AH34" s="1">
        <f>+AG34*(1+$M$2)</f>
        <v>143198.79131250002</v>
      </c>
      <c r="AI34" s="1">
        <f>+AH34*(1+$M$2)</f>
        <v>150358.73087812503</v>
      </c>
      <c r="AJ34" s="1">
        <f>+AI34*(1+$M$2)</f>
        <v>157876.66742203129</v>
      </c>
      <c r="AK34" s="1">
        <f>+AJ34*(1+$M$2)</f>
        <v>165770.50079313284</v>
      </c>
      <c r="AL34" s="1">
        <f>+AK34*(1+$M$2)</f>
        <v>174059.02583278948</v>
      </c>
      <c r="AM34" s="2">
        <f>+J34</f>
        <v>22449.78140776846</v>
      </c>
      <c r="AN34" s="1">
        <f>+AM34*(1+$M$2)</f>
        <v>23572.270478156883</v>
      </c>
      <c r="AO34" s="1">
        <f>+AN34*(1+$M$2)</f>
        <v>24750.884002064729</v>
      </c>
      <c r="AP34" s="1">
        <f>+AO34*(1+$M$2)</f>
        <v>25988.428202167968</v>
      </c>
      <c r="AQ34" s="1">
        <f>+AP34*(1+$M$2)</f>
        <v>27287.849612276368</v>
      </c>
      <c r="AR34" s="1">
        <f>+AQ34*(1+$M$2)</f>
        <v>28652.242092890188</v>
      </c>
      <c r="AS34" s="1">
        <f>+AR34*(1+$M$2)</f>
        <v>30084.8541975347</v>
      </c>
      <c r="AT34" s="1">
        <f>+AS34*(1+$M$2)</f>
        <v>31589.096907411436</v>
      </c>
      <c r="AU34" s="1">
        <f>+AT34*(1+$M$2)</f>
        <v>33168.551752782012</v>
      </c>
      <c r="AV34" s="1">
        <f>+AU34*(1+$M$2)</f>
        <v>34826.979340421116</v>
      </c>
      <c r="AW34" s="1">
        <f>+AV34*(1+$M$2)</f>
        <v>36568.328307442171</v>
      </c>
      <c r="AX34" s="1">
        <f>+AW34*(1+$M$2)</f>
        <v>38396.744722814277</v>
      </c>
      <c r="AY34" s="1">
        <f>+AX34*(1+$M$2)</f>
        <v>40316.581958954994</v>
      </c>
      <c r="AZ34" s="1">
        <f>+AY34*(1+$M$2)</f>
        <v>42332.411056902747</v>
      </c>
      <c r="BA34" s="2">
        <f>+K34</f>
        <v>39855.466359994003</v>
      </c>
      <c r="BB34" s="1">
        <f>+BA34*(1+$M$2)</f>
        <v>41848.239677993704</v>
      </c>
      <c r="BC34" s="1">
        <f>+BB34*(1+$M$2)</f>
        <v>43940.651661893389</v>
      </c>
      <c r="BD34" s="1">
        <f>+BC34*(1+$M$2)</f>
        <v>46137.684244988064</v>
      </c>
      <c r="BE34" s="1">
        <f>+BD34*(1+$M$2)</f>
        <v>48444.568457237467</v>
      </c>
      <c r="BF34" s="1">
        <f>+BE34*(1+$M$2)</f>
        <v>50866.79688009934</v>
      </c>
      <c r="BG34" s="1">
        <f>+BF34*(1+$M$2)</f>
        <v>53410.136724104312</v>
      </c>
      <c r="BH34" s="1">
        <f>+BG34*(1+$M$2)</f>
        <v>56080.643560309531</v>
      </c>
      <c r="BI34" s="1">
        <f>+BH34*(1+$M$2)</f>
        <v>58884.675738325008</v>
      </c>
      <c r="BJ34" s="1">
        <f>+BI34*(1+$M$2)</f>
        <v>61828.909525241259</v>
      </c>
      <c r="BK34" s="3">
        <f>NPV($L$2,-N34,O34:AL34)</f>
        <v>1162325.7035627938</v>
      </c>
      <c r="BL34" s="1">
        <f>NPV(L34,0,AM34:BJ34)</f>
        <v>607942.67822380224</v>
      </c>
      <c r="BM34" s="3">
        <f>+BK34-BL34</f>
        <v>554383.02533899155</v>
      </c>
    </row>
    <row r="35" spans="1:65" x14ac:dyDescent="0.2">
      <c r="A35">
        <f>VLOOKUP(C35,[2]Sheet1!$A:$B,2,FALSE)</f>
        <v>163286</v>
      </c>
      <c r="B35" t="s">
        <v>59</v>
      </c>
      <c r="C35" t="s">
        <v>59</v>
      </c>
      <c r="D35" s="4">
        <f>+BM35/N35</f>
        <v>4.9508538315499022</v>
      </c>
      <c r="E35" s="4">
        <f>+D35*10</f>
        <v>49.508538315499024</v>
      </c>
      <c r="F35" s="1">
        <v>57600</v>
      </c>
      <c r="G35" s="1">
        <v>107100</v>
      </c>
      <c r="H35">
        <v>0.5</v>
      </c>
      <c r="I35">
        <v>0.32</v>
      </c>
      <c r="J35" s="1">
        <f>+F35/(1+'[1]Figure 1.2'!$C$23)</f>
        <v>20460.560270371254</v>
      </c>
      <c r="K35" s="1">
        <f>+G35/(1+'[1]Figure 1.2'!$C$23)</f>
        <v>38043.854252721554</v>
      </c>
      <c r="L35">
        <f>+'[1]Figure 1.2'!$C$21</f>
        <v>0.03</v>
      </c>
      <c r="M35">
        <f>+'[1]Figure 1.2'!$C$22</f>
        <v>0.05</v>
      </c>
      <c r="N35" s="1">
        <f>VLOOKUP(A35,[3]Sheet2!$A:$D,4,FALSE)</f>
        <v>116499</v>
      </c>
      <c r="O35" s="1">
        <v>0</v>
      </c>
      <c r="P35" s="1">
        <v>0</v>
      </c>
      <c r="Q35" s="1">
        <v>0</v>
      </c>
      <c r="R35" s="1">
        <v>0</v>
      </c>
      <c r="S35" s="2">
        <f>+F35</f>
        <v>57600</v>
      </c>
      <c r="T35" s="1">
        <f>+S35*(1+$M$2)</f>
        <v>60480</v>
      </c>
      <c r="U35" s="1">
        <f>+T35*(1+$M$2)</f>
        <v>63504</v>
      </c>
      <c r="V35" s="1">
        <f>+U35*(1+$M$2)</f>
        <v>66679.199999999997</v>
      </c>
      <c r="W35" s="1">
        <f>+V35*(1+$M$2)</f>
        <v>70013.16</v>
      </c>
      <c r="X35" s="1">
        <f>+W35*(1+$M$2)</f>
        <v>73513.818000000014</v>
      </c>
      <c r="Y35" s="1">
        <f>+X35*(1+$M$2)</f>
        <v>77189.508900000015</v>
      </c>
      <c r="Z35" s="1">
        <f>+Y35*(1+$M$2)</f>
        <v>81048.984345000019</v>
      </c>
      <c r="AA35" s="1">
        <f>+Z35*(1+$M$2)</f>
        <v>85101.433562250022</v>
      </c>
      <c r="AB35" s="1">
        <f>+AA35*(1+$M$2)</f>
        <v>89356.50524036253</v>
      </c>
      <c r="AC35" s="2">
        <f>+G35</f>
        <v>107100</v>
      </c>
      <c r="AD35" s="1">
        <f>+AC35*(1+$M$2)</f>
        <v>112455</v>
      </c>
      <c r="AE35" s="1">
        <f>+AD35*(1+$M$2)</f>
        <v>118077.75</v>
      </c>
      <c r="AF35" s="1">
        <f>+AE35*(1+$M$2)</f>
        <v>123981.63750000001</v>
      </c>
      <c r="AG35" s="1">
        <f>+AF35*(1+$M$2)</f>
        <v>130180.71937500002</v>
      </c>
      <c r="AH35" s="1">
        <f>+AG35*(1+$M$2)</f>
        <v>136689.75534375003</v>
      </c>
      <c r="AI35" s="1">
        <f>+AH35*(1+$M$2)</f>
        <v>143524.24311093753</v>
      </c>
      <c r="AJ35" s="1">
        <f>+AI35*(1+$M$2)</f>
        <v>150700.45526648441</v>
      </c>
      <c r="AK35" s="1">
        <f>+AJ35*(1+$M$2)</f>
        <v>158235.47802980864</v>
      </c>
      <c r="AL35" s="1">
        <f>+AK35*(1+$M$2)</f>
        <v>166147.25193129908</v>
      </c>
      <c r="AM35" s="2">
        <f>+J35</f>
        <v>20460.560270371254</v>
      </c>
      <c r="AN35" s="1">
        <f>+AM35*(1+$M$2)</f>
        <v>21483.588283889818</v>
      </c>
      <c r="AO35" s="1">
        <f>+AN35*(1+$M$2)</f>
        <v>22557.76769808431</v>
      </c>
      <c r="AP35" s="1">
        <f>+AO35*(1+$M$2)</f>
        <v>23685.656082988527</v>
      </c>
      <c r="AQ35" s="1">
        <f>+AP35*(1+$M$2)</f>
        <v>24869.938887137956</v>
      </c>
      <c r="AR35" s="1">
        <f>+AQ35*(1+$M$2)</f>
        <v>26113.435831494855</v>
      </c>
      <c r="AS35" s="1">
        <f>+AR35*(1+$M$2)</f>
        <v>27419.107623069598</v>
      </c>
      <c r="AT35" s="1">
        <f>+AS35*(1+$M$2)</f>
        <v>28790.06300422308</v>
      </c>
      <c r="AU35" s="1">
        <f>+AT35*(1+$M$2)</f>
        <v>30229.566154434237</v>
      </c>
      <c r="AV35" s="1">
        <f>+AU35*(1+$M$2)</f>
        <v>31741.044462155951</v>
      </c>
      <c r="AW35" s="1">
        <f>+AV35*(1+$M$2)</f>
        <v>33328.09668526375</v>
      </c>
      <c r="AX35" s="1">
        <f>+AW35*(1+$M$2)</f>
        <v>34994.501519526937</v>
      </c>
      <c r="AY35" s="1">
        <f>+AX35*(1+$M$2)</f>
        <v>36744.226595503285</v>
      </c>
      <c r="AZ35" s="1">
        <f>+AY35*(1+$M$2)</f>
        <v>38581.437925278449</v>
      </c>
      <c r="BA35" s="2">
        <f>+K35</f>
        <v>38043.854252721554</v>
      </c>
      <c r="BB35" s="1">
        <f>+BA35*(1+$M$2)</f>
        <v>39946.046965357637</v>
      </c>
      <c r="BC35" s="1">
        <f>+BB35*(1+$M$2)</f>
        <v>41943.34931362552</v>
      </c>
      <c r="BD35" s="1">
        <f>+BC35*(1+$M$2)</f>
        <v>44040.516779306796</v>
      </c>
      <c r="BE35" s="1">
        <f>+BD35*(1+$M$2)</f>
        <v>46242.542618272135</v>
      </c>
      <c r="BF35" s="1">
        <f>+BE35*(1+$M$2)</f>
        <v>48554.669749185741</v>
      </c>
      <c r="BG35" s="1">
        <f>+BF35*(1+$M$2)</f>
        <v>50982.403236645034</v>
      </c>
      <c r="BH35" s="1">
        <f>+BG35*(1+$M$2)</f>
        <v>53531.523398477286</v>
      </c>
      <c r="BI35" s="1">
        <f>+BH35*(1+$M$2)</f>
        <v>56208.09956840115</v>
      </c>
      <c r="BJ35" s="1">
        <f>+BI35*(1+$M$2)</f>
        <v>59018.504546821212</v>
      </c>
      <c r="BK35" s="3">
        <f>NPV($L$2,-N35,O35:AL35)</f>
        <v>1142548.2959892219</v>
      </c>
      <c r="BL35" s="1">
        <f>NPV(L35,0,AM35:BJ35)</f>
        <v>565778.77546748985</v>
      </c>
      <c r="BM35" s="3">
        <f>+BK35-BL35</f>
        <v>576769.52052173205</v>
      </c>
    </row>
    <row r="36" spans="1:65" x14ac:dyDescent="0.2">
      <c r="A36">
        <f>VLOOKUP(C36,[2]Sheet1!$A:$B,2,FALSE)</f>
        <v>164924</v>
      </c>
      <c r="B36" t="s">
        <v>37</v>
      </c>
      <c r="C36" t="s">
        <v>37</v>
      </c>
      <c r="D36" s="4">
        <f>+BM36/N36</f>
        <v>2.9589324498990059</v>
      </c>
      <c r="E36" s="4">
        <f>+D36*10</f>
        <v>29.589324498990059</v>
      </c>
      <c r="F36" s="1">
        <v>59200</v>
      </c>
      <c r="G36" s="1">
        <v>115300</v>
      </c>
      <c r="H36">
        <v>0.42</v>
      </c>
      <c r="I36">
        <v>0.11</v>
      </c>
      <c r="J36" s="1">
        <f>+F36/(1+'[1]Figure 1.2'!$C$23)</f>
        <v>21028.909166770456</v>
      </c>
      <c r="K36" s="1">
        <f>+G36/(1+'[1]Figure 1.2'!$C$23)</f>
        <v>40956.642346767461</v>
      </c>
      <c r="L36">
        <f>+'[1]Figure 1.2'!$C$21</f>
        <v>0.03</v>
      </c>
      <c r="M36">
        <f>+'[1]Figure 1.2'!$C$22</f>
        <v>0.05</v>
      </c>
      <c r="N36" s="1">
        <f>VLOOKUP(A36,[3]Sheet2!$A:$D,4,FALSE)</f>
        <v>186260</v>
      </c>
      <c r="O36" s="1">
        <v>0</v>
      </c>
      <c r="P36" s="1">
        <v>0</v>
      </c>
      <c r="Q36" s="1">
        <v>0</v>
      </c>
      <c r="R36" s="1">
        <v>0</v>
      </c>
      <c r="S36" s="2">
        <f>+F36</f>
        <v>59200</v>
      </c>
      <c r="T36" s="1">
        <f>+S36*(1+$M$2)</f>
        <v>62160</v>
      </c>
      <c r="U36" s="1">
        <f>+T36*(1+$M$2)</f>
        <v>65268</v>
      </c>
      <c r="V36" s="1">
        <f>+U36*(1+$M$2)</f>
        <v>68531.400000000009</v>
      </c>
      <c r="W36" s="1">
        <f>+V36*(1+$M$2)</f>
        <v>71957.970000000016</v>
      </c>
      <c r="X36" s="1">
        <f>+W36*(1+$M$2)</f>
        <v>75555.868500000026</v>
      </c>
      <c r="Y36" s="1">
        <f>+X36*(1+$M$2)</f>
        <v>79333.661925000037</v>
      </c>
      <c r="Z36" s="1">
        <f>+Y36*(1+$M$2)</f>
        <v>83300.345021250047</v>
      </c>
      <c r="AA36" s="1">
        <f>+Z36*(1+$M$2)</f>
        <v>87465.362272312559</v>
      </c>
      <c r="AB36" s="1">
        <f>+AA36*(1+$M$2)</f>
        <v>91838.630385928191</v>
      </c>
      <c r="AC36" s="2">
        <f>+G36</f>
        <v>115300</v>
      </c>
      <c r="AD36" s="1">
        <f>+AC36*(1+$M$2)</f>
        <v>121065</v>
      </c>
      <c r="AE36" s="1">
        <f>+AD36*(1+$M$2)</f>
        <v>127118.25</v>
      </c>
      <c r="AF36" s="1">
        <f>+AE36*(1+$M$2)</f>
        <v>133474.16250000001</v>
      </c>
      <c r="AG36" s="1">
        <f>+AF36*(1+$M$2)</f>
        <v>140147.87062500001</v>
      </c>
      <c r="AH36" s="1">
        <f>+AG36*(1+$M$2)</f>
        <v>147155.26415625002</v>
      </c>
      <c r="AI36" s="1">
        <f>+AH36*(1+$M$2)</f>
        <v>154513.02736406252</v>
      </c>
      <c r="AJ36" s="1">
        <f>+AI36*(1+$M$2)</f>
        <v>162238.67873226566</v>
      </c>
      <c r="AK36" s="1">
        <f>+AJ36*(1+$M$2)</f>
        <v>170350.61266887895</v>
      </c>
      <c r="AL36" s="1">
        <f>+AK36*(1+$M$2)</f>
        <v>178868.14330232292</v>
      </c>
      <c r="AM36" s="2">
        <f>+J36</f>
        <v>21028.909166770456</v>
      </c>
      <c r="AN36" s="1">
        <f>+AM36*(1+$M$2)</f>
        <v>22080.354625108979</v>
      </c>
      <c r="AO36" s="1">
        <f>+AN36*(1+$M$2)</f>
        <v>23184.372356364431</v>
      </c>
      <c r="AP36" s="1">
        <f>+AO36*(1+$M$2)</f>
        <v>24343.590974182654</v>
      </c>
      <c r="AQ36" s="1">
        <f>+AP36*(1+$M$2)</f>
        <v>25560.770522891788</v>
      </c>
      <c r="AR36" s="1">
        <f>+AQ36*(1+$M$2)</f>
        <v>26838.809049036379</v>
      </c>
      <c r="AS36" s="1">
        <f>+AR36*(1+$M$2)</f>
        <v>28180.749501488201</v>
      </c>
      <c r="AT36" s="1">
        <f>+AS36*(1+$M$2)</f>
        <v>29589.786976562613</v>
      </c>
      <c r="AU36" s="1">
        <f>+AT36*(1+$M$2)</f>
        <v>31069.276325390743</v>
      </c>
      <c r="AV36" s="1">
        <f>+AU36*(1+$M$2)</f>
        <v>32622.740141660281</v>
      </c>
      <c r="AW36" s="1">
        <f>+AV36*(1+$M$2)</f>
        <v>34253.877148743297</v>
      </c>
      <c r="AX36" s="1">
        <f>+AW36*(1+$M$2)</f>
        <v>35966.571006180464</v>
      </c>
      <c r="AY36" s="1">
        <f>+AX36*(1+$M$2)</f>
        <v>37764.899556489487</v>
      </c>
      <c r="AZ36" s="1">
        <f>+AY36*(1+$M$2)</f>
        <v>39653.144534313964</v>
      </c>
      <c r="BA36" s="2">
        <f>+K36</f>
        <v>40956.642346767461</v>
      </c>
      <c r="BB36" s="1">
        <f>+BA36*(1+$M$2)</f>
        <v>43004.474464105835</v>
      </c>
      <c r="BC36" s="1">
        <f>+BB36*(1+$M$2)</f>
        <v>45154.698187311129</v>
      </c>
      <c r="BD36" s="1">
        <f>+BC36*(1+$M$2)</f>
        <v>47412.433096676687</v>
      </c>
      <c r="BE36" s="1">
        <f>+BD36*(1+$M$2)</f>
        <v>49783.054751510521</v>
      </c>
      <c r="BF36" s="1">
        <f>+BE36*(1+$M$2)</f>
        <v>52272.207489086046</v>
      </c>
      <c r="BG36" s="1">
        <f>+BF36*(1+$M$2)</f>
        <v>54885.817863540353</v>
      </c>
      <c r="BH36" s="1">
        <f>+BG36*(1+$M$2)</f>
        <v>57630.108756717374</v>
      </c>
      <c r="BI36" s="1">
        <f>+BH36*(1+$M$2)</f>
        <v>60511.614194553244</v>
      </c>
      <c r="BJ36" s="1">
        <f>+BI36*(1+$M$2)</f>
        <v>63537.194904280906</v>
      </c>
      <c r="BK36" s="3">
        <f>NPV($L$2,-N36,O36:AL36)</f>
        <v>1145256.4564226482</v>
      </c>
      <c r="BL36" s="1">
        <f>NPV(L36,0,AM36:BJ36)</f>
        <v>594125.69830445934</v>
      </c>
      <c r="BM36" s="3">
        <f>+BK36-BL36</f>
        <v>551130.75811818882</v>
      </c>
    </row>
    <row r="37" spans="1:65" x14ac:dyDescent="0.2">
      <c r="A37">
        <f>VLOOKUP(C37,[2]Sheet1!$A:$B,2,FALSE)</f>
        <v>164988</v>
      </c>
      <c r="B37" t="s">
        <v>40</v>
      </c>
      <c r="C37" t="s">
        <v>40</v>
      </c>
      <c r="D37" s="4">
        <f>+BM37/N37</f>
        <v>2.9210149241347771</v>
      </c>
      <c r="E37" s="4">
        <f>+D37*10</f>
        <v>29.210149241347771</v>
      </c>
      <c r="F37" s="1">
        <v>56100</v>
      </c>
      <c r="G37" s="1">
        <v>113500</v>
      </c>
      <c r="H37">
        <v>0.42</v>
      </c>
      <c r="I37">
        <v>0.23</v>
      </c>
      <c r="J37" s="1">
        <f>+F37/(1+'[1]Figure 1.2'!$C$23)</f>
        <v>19927.733179997002</v>
      </c>
      <c r="K37" s="1">
        <f>+G37/(1+'[1]Figure 1.2'!$C$23)</f>
        <v>40317.249838318356</v>
      </c>
      <c r="L37">
        <f>+'[1]Figure 1.2'!$C$21</f>
        <v>0.03</v>
      </c>
      <c r="M37">
        <f>+'[1]Figure 1.2'!$C$22</f>
        <v>0.05</v>
      </c>
      <c r="N37" s="1">
        <f>VLOOKUP(A37,[3]Sheet2!$A:$D,4,FALSE)</f>
        <v>183004</v>
      </c>
      <c r="O37" s="1">
        <v>0</v>
      </c>
      <c r="P37" s="1">
        <v>0</v>
      </c>
      <c r="Q37" s="1">
        <v>0</v>
      </c>
      <c r="R37" s="1">
        <v>0</v>
      </c>
      <c r="S37" s="2">
        <f>+F37</f>
        <v>56100</v>
      </c>
      <c r="T37" s="1">
        <f>+S37*(1+$M$2)</f>
        <v>58905</v>
      </c>
      <c r="U37" s="1">
        <f>+T37*(1+$M$2)</f>
        <v>61850.25</v>
      </c>
      <c r="V37" s="1">
        <f>+U37*(1+$M$2)</f>
        <v>64942.762500000004</v>
      </c>
      <c r="W37" s="1">
        <f>+V37*(1+$M$2)</f>
        <v>68189.900625000009</v>
      </c>
      <c r="X37" s="1">
        <f>+W37*(1+$M$2)</f>
        <v>71599.39565625001</v>
      </c>
      <c r="Y37" s="1">
        <f>+X37*(1+$M$2)</f>
        <v>75179.365439062516</v>
      </c>
      <c r="Z37" s="1">
        <f>+Y37*(1+$M$2)</f>
        <v>78938.333711015643</v>
      </c>
      <c r="AA37" s="1">
        <f>+Z37*(1+$M$2)</f>
        <v>82885.250396566422</v>
      </c>
      <c r="AB37" s="1">
        <f>+AA37*(1+$M$2)</f>
        <v>87029.512916394742</v>
      </c>
      <c r="AC37" s="2">
        <f>+G37</f>
        <v>113500</v>
      </c>
      <c r="AD37" s="1">
        <f>+AC37*(1+$M$2)</f>
        <v>119175</v>
      </c>
      <c r="AE37" s="1">
        <f>+AD37*(1+$M$2)</f>
        <v>125133.75</v>
      </c>
      <c r="AF37" s="1">
        <f>+AE37*(1+$M$2)</f>
        <v>131390.4375</v>
      </c>
      <c r="AG37" s="1">
        <f>+AF37*(1+$M$2)</f>
        <v>137959.95937500001</v>
      </c>
      <c r="AH37" s="1">
        <f>+AG37*(1+$M$2)</f>
        <v>144857.95734375002</v>
      </c>
      <c r="AI37" s="1">
        <f>+AH37*(1+$M$2)</f>
        <v>152100.85521093753</v>
      </c>
      <c r="AJ37" s="1">
        <f>+AI37*(1+$M$2)</f>
        <v>159705.8979714844</v>
      </c>
      <c r="AK37" s="1">
        <f>+AJ37*(1+$M$2)</f>
        <v>167691.19287005864</v>
      </c>
      <c r="AL37" s="1">
        <f>+AK37*(1+$M$2)</f>
        <v>176075.75251356157</v>
      </c>
      <c r="AM37" s="2">
        <f>+J37</f>
        <v>19927.733179997002</v>
      </c>
      <c r="AN37" s="1">
        <f>+AM37*(1+$M$2)</f>
        <v>20924.119838996852</v>
      </c>
      <c r="AO37" s="1">
        <f>+AN37*(1+$M$2)</f>
        <v>21970.325830946695</v>
      </c>
      <c r="AP37" s="1">
        <f>+AO37*(1+$M$2)</f>
        <v>23068.842122494032</v>
      </c>
      <c r="AQ37" s="1">
        <f>+AP37*(1+$M$2)</f>
        <v>24222.284228618733</v>
      </c>
      <c r="AR37" s="1">
        <f>+AQ37*(1+$M$2)</f>
        <v>25433.39844004967</v>
      </c>
      <c r="AS37" s="1">
        <f>+AR37*(1+$M$2)</f>
        <v>26705.068362052156</v>
      </c>
      <c r="AT37" s="1">
        <f>+AS37*(1+$M$2)</f>
        <v>28040.321780154765</v>
      </c>
      <c r="AU37" s="1">
        <f>+AT37*(1+$M$2)</f>
        <v>29442.337869162504</v>
      </c>
      <c r="AV37" s="1">
        <f>+AU37*(1+$M$2)</f>
        <v>30914.454762620629</v>
      </c>
      <c r="AW37" s="1">
        <f>+AV37*(1+$M$2)</f>
        <v>32460.177500751663</v>
      </c>
      <c r="AX37" s="1">
        <f>+AW37*(1+$M$2)</f>
        <v>34083.18637578925</v>
      </c>
      <c r="AY37" s="1">
        <f>+AX37*(1+$M$2)</f>
        <v>35787.345694578711</v>
      </c>
      <c r="AZ37" s="1">
        <f>+AY37*(1+$M$2)</f>
        <v>37576.712979307646</v>
      </c>
      <c r="BA37" s="2">
        <f>+K37</f>
        <v>40317.249838318356</v>
      </c>
      <c r="BB37" s="1">
        <f>+BA37*(1+$M$2)</f>
        <v>42333.112330234275</v>
      </c>
      <c r="BC37" s="1">
        <f>+BB37*(1+$M$2)</f>
        <v>44449.767946745989</v>
      </c>
      <c r="BD37" s="1">
        <f>+BC37*(1+$M$2)</f>
        <v>46672.256344083289</v>
      </c>
      <c r="BE37" s="1">
        <f>+BD37*(1+$M$2)</f>
        <v>49005.869161287454</v>
      </c>
      <c r="BF37" s="1">
        <f>+BE37*(1+$M$2)</f>
        <v>51456.162619351831</v>
      </c>
      <c r="BG37" s="1">
        <f>+BF37*(1+$M$2)</f>
        <v>54028.970750319422</v>
      </c>
      <c r="BH37" s="1">
        <f>+BG37*(1+$M$2)</f>
        <v>56730.419287835393</v>
      </c>
      <c r="BI37" s="1">
        <f>+BH37*(1+$M$2)</f>
        <v>59566.940252227163</v>
      </c>
      <c r="BJ37" s="1">
        <f>+BI37*(1+$M$2)</f>
        <v>62545.287264838524</v>
      </c>
      <c r="BK37" s="3">
        <f>NPV($L$2,-N37,O37:AL37)</f>
        <v>1107815.8862490549</v>
      </c>
      <c r="BL37" s="1">
        <f>NPV(L37,0,AM37:BJ37)</f>
        <v>573258.47107269417</v>
      </c>
      <c r="BM37" s="3">
        <f>+BK37-BL37</f>
        <v>534557.41517636075</v>
      </c>
    </row>
    <row r="38" spans="1:65" x14ac:dyDescent="0.2">
      <c r="A38">
        <f>VLOOKUP(C38,[2]Sheet1!$A:$B,2,FALSE)</f>
        <v>165015</v>
      </c>
      <c r="B38" t="s">
        <v>39</v>
      </c>
      <c r="C38" t="s">
        <v>39</v>
      </c>
      <c r="D38" s="4">
        <f>+BM38/N38</f>
        <v>2.852641713547337</v>
      </c>
      <c r="E38" s="4">
        <f>+D38*10</f>
        <v>28.52641713547337</v>
      </c>
      <c r="F38" s="1">
        <v>55300</v>
      </c>
      <c r="G38" s="1">
        <v>114200</v>
      </c>
      <c r="H38">
        <v>0.48</v>
      </c>
      <c r="I38">
        <v>0.26</v>
      </c>
      <c r="J38" s="1">
        <f>+F38/(1+'[1]Figure 1.2'!$C$23)</f>
        <v>19643.558731797402</v>
      </c>
      <c r="K38" s="1">
        <f>+G38/(1+'[1]Figure 1.2'!$C$23)</f>
        <v>40565.902480493009</v>
      </c>
      <c r="L38">
        <f>+'[1]Figure 1.2'!$C$21</f>
        <v>0.03</v>
      </c>
      <c r="M38">
        <f>+'[1]Figure 1.2'!$C$22</f>
        <v>0.05</v>
      </c>
      <c r="N38" s="1">
        <f>VLOOKUP(A38,[3]Sheet2!$A:$D,4,FALSE)</f>
        <v>186281</v>
      </c>
      <c r="O38" s="1">
        <v>0</v>
      </c>
      <c r="P38" s="1">
        <v>0</v>
      </c>
      <c r="Q38" s="1">
        <v>0</v>
      </c>
      <c r="R38" s="1">
        <v>0</v>
      </c>
      <c r="S38" s="2">
        <f>+F38</f>
        <v>55300</v>
      </c>
      <c r="T38" s="1">
        <f>+S38*(1+$M$2)</f>
        <v>58065</v>
      </c>
      <c r="U38" s="1">
        <f>+T38*(1+$M$2)</f>
        <v>60968.25</v>
      </c>
      <c r="V38" s="1">
        <f>+U38*(1+$M$2)</f>
        <v>64016.662500000006</v>
      </c>
      <c r="W38" s="1">
        <f>+V38*(1+$M$2)</f>
        <v>67217.49562500001</v>
      </c>
      <c r="X38" s="1">
        <f>+W38*(1+$M$2)</f>
        <v>70578.370406250018</v>
      </c>
      <c r="Y38" s="1">
        <f>+X38*(1+$M$2)</f>
        <v>74107.288926562527</v>
      </c>
      <c r="Z38" s="1">
        <f>+Y38*(1+$M$2)</f>
        <v>77812.653372890651</v>
      </c>
      <c r="AA38" s="1">
        <f>+Z38*(1+$M$2)</f>
        <v>81703.28604153519</v>
      </c>
      <c r="AB38" s="1">
        <f>+AA38*(1+$M$2)</f>
        <v>85788.450343611956</v>
      </c>
      <c r="AC38" s="2">
        <f>+G38</f>
        <v>114200</v>
      </c>
      <c r="AD38" s="1">
        <f>+AC38*(1+$M$2)</f>
        <v>119910</v>
      </c>
      <c r="AE38" s="1">
        <f>+AD38*(1+$M$2)</f>
        <v>125905.5</v>
      </c>
      <c r="AF38" s="1">
        <f>+AE38*(1+$M$2)</f>
        <v>132200.77499999999</v>
      </c>
      <c r="AG38" s="1">
        <f>+AF38*(1+$M$2)</f>
        <v>138810.81375</v>
      </c>
      <c r="AH38" s="1">
        <f>+AG38*(1+$M$2)</f>
        <v>145751.35443750001</v>
      </c>
      <c r="AI38" s="1">
        <f>+AH38*(1+$M$2)</f>
        <v>153038.92215937501</v>
      </c>
      <c r="AJ38" s="1">
        <f>+AI38*(1+$M$2)</f>
        <v>160690.86826734376</v>
      </c>
      <c r="AK38" s="1">
        <f>+AJ38*(1+$M$2)</f>
        <v>168725.41168071094</v>
      </c>
      <c r="AL38" s="1">
        <f>+AK38*(1+$M$2)</f>
        <v>177161.68226474649</v>
      </c>
      <c r="AM38" s="2">
        <f>+J38</f>
        <v>19643.558731797402</v>
      </c>
      <c r="AN38" s="1">
        <f>+AM38*(1+$M$2)</f>
        <v>20625.736668387271</v>
      </c>
      <c r="AO38" s="1">
        <f>+AN38*(1+$M$2)</f>
        <v>21657.023501806638</v>
      </c>
      <c r="AP38" s="1">
        <f>+AO38*(1+$M$2)</f>
        <v>22739.874676896972</v>
      </c>
      <c r="AQ38" s="1">
        <f>+AP38*(1+$M$2)</f>
        <v>23876.868410741823</v>
      </c>
      <c r="AR38" s="1">
        <f>+AQ38*(1+$M$2)</f>
        <v>25070.711831278913</v>
      </c>
      <c r="AS38" s="1">
        <f>+AR38*(1+$M$2)</f>
        <v>26324.247422842862</v>
      </c>
      <c r="AT38" s="1">
        <f>+AS38*(1+$M$2)</f>
        <v>27640.459793985006</v>
      </c>
      <c r="AU38" s="1">
        <f>+AT38*(1+$M$2)</f>
        <v>29022.48278368426</v>
      </c>
      <c r="AV38" s="1">
        <f>+AU38*(1+$M$2)</f>
        <v>30473.606922868476</v>
      </c>
      <c r="AW38" s="1">
        <f>+AV38*(1+$M$2)</f>
        <v>31997.2872690119</v>
      </c>
      <c r="AX38" s="1">
        <f>+AW38*(1+$M$2)</f>
        <v>33597.151632462497</v>
      </c>
      <c r="AY38" s="1">
        <f>+AX38*(1+$M$2)</f>
        <v>35277.009214085621</v>
      </c>
      <c r="AZ38" s="1">
        <f>+AY38*(1+$M$2)</f>
        <v>37040.859674789906</v>
      </c>
      <c r="BA38" s="2">
        <f>+K38</f>
        <v>40565.902480493009</v>
      </c>
      <c r="BB38" s="1">
        <f>+BA38*(1+$M$2)</f>
        <v>42594.197604517663</v>
      </c>
      <c r="BC38" s="1">
        <f>+BB38*(1+$M$2)</f>
        <v>44723.907484743548</v>
      </c>
      <c r="BD38" s="1">
        <f>+BC38*(1+$M$2)</f>
        <v>46960.102858980725</v>
      </c>
      <c r="BE38" s="1">
        <f>+BD38*(1+$M$2)</f>
        <v>49308.108001929766</v>
      </c>
      <c r="BF38" s="1">
        <f>+BE38*(1+$M$2)</f>
        <v>51773.513402026256</v>
      </c>
      <c r="BG38" s="1">
        <f>+BF38*(1+$M$2)</f>
        <v>54362.18907212757</v>
      </c>
      <c r="BH38" s="1">
        <f>+BG38*(1+$M$2)</f>
        <v>57080.298525733953</v>
      </c>
      <c r="BI38" s="1">
        <f>+BH38*(1+$M$2)</f>
        <v>59934.313452020651</v>
      </c>
      <c r="BJ38" s="1">
        <f>+BI38*(1+$M$2)</f>
        <v>62931.029124621688</v>
      </c>
      <c r="BK38" s="3">
        <f>NPV($L$2,-N38,O38:AL38)</f>
        <v>1102081.4170697068</v>
      </c>
      <c r="BL38" s="1">
        <f>NPV(L38,0,AM38:BJ38)</f>
        <v>570688.46602839534</v>
      </c>
      <c r="BM38" s="3">
        <f>+BK38-BL38</f>
        <v>531392.95104131149</v>
      </c>
    </row>
    <row r="39" spans="1:65" x14ac:dyDescent="0.2">
      <c r="A39">
        <f>VLOOKUP(C39,[2]Sheet1!$A:$B,2,FALSE)</f>
        <v>166027</v>
      </c>
      <c r="B39" t="s">
        <v>8</v>
      </c>
      <c r="C39" t="s">
        <v>8</v>
      </c>
      <c r="D39" s="4">
        <f>+BM39/N39</f>
        <v>4.1435946206671135</v>
      </c>
      <c r="E39" s="4">
        <f>+D39*10</f>
        <v>41.435946206671133</v>
      </c>
      <c r="F39" s="1">
        <v>69200</v>
      </c>
      <c r="G39" s="1">
        <v>140700</v>
      </c>
      <c r="H39">
        <v>0.56000000000000005</v>
      </c>
      <c r="I39">
        <v>0.19</v>
      </c>
      <c r="J39" s="1">
        <f>+F39/(1+'[1]Figure 1.2'!$C$23)</f>
        <v>24581.089769265465</v>
      </c>
      <c r="K39" s="1">
        <f>+G39/(1+'[1]Figure 1.2'!$C$23)</f>
        <v>49979.181077104782</v>
      </c>
      <c r="L39">
        <f>+'[1]Figure 1.2'!$C$21</f>
        <v>0.03</v>
      </c>
      <c r="M39">
        <f>+'[1]Figure 1.2'!$C$22</f>
        <v>0.05</v>
      </c>
      <c r="N39" s="1">
        <f>VLOOKUP(A39,[3]Sheet2!$A:$D,4,FALSE)</f>
        <v>172374</v>
      </c>
      <c r="O39" s="1">
        <v>0</v>
      </c>
      <c r="P39" s="1">
        <v>0</v>
      </c>
      <c r="Q39" s="1">
        <v>0</v>
      </c>
      <c r="R39" s="1">
        <v>0</v>
      </c>
      <c r="S39" s="2">
        <f>+F39</f>
        <v>69200</v>
      </c>
      <c r="T39" s="1">
        <f>+S39*(1+$M$2)</f>
        <v>72660</v>
      </c>
      <c r="U39" s="1">
        <f>+T39*(1+$M$2)</f>
        <v>76293</v>
      </c>
      <c r="V39" s="1">
        <f>+U39*(1+$M$2)</f>
        <v>80107.650000000009</v>
      </c>
      <c r="W39" s="1">
        <f>+V39*(1+$M$2)</f>
        <v>84113.032500000016</v>
      </c>
      <c r="X39" s="1">
        <f>+W39*(1+$M$2)</f>
        <v>88318.684125000014</v>
      </c>
      <c r="Y39" s="1">
        <f>+X39*(1+$M$2)</f>
        <v>92734.618331250022</v>
      </c>
      <c r="Z39" s="1">
        <f>+Y39*(1+$M$2)</f>
        <v>97371.349247812526</v>
      </c>
      <c r="AA39" s="1">
        <f>+Z39*(1+$M$2)</f>
        <v>102239.91671020315</v>
      </c>
      <c r="AB39" s="1">
        <f>+AA39*(1+$M$2)</f>
        <v>107351.91254571331</v>
      </c>
      <c r="AC39" s="2">
        <f>+G39</f>
        <v>140700</v>
      </c>
      <c r="AD39" s="1">
        <f>+AC39*(1+$M$2)</f>
        <v>147735</v>
      </c>
      <c r="AE39" s="1">
        <f>+AD39*(1+$M$2)</f>
        <v>155121.75</v>
      </c>
      <c r="AF39" s="1">
        <f>+AE39*(1+$M$2)</f>
        <v>162877.83749999999</v>
      </c>
      <c r="AG39" s="1">
        <f>+AF39*(1+$M$2)</f>
        <v>171021.729375</v>
      </c>
      <c r="AH39" s="1">
        <f>+AG39*(1+$M$2)</f>
        <v>179572.81584375</v>
      </c>
      <c r="AI39" s="1">
        <f>+AH39*(1+$M$2)</f>
        <v>188551.4566359375</v>
      </c>
      <c r="AJ39" s="1">
        <f>+AI39*(1+$M$2)</f>
        <v>197979.02946773439</v>
      </c>
      <c r="AK39" s="1">
        <f>+AJ39*(1+$M$2)</f>
        <v>207877.98094112112</v>
      </c>
      <c r="AL39" s="1">
        <f>+AK39*(1+$M$2)</f>
        <v>218271.87998817718</v>
      </c>
      <c r="AM39" s="2">
        <f>+J39</f>
        <v>24581.089769265465</v>
      </c>
      <c r="AN39" s="1">
        <f>+AM39*(1+$M$2)</f>
        <v>25810.144257728738</v>
      </c>
      <c r="AO39" s="1">
        <f>+AN39*(1+$M$2)</f>
        <v>27100.651470615176</v>
      </c>
      <c r="AP39" s="1">
        <f>+AO39*(1+$M$2)</f>
        <v>28455.684044145935</v>
      </c>
      <c r="AQ39" s="1">
        <f>+AP39*(1+$M$2)</f>
        <v>29878.468246353234</v>
      </c>
      <c r="AR39" s="1">
        <f>+AQ39*(1+$M$2)</f>
        <v>31372.391658670898</v>
      </c>
      <c r="AS39" s="1">
        <f>+AR39*(1+$M$2)</f>
        <v>32941.011241604443</v>
      </c>
      <c r="AT39" s="1">
        <f>+AS39*(1+$M$2)</f>
        <v>34588.061803684664</v>
      </c>
      <c r="AU39" s="1">
        <f>+AT39*(1+$M$2)</f>
        <v>36317.464893868899</v>
      </c>
      <c r="AV39" s="1">
        <f>+AU39*(1+$M$2)</f>
        <v>38133.338138562343</v>
      </c>
      <c r="AW39" s="1">
        <f>+AV39*(1+$M$2)</f>
        <v>40040.005045490463</v>
      </c>
      <c r="AX39" s="1">
        <f>+AW39*(1+$M$2)</f>
        <v>42042.00529776499</v>
      </c>
      <c r="AY39" s="1">
        <f>+AX39*(1+$M$2)</f>
        <v>44144.10556265324</v>
      </c>
      <c r="AZ39" s="1">
        <f>+AY39*(1+$M$2)</f>
        <v>46351.310840785904</v>
      </c>
      <c r="BA39" s="2">
        <f>+K39</f>
        <v>49979.181077104782</v>
      </c>
      <c r="BB39" s="1">
        <f>+BA39*(1+$M$2)</f>
        <v>52478.140130960026</v>
      </c>
      <c r="BC39" s="1">
        <f>+BB39*(1+$M$2)</f>
        <v>55102.047137508031</v>
      </c>
      <c r="BD39" s="1">
        <f>+BC39*(1+$M$2)</f>
        <v>57857.149494383433</v>
      </c>
      <c r="BE39" s="1">
        <f>+BD39*(1+$M$2)</f>
        <v>60750.006969102607</v>
      </c>
      <c r="BF39" s="1">
        <f>+BE39*(1+$M$2)</f>
        <v>63787.507317557742</v>
      </c>
      <c r="BG39" s="1">
        <f>+BF39*(1+$M$2)</f>
        <v>66976.88268343563</v>
      </c>
      <c r="BH39" s="1">
        <f>+BG39*(1+$M$2)</f>
        <v>70325.726817607414</v>
      </c>
      <c r="BI39" s="1">
        <f>+BH39*(1+$M$2)</f>
        <v>73842.013158487782</v>
      </c>
      <c r="BJ39" s="1">
        <f>+BI39*(1+$M$2)</f>
        <v>77534.11381641218</v>
      </c>
      <c r="BK39" s="3">
        <f>NPV($L$2,-N39,O39:AL39)</f>
        <v>1423052.4978299108</v>
      </c>
      <c r="BL39" s="1">
        <f>NPV(L39,0,AM39:BJ39)</f>
        <v>708804.51868703775</v>
      </c>
      <c r="BM39" s="3">
        <f>+BK39-BL39</f>
        <v>714247.97914287308</v>
      </c>
    </row>
    <row r="40" spans="1:65" x14ac:dyDescent="0.2">
      <c r="A40">
        <f>VLOOKUP(C40,[2]Sheet1!$A:$B,2,FALSE)</f>
        <v>166629</v>
      </c>
      <c r="B40" t="s">
        <v>66</v>
      </c>
      <c r="C40" t="s">
        <v>66</v>
      </c>
      <c r="D40" s="4">
        <f>+BM40/N40</f>
        <v>4.6371640320287373</v>
      </c>
      <c r="E40" s="4">
        <f>+D40*10</f>
        <v>46.371640320287369</v>
      </c>
      <c r="F40" s="1">
        <v>53500</v>
      </c>
      <c r="G40" s="1">
        <v>99300</v>
      </c>
      <c r="H40">
        <v>0.46</v>
      </c>
      <c r="I40">
        <v>0.24</v>
      </c>
      <c r="J40" s="1">
        <f>+F40/(1+'[1]Figure 1.2'!$C$23)</f>
        <v>19004.1662233483</v>
      </c>
      <c r="K40" s="1">
        <f>+G40/(1+'[1]Figure 1.2'!$C$23)</f>
        <v>35273.153382775447</v>
      </c>
      <c r="L40">
        <f>+'[1]Figure 1.2'!$C$21</f>
        <v>0.03</v>
      </c>
      <c r="M40">
        <f>+'[1]Figure 1.2'!$C$22</f>
        <v>0.05</v>
      </c>
      <c r="N40" s="1">
        <f>VLOOKUP(A40,[3]Sheet2!$A:$D,4,FALSE)</f>
        <v>114121</v>
      </c>
      <c r="O40" s="1">
        <v>0</v>
      </c>
      <c r="P40" s="1">
        <v>0</v>
      </c>
      <c r="Q40" s="1">
        <v>0</v>
      </c>
      <c r="R40" s="1">
        <v>0</v>
      </c>
      <c r="S40" s="2">
        <f>+F40</f>
        <v>53500</v>
      </c>
      <c r="T40" s="1">
        <f>+S40*(1+$M$2)</f>
        <v>56175</v>
      </c>
      <c r="U40" s="1">
        <f>+T40*(1+$M$2)</f>
        <v>58983.75</v>
      </c>
      <c r="V40" s="1">
        <f>+U40*(1+$M$2)</f>
        <v>61932.9375</v>
      </c>
      <c r="W40" s="1">
        <f>+V40*(1+$M$2)</f>
        <v>65029.584375000006</v>
      </c>
      <c r="X40" s="1">
        <f>+W40*(1+$M$2)</f>
        <v>68281.063593750005</v>
      </c>
      <c r="Y40" s="1">
        <f>+X40*(1+$M$2)</f>
        <v>71695.116773437505</v>
      </c>
      <c r="Z40" s="1">
        <f>+Y40*(1+$M$2)</f>
        <v>75279.872612109379</v>
      </c>
      <c r="AA40" s="1">
        <f>+Z40*(1+$M$2)</f>
        <v>79043.866242714852</v>
      </c>
      <c r="AB40" s="1">
        <f>+AA40*(1+$M$2)</f>
        <v>82996.059554850595</v>
      </c>
      <c r="AC40" s="2">
        <f>+G40</f>
        <v>99300</v>
      </c>
      <c r="AD40" s="1">
        <f>+AC40*(1+$M$2)</f>
        <v>104265</v>
      </c>
      <c r="AE40" s="1">
        <f>+AD40*(1+$M$2)</f>
        <v>109478.25</v>
      </c>
      <c r="AF40" s="1">
        <f>+AE40*(1+$M$2)</f>
        <v>114952.16250000001</v>
      </c>
      <c r="AG40" s="1">
        <f>+AF40*(1+$M$2)</f>
        <v>120699.770625</v>
      </c>
      <c r="AH40" s="1">
        <f>+AG40*(1+$M$2)</f>
        <v>126734.75915625002</v>
      </c>
      <c r="AI40" s="1">
        <f>+AH40*(1+$M$2)</f>
        <v>133071.49711406251</v>
      </c>
      <c r="AJ40" s="1">
        <f>+AI40*(1+$M$2)</f>
        <v>139725.07196976565</v>
      </c>
      <c r="AK40" s="1">
        <f>+AJ40*(1+$M$2)</f>
        <v>146711.32556825393</v>
      </c>
      <c r="AL40" s="1">
        <f>+AK40*(1+$M$2)</f>
        <v>154046.89184666664</v>
      </c>
      <c r="AM40" s="2">
        <f>+J40</f>
        <v>19004.1662233483</v>
      </c>
      <c r="AN40" s="1">
        <f>+AM40*(1+$M$2)</f>
        <v>19954.374534515715</v>
      </c>
      <c r="AO40" s="1">
        <f>+AN40*(1+$M$2)</f>
        <v>20952.093261241502</v>
      </c>
      <c r="AP40" s="1">
        <f>+AO40*(1+$M$2)</f>
        <v>21999.697924303578</v>
      </c>
      <c r="AQ40" s="1">
        <f>+AP40*(1+$M$2)</f>
        <v>23099.682820518759</v>
      </c>
      <c r="AR40" s="1">
        <f>+AQ40*(1+$M$2)</f>
        <v>24254.666961544699</v>
      </c>
      <c r="AS40" s="1">
        <f>+AR40*(1+$M$2)</f>
        <v>25467.400309621935</v>
      </c>
      <c r="AT40" s="1">
        <f>+AS40*(1+$M$2)</f>
        <v>26740.770325103033</v>
      </c>
      <c r="AU40" s="1">
        <f>+AT40*(1+$M$2)</f>
        <v>28077.808841358186</v>
      </c>
      <c r="AV40" s="1">
        <f>+AU40*(1+$M$2)</f>
        <v>29481.699283426096</v>
      </c>
      <c r="AW40" s="1">
        <f>+AV40*(1+$M$2)</f>
        <v>30955.784247597403</v>
      </c>
      <c r="AX40" s="1">
        <f>+AW40*(1+$M$2)</f>
        <v>32503.573459977273</v>
      </c>
      <c r="AY40" s="1">
        <f>+AX40*(1+$M$2)</f>
        <v>34128.752132976137</v>
      </c>
      <c r="AZ40" s="1">
        <f>+AY40*(1+$M$2)</f>
        <v>35835.189739624948</v>
      </c>
      <c r="BA40" s="2">
        <f>+K40</f>
        <v>35273.153382775447</v>
      </c>
      <c r="BB40" s="1">
        <f>+BA40*(1+$M$2)</f>
        <v>37036.811051914221</v>
      </c>
      <c r="BC40" s="1">
        <f>+BB40*(1+$M$2)</f>
        <v>38888.651604509934</v>
      </c>
      <c r="BD40" s="1">
        <f>+BC40*(1+$M$2)</f>
        <v>40833.084184735431</v>
      </c>
      <c r="BE40" s="1">
        <f>+BD40*(1+$M$2)</f>
        <v>42874.738393972206</v>
      </c>
      <c r="BF40" s="1">
        <f>+BE40*(1+$M$2)</f>
        <v>45018.475313670817</v>
      </c>
      <c r="BG40" s="1">
        <f>+BF40*(1+$M$2)</f>
        <v>47269.399079354356</v>
      </c>
      <c r="BH40" s="1">
        <f>+BG40*(1+$M$2)</f>
        <v>49632.869033322073</v>
      </c>
      <c r="BI40" s="1">
        <f>+BH40*(1+$M$2)</f>
        <v>52114.512484988176</v>
      </c>
      <c r="BJ40" s="1">
        <f>+BI40*(1+$M$2)</f>
        <v>54720.238109237587</v>
      </c>
      <c r="BK40" s="3">
        <f>NPV($L$2,-N40,O40:AL40)</f>
        <v>1054277.3045602262</v>
      </c>
      <c r="BL40" s="1">
        <f>NPV(L40,0,AM40:BJ40)</f>
        <v>525079.50806107465</v>
      </c>
      <c r="BM40" s="3">
        <f>+BK40-BL40</f>
        <v>529197.7964991515</v>
      </c>
    </row>
    <row r="41" spans="1:65" x14ac:dyDescent="0.2">
      <c r="A41">
        <f>VLOOKUP(C41,[2]Sheet1!$A:$B,2,FALSE)</f>
        <v>166683</v>
      </c>
      <c r="B41" t="s">
        <v>6</v>
      </c>
      <c r="C41" t="s">
        <v>148</v>
      </c>
      <c r="D41" s="4">
        <f>+BM41/N41</f>
        <v>4.4232662830067957</v>
      </c>
      <c r="E41" s="4">
        <f>+D41*10</f>
        <v>44.232662830067959</v>
      </c>
      <c r="F41" s="1">
        <v>81500</v>
      </c>
      <c r="G41" s="1">
        <v>147000</v>
      </c>
      <c r="H41">
        <v>0.53</v>
      </c>
      <c r="I41">
        <v>0.69</v>
      </c>
      <c r="J41" s="1">
        <f>+F41/(1+'[1]Figure 1.2'!$C$23)</f>
        <v>28950.271910334326</v>
      </c>
      <c r="K41" s="1">
        <f>+G41/(1+'[1]Figure 1.2'!$C$23)</f>
        <v>52217.054856676637</v>
      </c>
      <c r="L41">
        <f>+'[1]Figure 1.2'!$C$21</f>
        <v>0.03</v>
      </c>
      <c r="M41">
        <f>+'[1]Figure 1.2'!$C$22</f>
        <v>0.05</v>
      </c>
      <c r="N41" s="1">
        <f>VLOOKUP(A41,[3]Sheet2!$A:$D,4,FALSE)</f>
        <v>177268</v>
      </c>
      <c r="O41" s="1">
        <v>0</v>
      </c>
      <c r="P41" s="1">
        <v>0</v>
      </c>
      <c r="Q41" s="1">
        <v>0</v>
      </c>
      <c r="R41" s="1">
        <v>0</v>
      </c>
      <c r="S41" s="2">
        <f>+F41</f>
        <v>81500</v>
      </c>
      <c r="T41" s="1">
        <f>+S41*(1+$M$2)</f>
        <v>85575</v>
      </c>
      <c r="U41" s="1">
        <f>+T41*(1+$M$2)</f>
        <v>89853.75</v>
      </c>
      <c r="V41" s="1">
        <f>+U41*(1+$M$2)</f>
        <v>94346.4375</v>
      </c>
      <c r="W41" s="1">
        <f>+V41*(1+$M$2)</f>
        <v>99063.759375000009</v>
      </c>
      <c r="X41" s="1">
        <f>+W41*(1+$M$2)</f>
        <v>104016.94734375001</v>
      </c>
      <c r="Y41" s="1">
        <f>+X41*(1+$M$2)</f>
        <v>109217.79471093752</v>
      </c>
      <c r="Z41" s="1">
        <f>+Y41*(1+$M$2)</f>
        <v>114678.6844464844</v>
      </c>
      <c r="AA41" s="1">
        <f>+Z41*(1+$M$2)</f>
        <v>120412.61866880863</v>
      </c>
      <c r="AB41" s="1">
        <f>+AA41*(1+$M$2)</f>
        <v>126433.24960224907</v>
      </c>
      <c r="AC41" s="2">
        <f>+G41</f>
        <v>147000</v>
      </c>
      <c r="AD41" s="1">
        <f>+AC41*(1+$M$2)</f>
        <v>154350</v>
      </c>
      <c r="AE41" s="1">
        <f>+AD41*(1+$M$2)</f>
        <v>162067.5</v>
      </c>
      <c r="AF41" s="1">
        <f>+AE41*(1+$M$2)</f>
        <v>170170.875</v>
      </c>
      <c r="AG41" s="1">
        <f>+AF41*(1+$M$2)</f>
        <v>178679.41875000001</v>
      </c>
      <c r="AH41" s="1">
        <f>+AG41*(1+$M$2)</f>
        <v>187613.38968750002</v>
      </c>
      <c r="AI41" s="1">
        <f>+AH41*(1+$M$2)</f>
        <v>196994.05917187504</v>
      </c>
      <c r="AJ41" s="1">
        <f>+AI41*(1+$M$2)</f>
        <v>206843.76213046879</v>
      </c>
      <c r="AK41" s="1">
        <f>+AJ41*(1+$M$2)</f>
        <v>217185.95023699224</v>
      </c>
      <c r="AL41" s="1">
        <f>+AK41*(1+$M$2)</f>
        <v>228045.24774884185</v>
      </c>
      <c r="AM41" s="2">
        <f>+J41</f>
        <v>28950.271910334326</v>
      </c>
      <c r="AN41" s="1">
        <f>+AM41*(1+$M$2)</f>
        <v>30397.785505851043</v>
      </c>
      <c r="AO41" s="1">
        <f>+AN41*(1+$M$2)</f>
        <v>31917.674781143596</v>
      </c>
      <c r="AP41" s="1">
        <f>+AO41*(1+$M$2)</f>
        <v>33513.558520200779</v>
      </c>
      <c r="AQ41" s="1">
        <f>+AP41*(1+$M$2)</f>
        <v>35189.236446210816</v>
      </c>
      <c r="AR41" s="1">
        <f>+AQ41*(1+$M$2)</f>
        <v>36948.698268521359</v>
      </c>
      <c r="AS41" s="1">
        <f>+AR41*(1+$M$2)</f>
        <v>38796.133181947429</v>
      </c>
      <c r="AT41" s="1">
        <f>+AS41*(1+$M$2)</f>
        <v>40735.939841044805</v>
      </c>
      <c r="AU41" s="1">
        <f>+AT41*(1+$M$2)</f>
        <v>42772.736833097049</v>
      </c>
      <c r="AV41" s="1">
        <f>+AU41*(1+$M$2)</f>
        <v>44911.373674751907</v>
      </c>
      <c r="AW41" s="1">
        <f>+AV41*(1+$M$2)</f>
        <v>47156.942358489505</v>
      </c>
      <c r="AX41" s="1">
        <f>+AW41*(1+$M$2)</f>
        <v>49514.789476413986</v>
      </c>
      <c r="AY41" s="1">
        <f>+AX41*(1+$M$2)</f>
        <v>51990.528950234686</v>
      </c>
      <c r="AZ41" s="1">
        <f>+AY41*(1+$M$2)</f>
        <v>54590.055397746422</v>
      </c>
      <c r="BA41" s="2">
        <f>+K41</f>
        <v>52217.054856676637</v>
      </c>
      <c r="BB41" s="1">
        <f>+BA41*(1+$M$2)</f>
        <v>54827.907599510472</v>
      </c>
      <c r="BC41" s="1">
        <f>+BB41*(1+$M$2)</f>
        <v>57569.302979485998</v>
      </c>
      <c r="BD41" s="1">
        <f>+BC41*(1+$M$2)</f>
        <v>60447.768128460302</v>
      </c>
      <c r="BE41" s="1">
        <f>+BD41*(1+$M$2)</f>
        <v>63470.156534883317</v>
      </c>
      <c r="BF41" s="1">
        <f>+BE41*(1+$M$2)</f>
        <v>66643.664361627481</v>
      </c>
      <c r="BG41" s="1">
        <f>+BF41*(1+$M$2)</f>
        <v>69975.847579708861</v>
      </c>
      <c r="BH41" s="1">
        <f>+BG41*(1+$M$2)</f>
        <v>73474.639958694301</v>
      </c>
      <c r="BI41" s="1">
        <f>+BH41*(1+$M$2)</f>
        <v>77148.371956629024</v>
      </c>
      <c r="BJ41" s="1">
        <f>+BI41*(1+$M$2)</f>
        <v>81005.790554460473</v>
      </c>
      <c r="BK41" s="3">
        <f>NPV($L$2,-N41,O41:AL41)</f>
        <v>1573668.5750292949</v>
      </c>
      <c r="BL41" s="1">
        <f>NPV(L41,0,AM41:BJ41)</f>
        <v>789565.00757324626</v>
      </c>
      <c r="BM41" s="3">
        <f>+BK41-BL41</f>
        <v>784103.56745604868</v>
      </c>
    </row>
    <row r="42" spans="1:65" x14ac:dyDescent="0.2">
      <c r="A42">
        <f>VLOOKUP(C42,[2]Sheet1!$A:$B,2,FALSE)</f>
        <v>167358</v>
      </c>
      <c r="B42" t="s">
        <v>63</v>
      </c>
      <c r="C42" t="s">
        <v>63</v>
      </c>
      <c r="D42" s="4">
        <f>+BM42/N42</f>
        <v>2.9957075566822566</v>
      </c>
      <c r="E42" s="4">
        <f>+D42*10</f>
        <v>29.957075566822567</v>
      </c>
      <c r="F42" s="1">
        <v>58300</v>
      </c>
      <c r="G42" s="1">
        <v>103300</v>
      </c>
      <c r="H42">
        <v>0.47</v>
      </c>
      <c r="I42">
        <v>0.37</v>
      </c>
      <c r="J42" s="1">
        <f>+F42/(1+'[1]Figure 1.2'!$C$23)</f>
        <v>20709.212912545903</v>
      </c>
      <c r="K42" s="1">
        <f>+G42/(1+'[1]Figure 1.2'!$C$23)</f>
        <v>36694.02562377345</v>
      </c>
      <c r="L42">
        <f>+'[1]Figure 1.2'!$C$21</f>
        <v>0.03</v>
      </c>
      <c r="M42">
        <f>+'[1]Figure 1.2'!$C$22</f>
        <v>0.05</v>
      </c>
      <c r="N42" s="1">
        <f>VLOOKUP(A42,[3]Sheet2!$A:$D,4,FALSE)</f>
        <v>170392</v>
      </c>
      <c r="O42" s="1">
        <v>0</v>
      </c>
      <c r="P42" s="1">
        <v>0</v>
      </c>
      <c r="Q42" s="1">
        <v>0</v>
      </c>
      <c r="R42" s="1">
        <v>0</v>
      </c>
      <c r="S42" s="2">
        <f>+F42</f>
        <v>58300</v>
      </c>
      <c r="T42" s="1">
        <f>+S42*(1+$M$2)</f>
        <v>61215</v>
      </c>
      <c r="U42" s="1">
        <f>+T42*(1+$M$2)</f>
        <v>64275.75</v>
      </c>
      <c r="V42" s="1">
        <f>+U42*(1+$M$2)</f>
        <v>67489.537500000006</v>
      </c>
      <c r="W42" s="1">
        <f>+V42*(1+$M$2)</f>
        <v>70864.014375000013</v>
      </c>
      <c r="X42" s="1">
        <f>+W42*(1+$M$2)</f>
        <v>74407.215093750012</v>
      </c>
      <c r="Y42" s="1">
        <f>+X42*(1+$M$2)</f>
        <v>78127.575848437511</v>
      </c>
      <c r="Z42" s="1">
        <f>+Y42*(1+$M$2)</f>
        <v>82033.954640859389</v>
      </c>
      <c r="AA42" s="1">
        <f>+Z42*(1+$M$2)</f>
        <v>86135.652372902361</v>
      </c>
      <c r="AB42" s="1">
        <f>+AA42*(1+$M$2)</f>
        <v>90442.434991547489</v>
      </c>
      <c r="AC42" s="2">
        <f>+G42</f>
        <v>103300</v>
      </c>
      <c r="AD42" s="1">
        <f>+AC42*(1+$M$2)</f>
        <v>108465</v>
      </c>
      <c r="AE42" s="1">
        <f>+AD42*(1+$M$2)</f>
        <v>113888.25</v>
      </c>
      <c r="AF42" s="1">
        <f>+AE42*(1+$M$2)</f>
        <v>119582.66250000001</v>
      </c>
      <c r="AG42" s="1">
        <f>+AF42*(1+$M$2)</f>
        <v>125561.79562500001</v>
      </c>
      <c r="AH42" s="1">
        <f>+AG42*(1+$M$2)</f>
        <v>131839.88540625002</v>
      </c>
      <c r="AI42" s="1">
        <f>+AH42*(1+$M$2)</f>
        <v>138431.87967656253</v>
      </c>
      <c r="AJ42" s="1">
        <f>+AI42*(1+$M$2)</f>
        <v>145353.47366039065</v>
      </c>
      <c r="AK42" s="1">
        <f>+AJ42*(1+$M$2)</f>
        <v>152621.14734341018</v>
      </c>
      <c r="AL42" s="1">
        <f>+AK42*(1+$M$2)</f>
        <v>160252.2047105807</v>
      </c>
      <c r="AM42" s="2">
        <f>+J42</f>
        <v>20709.212912545903</v>
      </c>
      <c r="AN42" s="1">
        <f>+AM42*(1+$M$2)</f>
        <v>21744.673558173199</v>
      </c>
      <c r="AO42" s="1">
        <f>+AN42*(1+$M$2)</f>
        <v>22831.907236081861</v>
      </c>
      <c r="AP42" s="1">
        <f>+AO42*(1+$M$2)</f>
        <v>23973.502597885956</v>
      </c>
      <c r="AQ42" s="1">
        <f>+AP42*(1+$M$2)</f>
        <v>25172.177727780254</v>
      </c>
      <c r="AR42" s="1">
        <f>+AQ42*(1+$M$2)</f>
        <v>26430.786614169268</v>
      </c>
      <c r="AS42" s="1">
        <f>+AR42*(1+$M$2)</f>
        <v>27752.325944877732</v>
      </c>
      <c r="AT42" s="1">
        <f>+AS42*(1+$M$2)</f>
        <v>29139.942242121619</v>
      </c>
      <c r="AU42" s="1">
        <f>+AT42*(1+$M$2)</f>
        <v>30596.939354227699</v>
      </c>
      <c r="AV42" s="1">
        <f>+AU42*(1+$M$2)</f>
        <v>32126.786321939086</v>
      </c>
      <c r="AW42" s="1">
        <f>+AV42*(1+$M$2)</f>
        <v>33733.125638036043</v>
      </c>
      <c r="AX42" s="1">
        <f>+AW42*(1+$M$2)</f>
        <v>35419.78191993785</v>
      </c>
      <c r="AY42" s="1">
        <f>+AX42*(1+$M$2)</f>
        <v>37190.771015934741</v>
      </c>
      <c r="AZ42" s="1">
        <f>+AY42*(1+$M$2)</f>
        <v>39050.309566731477</v>
      </c>
      <c r="BA42" s="2">
        <f>+K42</f>
        <v>36694.02562377345</v>
      </c>
      <c r="BB42" s="1">
        <f>+BA42*(1+$M$2)</f>
        <v>38528.726904962125</v>
      </c>
      <c r="BC42" s="1">
        <f>+BB42*(1+$M$2)</f>
        <v>40455.163250210229</v>
      </c>
      <c r="BD42" s="1">
        <f>+BC42*(1+$M$2)</f>
        <v>42477.921412720745</v>
      </c>
      <c r="BE42" s="1">
        <f>+BD42*(1+$M$2)</f>
        <v>44601.817483356783</v>
      </c>
      <c r="BF42" s="1">
        <f>+BE42*(1+$M$2)</f>
        <v>46831.908357524626</v>
      </c>
      <c r="BG42" s="1">
        <f>+BF42*(1+$M$2)</f>
        <v>49173.503775400859</v>
      </c>
      <c r="BH42" s="1">
        <f>+BG42*(1+$M$2)</f>
        <v>51632.178964170904</v>
      </c>
      <c r="BI42" s="1">
        <f>+BH42*(1+$M$2)</f>
        <v>54213.787912379448</v>
      </c>
      <c r="BJ42" s="1">
        <f>+BI42*(1+$M$2)</f>
        <v>56924.477307998422</v>
      </c>
      <c r="BK42" s="3">
        <f>NPV($L$2,-N42,O42:AL42)</f>
        <v>1070766.7116309716</v>
      </c>
      <c r="BL42" s="1">
        <f>NPV(L42,0,AM42:BJ42)</f>
        <v>560322.10963276855</v>
      </c>
      <c r="BM42" s="3">
        <f>+BK42-BL42</f>
        <v>510444.60199820308</v>
      </c>
    </row>
    <row r="43" spans="1:65" x14ac:dyDescent="0.2">
      <c r="A43">
        <f>VLOOKUP(C43,[2]Sheet1!$A:$B,2,FALSE)</f>
        <v>168148</v>
      </c>
      <c r="B43" t="s">
        <v>27</v>
      </c>
      <c r="C43" t="s">
        <v>27</v>
      </c>
      <c r="D43" s="4">
        <f>+BM43/N43</f>
        <v>3.008153755214646</v>
      </c>
      <c r="E43" s="4">
        <f>+D43*10</f>
        <v>30.081537552146461</v>
      </c>
      <c r="F43" s="1">
        <v>60400</v>
      </c>
      <c r="G43" s="1">
        <v>120200</v>
      </c>
      <c r="H43">
        <v>0.51</v>
      </c>
      <c r="I43">
        <v>0.24</v>
      </c>
      <c r="J43" s="1">
        <f>+F43/(1+'[1]Figure 1.2'!$C$23)</f>
        <v>21455.170839069855</v>
      </c>
      <c r="K43" s="1">
        <f>+G43/(1+'[1]Figure 1.2'!$C$23)</f>
        <v>42697.210841990011</v>
      </c>
      <c r="L43">
        <f>+'[1]Figure 1.2'!$C$21</f>
        <v>0.03</v>
      </c>
      <c r="M43">
        <f>+'[1]Figure 1.2'!$C$22</f>
        <v>0.05</v>
      </c>
      <c r="N43" s="1">
        <f>VLOOKUP(A43,[3]Sheet2!$A:$D,4,FALSE)</f>
        <v>190511</v>
      </c>
      <c r="O43" s="1">
        <v>0</v>
      </c>
      <c r="P43" s="1">
        <v>0</v>
      </c>
      <c r="Q43" s="1">
        <v>0</v>
      </c>
      <c r="R43" s="1">
        <v>0</v>
      </c>
      <c r="S43" s="2">
        <f>+F43</f>
        <v>60400</v>
      </c>
      <c r="T43" s="1">
        <f>+S43*(1+$M$2)</f>
        <v>63420</v>
      </c>
      <c r="U43" s="1">
        <f>+T43*(1+$M$2)</f>
        <v>66591</v>
      </c>
      <c r="V43" s="1">
        <f>+U43*(1+$M$2)</f>
        <v>69920.55</v>
      </c>
      <c r="W43" s="1">
        <f>+V43*(1+$M$2)</f>
        <v>73416.577499999999</v>
      </c>
      <c r="X43" s="1">
        <f>+W43*(1+$M$2)</f>
        <v>77087.406375000006</v>
      </c>
      <c r="Y43" s="1">
        <f>+X43*(1+$M$2)</f>
        <v>80941.776693750013</v>
      </c>
      <c r="Z43" s="1">
        <f>+Y43*(1+$M$2)</f>
        <v>84988.865528437513</v>
      </c>
      <c r="AA43" s="1">
        <f>+Z43*(1+$M$2)</f>
        <v>89238.308804859393</v>
      </c>
      <c r="AB43" s="1">
        <f>+AA43*(1+$M$2)</f>
        <v>93700.224245102363</v>
      </c>
      <c r="AC43" s="2">
        <f>+G43</f>
        <v>120200</v>
      </c>
      <c r="AD43" s="1">
        <f>+AC43*(1+$M$2)</f>
        <v>126210</v>
      </c>
      <c r="AE43" s="1">
        <f>+AD43*(1+$M$2)</f>
        <v>132520.5</v>
      </c>
      <c r="AF43" s="1">
        <f>+AE43*(1+$M$2)</f>
        <v>139146.52499999999</v>
      </c>
      <c r="AG43" s="1">
        <f>+AF43*(1+$M$2)</f>
        <v>146103.85125000001</v>
      </c>
      <c r="AH43" s="1">
        <f>+AG43*(1+$M$2)</f>
        <v>153409.04381250002</v>
      </c>
      <c r="AI43" s="1">
        <f>+AH43*(1+$M$2)</f>
        <v>161079.49600312504</v>
      </c>
      <c r="AJ43" s="1">
        <f>+AI43*(1+$M$2)</f>
        <v>169133.47080328129</v>
      </c>
      <c r="AK43" s="1">
        <f>+AJ43*(1+$M$2)</f>
        <v>177590.14434344537</v>
      </c>
      <c r="AL43" s="1">
        <f>+AK43*(1+$M$2)</f>
        <v>186469.65156061764</v>
      </c>
      <c r="AM43" s="2">
        <f>+J43</f>
        <v>21455.170839069855</v>
      </c>
      <c r="AN43" s="1">
        <f>+AM43*(1+$M$2)</f>
        <v>22527.92938102335</v>
      </c>
      <c r="AO43" s="1">
        <f>+AN43*(1+$M$2)</f>
        <v>23654.325850074518</v>
      </c>
      <c r="AP43" s="1">
        <f>+AO43*(1+$M$2)</f>
        <v>24837.042142578244</v>
      </c>
      <c r="AQ43" s="1">
        <f>+AP43*(1+$M$2)</f>
        <v>26078.894249707158</v>
      </c>
      <c r="AR43" s="1">
        <f>+AQ43*(1+$M$2)</f>
        <v>27382.838962192516</v>
      </c>
      <c r="AS43" s="1">
        <f>+AR43*(1+$M$2)</f>
        <v>28751.980910302143</v>
      </c>
      <c r="AT43" s="1">
        <f>+AS43*(1+$M$2)</f>
        <v>30189.579955817251</v>
      </c>
      <c r="AU43" s="1">
        <f>+AT43*(1+$M$2)</f>
        <v>31699.058953608113</v>
      </c>
      <c r="AV43" s="1">
        <f>+AU43*(1+$M$2)</f>
        <v>33284.011901288519</v>
      </c>
      <c r="AW43" s="1">
        <f>+AV43*(1+$M$2)</f>
        <v>34948.21249635295</v>
      </c>
      <c r="AX43" s="1">
        <f>+AW43*(1+$M$2)</f>
        <v>36695.623121170596</v>
      </c>
      <c r="AY43" s="1">
        <f>+AX43*(1+$M$2)</f>
        <v>38530.404277229129</v>
      </c>
      <c r="AZ43" s="1">
        <f>+AY43*(1+$M$2)</f>
        <v>40456.924491090584</v>
      </c>
      <c r="BA43" s="2">
        <f>+K43</f>
        <v>42697.210841990011</v>
      </c>
      <c r="BB43" s="1">
        <f>+BA43*(1+$M$2)</f>
        <v>44832.071384089511</v>
      </c>
      <c r="BC43" s="1">
        <f>+BB43*(1+$M$2)</f>
        <v>47073.674953293987</v>
      </c>
      <c r="BD43" s="1">
        <f>+BC43*(1+$M$2)</f>
        <v>49427.358700958684</v>
      </c>
      <c r="BE43" s="1">
        <f>+BD43*(1+$M$2)</f>
        <v>51898.726636006621</v>
      </c>
      <c r="BF43" s="1">
        <f>+BE43*(1+$M$2)</f>
        <v>54493.662967806951</v>
      </c>
      <c r="BG43" s="1">
        <f>+BF43*(1+$M$2)</f>
        <v>57218.346116197303</v>
      </c>
      <c r="BH43" s="1">
        <f>+BG43*(1+$M$2)</f>
        <v>60079.26342200717</v>
      </c>
      <c r="BI43" s="1">
        <f>+BH43*(1+$M$2)</f>
        <v>63083.226593107531</v>
      </c>
      <c r="BJ43" s="1">
        <f>+BI43*(1+$M$2)</f>
        <v>66237.387922762908</v>
      </c>
      <c r="BK43" s="3">
        <f>NPV($L$2,-N43,O43:AL43)</f>
        <v>1185450.5370611059</v>
      </c>
      <c r="BL43" s="1">
        <f>NPV(L43,0,AM43:BJ43)</f>
        <v>612364.15700140852</v>
      </c>
      <c r="BM43" s="3">
        <f>+BK43-BL43</f>
        <v>573086.38005969743</v>
      </c>
    </row>
    <row r="44" spans="1:65" x14ac:dyDescent="0.2">
      <c r="A44">
        <f>VLOOKUP(C44,[2]Sheet1!$A:$B,2,FALSE)</f>
        <v>170976</v>
      </c>
      <c r="B44" t="s">
        <v>60</v>
      </c>
      <c r="C44" t="s">
        <v>60</v>
      </c>
      <c r="D44" s="4">
        <f>+BM44/N44</f>
        <v>3.0446647361192678</v>
      </c>
      <c r="E44" s="4">
        <f>+D44*10</f>
        <v>30.446647361192678</v>
      </c>
      <c r="F44" s="1">
        <v>59300</v>
      </c>
      <c r="G44" s="1">
        <v>104600</v>
      </c>
      <c r="H44">
        <v>0.46</v>
      </c>
      <c r="I44">
        <v>0.38</v>
      </c>
      <c r="J44" s="1">
        <f>+F44/(1+'[1]Figure 1.2'!$C$23)</f>
        <v>21064.430972795406</v>
      </c>
      <c r="K44" s="1">
        <f>+G44/(1+'[1]Figure 1.2'!$C$23)</f>
        <v>37155.809102097795</v>
      </c>
      <c r="L44">
        <f>+'[1]Figure 1.2'!$C$21</f>
        <v>0.03</v>
      </c>
      <c r="M44">
        <f>+'[1]Figure 1.2'!$C$22</f>
        <v>0.05</v>
      </c>
      <c r="N44" s="1">
        <f>VLOOKUP(A44,[3]Sheet2!$A:$D,4,FALSE)</f>
        <v>170686</v>
      </c>
      <c r="O44" s="1">
        <v>0</v>
      </c>
      <c r="P44" s="1">
        <v>0</v>
      </c>
      <c r="Q44" s="1">
        <v>0</v>
      </c>
      <c r="R44" s="1">
        <v>0</v>
      </c>
      <c r="S44" s="2">
        <f>+F44</f>
        <v>59300</v>
      </c>
      <c r="T44" s="1">
        <f>+S44*(1+$M$2)</f>
        <v>62265</v>
      </c>
      <c r="U44" s="1">
        <f>+T44*(1+$M$2)</f>
        <v>65378.25</v>
      </c>
      <c r="V44" s="1">
        <f>+U44*(1+$M$2)</f>
        <v>68647.162500000006</v>
      </c>
      <c r="W44" s="1">
        <f>+V44*(1+$M$2)</f>
        <v>72079.520625000005</v>
      </c>
      <c r="X44" s="1">
        <f>+W44*(1+$M$2)</f>
        <v>75683.496656250005</v>
      </c>
      <c r="Y44" s="1">
        <f>+X44*(1+$M$2)</f>
        <v>79467.671489062515</v>
      </c>
      <c r="Z44" s="1">
        <f>+Y44*(1+$M$2)</f>
        <v>83441.05506351564</v>
      </c>
      <c r="AA44" s="1">
        <f>+Z44*(1+$M$2)</f>
        <v>87613.107816691423</v>
      </c>
      <c r="AB44" s="1">
        <f>+AA44*(1+$M$2)</f>
        <v>91993.763207526004</v>
      </c>
      <c r="AC44" s="2">
        <f>+G44</f>
        <v>104600</v>
      </c>
      <c r="AD44" s="1">
        <f>+AC44*(1+$M$2)</f>
        <v>109830</v>
      </c>
      <c r="AE44" s="1">
        <f>+AD44*(1+$M$2)</f>
        <v>115321.5</v>
      </c>
      <c r="AF44" s="1">
        <f>+AE44*(1+$M$2)</f>
        <v>121087.57500000001</v>
      </c>
      <c r="AG44" s="1">
        <f>+AF44*(1+$M$2)</f>
        <v>127141.95375000002</v>
      </c>
      <c r="AH44" s="1">
        <f>+AG44*(1+$M$2)</f>
        <v>133499.05143750002</v>
      </c>
      <c r="AI44" s="1">
        <f>+AH44*(1+$M$2)</f>
        <v>140174.00400937503</v>
      </c>
      <c r="AJ44" s="1">
        <f>+AI44*(1+$M$2)</f>
        <v>147182.7042098438</v>
      </c>
      <c r="AK44" s="1">
        <f>+AJ44*(1+$M$2)</f>
        <v>154541.83942033598</v>
      </c>
      <c r="AL44" s="1">
        <f>+AK44*(1+$M$2)</f>
        <v>162268.93139135279</v>
      </c>
      <c r="AM44" s="2">
        <f>+J44</f>
        <v>21064.430972795406</v>
      </c>
      <c r="AN44" s="1">
        <f>+AM44*(1+$M$2)</f>
        <v>22117.652521435179</v>
      </c>
      <c r="AO44" s="1">
        <f>+AN44*(1+$M$2)</f>
        <v>23223.53514750694</v>
      </c>
      <c r="AP44" s="1">
        <f>+AO44*(1+$M$2)</f>
        <v>24384.71190488229</v>
      </c>
      <c r="AQ44" s="1">
        <f>+AP44*(1+$M$2)</f>
        <v>25603.947500126404</v>
      </c>
      <c r="AR44" s="1">
        <f>+AQ44*(1+$M$2)</f>
        <v>26884.144875132726</v>
      </c>
      <c r="AS44" s="1">
        <f>+AR44*(1+$M$2)</f>
        <v>28228.352118889365</v>
      </c>
      <c r="AT44" s="1">
        <f>+AS44*(1+$M$2)</f>
        <v>29639.769724833834</v>
      </c>
      <c r="AU44" s="1">
        <f>+AT44*(1+$M$2)</f>
        <v>31121.758211075528</v>
      </c>
      <c r="AV44" s="1">
        <f>+AU44*(1+$M$2)</f>
        <v>32677.846121629307</v>
      </c>
      <c r="AW44" s="1">
        <f>+AV44*(1+$M$2)</f>
        <v>34311.73842771077</v>
      </c>
      <c r="AX44" s="1">
        <f>+AW44*(1+$M$2)</f>
        <v>36027.325349096311</v>
      </c>
      <c r="AY44" s="1">
        <f>+AX44*(1+$M$2)</f>
        <v>37828.691616551128</v>
      </c>
      <c r="AZ44" s="1">
        <f>+AY44*(1+$M$2)</f>
        <v>39720.12619737869</v>
      </c>
      <c r="BA44" s="2">
        <f>+K44</f>
        <v>37155.809102097795</v>
      </c>
      <c r="BB44" s="1">
        <f>+BA44*(1+$M$2)</f>
        <v>39013.599557202688</v>
      </c>
      <c r="BC44" s="1">
        <f>+BB44*(1+$M$2)</f>
        <v>40964.279535062822</v>
      </c>
      <c r="BD44" s="1">
        <f>+BC44*(1+$M$2)</f>
        <v>43012.493511815963</v>
      </c>
      <c r="BE44" s="1">
        <f>+BD44*(1+$M$2)</f>
        <v>45163.118187406762</v>
      </c>
      <c r="BF44" s="1">
        <f>+BE44*(1+$M$2)</f>
        <v>47421.274096777102</v>
      </c>
      <c r="BG44" s="1">
        <f>+BF44*(1+$M$2)</f>
        <v>49792.337801615962</v>
      </c>
      <c r="BH44" s="1">
        <f>+BG44*(1+$M$2)</f>
        <v>52281.954691696759</v>
      </c>
      <c r="BI44" s="1">
        <f>+BH44*(1+$M$2)</f>
        <v>54896.052426281596</v>
      </c>
      <c r="BJ44" s="1">
        <f>+BI44*(1+$M$2)</f>
        <v>57640.85504759568</v>
      </c>
      <c r="BK44" s="3">
        <f>NPV($L$2,-N44,O44:AL44)</f>
        <v>1088474.0772569485</v>
      </c>
      <c r="BL44" s="1">
        <f>NPV(L44,0,AM44:BJ44)</f>
        <v>568792.43210769515</v>
      </c>
      <c r="BM44" s="3">
        <f>+BK44-BL44</f>
        <v>519681.64514925331</v>
      </c>
    </row>
    <row r="45" spans="1:65" x14ac:dyDescent="0.2">
      <c r="A45">
        <f>VLOOKUP(C45,[2]Sheet1!$A:$B,2,FALSE)</f>
        <v>171100</v>
      </c>
      <c r="B45" t="s">
        <v>72</v>
      </c>
      <c r="C45" t="s">
        <v>72</v>
      </c>
      <c r="D45" s="4">
        <f>+BM45/N45</f>
        <v>3.4938529462701946</v>
      </c>
      <c r="E45" s="4">
        <f>+D45*10</f>
        <v>34.938529462701943</v>
      </c>
      <c r="F45" s="1">
        <v>51800</v>
      </c>
      <c r="G45" s="1">
        <v>97200</v>
      </c>
      <c r="H45">
        <v>0.48</v>
      </c>
      <c r="I45">
        <v>0.19</v>
      </c>
      <c r="J45" s="1">
        <f>+F45/(1+'[1]Figure 1.2'!$C$23)</f>
        <v>18400.295520924148</v>
      </c>
      <c r="K45" s="1">
        <f>+G45/(1+'[1]Figure 1.2'!$C$23)</f>
        <v>34527.195456251495</v>
      </c>
      <c r="L45">
        <f>+'[1]Figure 1.2'!$C$21</f>
        <v>0.03</v>
      </c>
      <c r="M45">
        <f>+'[1]Figure 1.2'!$C$22</f>
        <v>0.05</v>
      </c>
      <c r="N45" s="1">
        <f>VLOOKUP(A45,[3]Sheet2!$A:$D,4,FALSE)</f>
        <v>139827</v>
      </c>
      <c r="O45" s="1">
        <v>0</v>
      </c>
      <c r="P45" s="1">
        <v>0</v>
      </c>
      <c r="Q45" s="1">
        <v>0</v>
      </c>
      <c r="R45" s="1">
        <v>0</v>
      </c>
      <c r="S45" s="2">
        <f>+F45</f>
        <v>51800</v>
      </c>
      <c r="T45" s="1">
        <f>+S45*(1+$M$2)</f>
        <v>54390</v>
      </c>
      <c r="U45" s="1">
        <f>+T45*(1+$M$2)</f>
        <v>57109.5</v>
      </c>
      <c r="V45" s="1">
        <f>+U45*(1+$M$2)</f>
        <v>59964.975000000006</v>
      </c>
      <c r="W45" s="1">
        <f>+V45*(1+$M$2)</f>
        <v>62963.223750000012</v>
      </c>
      <c r="X45" s="1">
        <f>+W45*(1+$M$2)</f>
        <v>66111.384937500014</v>
      </c>
      <c r="Y45" s="1">
        <f>+X45*(1+$M$2)</f>
        <v>69416.954184375019</v>
      </c>
      <c r="Z45" s="1">
        <f>+Y45*(1+$M$2)</f>
        <v>72887.801893593773</v>
      </c>
      <c r="AA45" s="1">
        <f>+Z45*(1+$M$2)</f>
        <v>76532.191988273466</v>
      </c>
      <c r="AB45" s="1">
        <f>+AA45*(1+$M$2)</f>
        <v>80358.801587687136</v>
      </c>
      <c r="AC45" s="2">
        <f>+G45</f>
        <v>97200</v>
      </c>
      <c r="AD45" s="1">
        <f>+AC45*(1+$M$2)</f>
        <v>102060</v>
      </c>
      <c r="AE45" s="1">
        <f>+AD45*(1+$M$2)</f>
        <v>107163</v>
      </c>
      <c r="AF45" s="1">
        <f>+AE45*(1+$M$2)</f>
        <v>112521.15000000001</v>
      </c>
      <c r="AG45" s="1">
        <f>+AF45*(1+$M$2)</f>
        <v>118147.20750000002</v>
      </c>
      <c r="AH45" s="1">
        <f>+AG45*(1+$M$2)</f>
        <v>124054.56787500002</v>
      </c>
      <c r="AI45" s="1">
        <f>+AH45*(1+$M$2)</f>
        <v>130257.29626875003</v>
      </c>
      <c r="AJ45" s="1">
        <f>+AI45*(1+$M$2)</f>
        <v>136770.16108218752</v>
      </c>
      <c r="AK45" s="1">
        <f>+AJ45*(1+$M$2)</f>
        <v>143608.6691362969</v>
      </c>
      <c r="AL45" s="1">
        <f>+AK45*(1+$M$2)</f>
        <v>150789.10259311175</v>
      </c>
      <c r="AM45" s="2">
        <f>+J45</f>
        <v>18400.295520924148</v>
      </c>
      <c r="AN45" s="1">
        <f>+AM45*(1+$M$2)</f>
        <v>19320.310296970358</v>
      </c>
      <c r="AO45" s="1">
        <f>+AN45*(1+$M$2)</f>
        <v>20286.325811818875</v>
      </c>
      <c r="AP45" s="1">
        <f>+AO45*(1+$M$2)</f>
        <v>21300.64210240982</v>
      </c>
      <c r="AQ45" s="1">
        <f>+AP45*(1+$M$2)</f>
        <v>22365.674207530312</v>
      </c>
      <c r="AR45" s="1">
        <f>+AQ45*(1+$M$2)</f>
        <v>23483.957917906828</v>
      </c>
      <c r="AS45" s="1">
        <f>+AR45*(1+$M$2)</f>
        <v>24658.155813802172</v>
      </c>
      <c r="AT45" s="1">
        <f>+AS45*(1+$M$2)</f>
        <v>25891.063604492283</v>
      </c>
      <c r="AU45" s="1">
        <f>+AT45*(1+$M$2)</f>
        <v>27185.616784716898</v>
      </c>
      <c r="AV45" s="1">
        <f>+AU45*(1+$M$2)</f>
        <v>28544.897623952744</v>
      </c>
      <c r="AW45" s="1">
        <f>+AV45*(1+$M$2)</f>
        <v>29972.142505150383</v>
      </c>
      <c r="AX45" s="1">
        <f>+AW45*(1+$M$2)</f>
        <v>31470.749630407903</v>
      </c>
      <c r="AY45" s="1">
        <f>+AX45*(1+$M$2)</f>
        <v>33044.287111928301</v>
      </c>
      <c r="AZ45" s="1">
        <f>+AY45*(1+$M$2)</f>
        <v>34696.501467524715</v>
      </c>
      <c r="BA45" s="2">
        <f>+K45</f>
        <v>34527.195456251495</v>
      </c>
      <c r="BB45" s="1">
        <f>+BA45*(1+$M$2)</f>
        <v>36253.55522906407</v>
      </c>
      <c r="BC45" s="1">
        <f>+BB45*(1+$M$2)</f>
        <v>38066.232990517274</v>
      </c>
      <c r="BD45" s="1">
        <f>+BC45*(1+$M$2)</f>
        <v>39969.544640043139</v>
      </c>
      <c r="BE45" s="1">
        <f>+BD45*(1+$M$2)</f>
        <v>41968.021872045298</v>
      </c>
      <c r="BF45" s="1">
        <f>+BE45*(1+$M$2)</f>
        <v>44066.422965647565</v>
      </c>
      <c r="BG45" s="1">
        <f>+BF45*(1+$M$2)</f>
        <v>46269.744113929948</v>
      </c>
      <c r="BH45" s="1">
        <f>+BG45*(1+$M$2)</f>
        <v>48583.231319626444</v>
      </c>
      <c r="BI45" s="1">
        <f>+BH45*(1+$M$2)</f>
        <v>51012.392885607769</v>
      </c>
      <c r="BJ45" s="1">
        <f>+BI45*(1+$M$2)</f>
        <v>53563.012529888161</v>
      </c>
      <c r="BK45" s="3">
        <f>NPV($L$2,-N45,O45:AL45)</f>
        <v>999480.84831373056</v>
      </c>
      <c r="BL45" s="1">
        <f>NPV(L45,0,AM45:BJ45)</f>
        <v>510945.87239560805</v>
      </c>
      <c r="BM45" s="3">
        <f>+BK45-BL45</f>
        <v>488534.97591812251</v>
      </c>
    </row>
    <row r="46" spans="1:65" x14ac:dyDescent="0.2">
      <c r="A46">
        <f>VLOOKUP(C46,[2]Sheet1!$A:$B,2,FALSE)</f>
        <v>174066</v>
      </c>
      <c r="B46" t="s">
        <v>69</v>
      </c>
      <c r="C46" t="s">
        <v>69</v>
      </c>
      <c r="D46" s="4">
        <f>+BM46/N46</f>
        <v>6.8146672382955487</v>
      </c>
      <c r="E46" s="4">
        <f>+D46*10</f>
        <v>68.146672382955487</v>
      </c>
      <c r="F46" s="1">
        <v>53400</v>
      </c>
      <c r="G46" s="1">
        <v>98200</v>
      </c>
      <c r="H46">
        <v>0.52</v>
      </c>
      <c r="I46">
        <v>0.28000000000000003</v>
      </c>
      <c r="J46" s="1">
        <f>+F46/(1+'[1]Figure 1.2'!$C$23)</f>
        <v>18968.64441732335</v>
      </c>
      <c r="K46" s="1">
        <f>+G46/(1+'[1]Figure 1.2'!$C$23)</f>
        <v>34882.413516500994</v>
      </c>
      <c r="L46">
        <f>+'[1]Figure 1.2'!$C$21</f>
        <v>0.03</v>
      </c>
      <c r="M46">
        <f>+'[1]Figure 1.2'!$C$22</f>
        <v>0.05</v>
      </c>
      <c r="N46" s="1">
        <f>VLOOKUP(A46,[3]Sheet2!$A:$D,4,FALSE)</f>
        <v>81534</v>
      </c>
      <c r="O46" s="1">
        <v>0</v>
      </c>
      <c r="P46" s="1">
        <v>0</v>
      </c>
      <c r="Q46" s="1">
        <v>0</v>
      </c>
      <c r="R46" s="1">
        <v>0</v>
      </c>
      <c r="S46" s="2">
        <f>+F46</f>
        <v>53400</v>
      </c>
      <c r="T46" s="1">
        <f>+S46*(1+$M$2)</f>
        <v>56070</v>
      </c>
      <c r="U46" s="1">
        <f>+T46*(1+$M$2)</f>
        <v>58873.5</v>
      </c>
      <c r="V46" s="1">
        <f>+U46*(1+$M$2)</f>
        <v>61817.175000000003</v>
      </c>
      <c r="W46" s="1">
        <f>+V46*(1+$M$2)</f>
        <v>64908.033750000002</v>
      </c>
      <c r="X46" s="1">
        <f>+W46*(1+$M$2)</f>
        <v>68153.435437500011</v>
      </c>
      <c r="Y46" s="1">
        <f>+X46*(1+$M$2)</f>
        <v>71561.107209375012</v>
      </c>
      <c r="Z46" s="1">
        <f>+Y46*(1+$M$2)</f>
        <v>75139.162569843771</v>
      </c>
      <c r="AA46" s="1">
        <f>+Z46*(1+$M$2)</f>
        <v>78896.120698335959</v>
      </c>
      <c r="AB46" s="1">
        <f>+AA46*(1+$M$2)</f>
        <v>82840.926733252767</v>
      </c>
      <c r="AC46" s="2">
        <f>+G46</f>
        <v>98200</v>
      </c>
      <c r="AD46" s="1">
        <f>+AC46*(1+$M$2)</f>
        <v>103110</v>
      </c>
      <c r="AE46" s="1">
        <f>+AD46*(1+$M$2)</f>
        <v>108265.5</v>
      </c>
      <c r="AF46" s="1">
        <f>+AE46*(1+$M$2)</f>
        <v>113678.77500000001</v>
      </c>
      <c r="AG46" s="1">
        <f>+AF46*(1+$M$2)</f>
        <v>119362.71375000001</v>
      </c>
      <c r="AH46" s="1">
        <f>+AG46*(1+$M$2)</f>
        <v>125330.84943750002</v>
      </c>
      <c r="AI46" s="1">
        <f>+AH46*(1+$M$2)</f>
        <v>131597.39190937503</v>
      </c>
      <c r="AJ46" s="1">
        <f>+AI46*(1+$M$2)</f>
        <v>138177.2615048438</v>
      </c>
      <c r="AK46" s="1">
        <f>+AJ46*(1+$M$2)</f>
        <v>145086.12458008601</v>
      </c>
      <c r="AL46" s="1">
        <f>+AK46*(1+$M$2)</f>
        <v>152340.43080909032</v>
      </c>
      <c r="AM46" s="2">
        <f>+J46</f>
        <v>18968.64441732335</v>
      </c>
      <c r="AN46" s="1">
        <f>+AM46*(1+$M$2)</f>
        <v>19917.076638189519</v>
      </c>
      <c r="AO46" s="1">
        <f>+AN46*(1+$M$2)</f>
        <v>20912.930470098996</v>
      </c>
      <c r="AP46" s="1">
        <f>+AO46*(1+$M$2)</f>
        <v>21958.576993603947</v>
      </c>
      <c r="AQ46" s="1">
        <f>+AP46*(1+$M$2)</f>
        <v>23056.505843284147</v>
      </c>
      <c r="AR46" s="1">
        <f>+AQ46*(1+$M$2)</f>
        <v>24209.331135448356</v>
      </c>
      <c r="AS46" s="1">
        <f>+AR46*(1+$M$2)</f>
        <v>25419.797692220774</v>
      </c>
      <c r="AT46" s="1">
        <f>+AS46*(1+$M$2)</f>
        <v>26690.787576831815</v>
      </c>
      <c r="AU46" s="1">
        <f>+AT46*(1+$M$2)</f>
        <v>28025.326955673409</v>
      </c>
      <c r="AV46" s="1">
        <f>+AU46*(1+$M$2)</f>
        <v>29426.593303457081</v>
      </c>
      <c r="AW46" s="1">
        <f>+AV46*(1+$M$2)</f>
        <v>30897.922968629937</v>
      </c>
      <c r="AX46" s="1">
        <f>+AW46*(1+$M$2)</f>
        <v>32442.819117061434</v>
      </c>
      <c r="AY46" s="1">
        <f>+AX46*(1+$M$2)</f>
        <v>34064.96007291451</v>
      </c>
      <c r="AZ46" s="1">
        <f>+AY46*(1+$M$2)</f>
        <v>35768.208076560237</v>
      </c>
      <c r="BA46" s="2">
        <f>+K46</f>
        <v>34882.413516500994</v>
      </c>
      <c r="BB46" s="1">
        <f>+BA46*(1+$M$2)</f>
        <v>36626.534192326042</v>
      </c>
      <c r="BC46" s="1">
        <f>+BB46*(1+$M$2)</f>
        <v>38457.860901942346</v>
      </c>
      <c r="BD46" s="1">
        <f>+BC46*(1+$M$2)</f>
        <v>40380.753947039462</v>
      </c>
      <c r="BE46" s="1">
        <f>+BD46*(1+$M$2)</f>
        <v>42399.791644391436</v>
      </c>
      <c r="BF46" s="1">
        <f>+BE46*(1+$M$2)</f>
        <v>44519.781226611012</v>
      </c>
      <c r="BG46" s="1">
        <f>+BF46*(1+$M$2)</f>
        <v>46745.770287941566</v>
      </c>
      <c r="BH46" s="1">
        <f>+BG46*(1+$M$2)</f>
        <v>49083.058802338644</v>
      </c>
      <c r="BI46" s="1">
        <f>+BH46*(1+$M$2)</f>
        <v>51537.211742455576</v>
      </c>
      <c r="BJ46" s="1">
        <f>+BI46*(1+$M$2)</f>
        <v>54114.072329578361</v>
      </c>
      <c r="BK46" s="3">
        <f>NPV($L$2,-N46,O46:AL46)</f>
        <v>1077514.6892784878</v>
      </c>
      <c r="BL46" s="1">
        <f>NPV(L46,0,AM46:BJ46)</f>
        <v>521887.61067129864</v>
      </c>
      <c r="BM46" s="3">
        <f>+BK46-BL46</f>
        <v>555627.07860718924</v>
      </c>
    </row>
    <row r="47" spans="1:65" x14ac:dyDescent="0.2">
      <c r="A47">
        <f>VLOOKUP(C47,[2]Sheet1!$A:$B,2,FALSE)</f>
        <v>179867</v>
      </c>
      <c r="B47" t="s">
        <v>42</v>
      </c>
      <c r="C47" t="s">
        <v>42</v>
      </c>
      <c r="D47" s="4">
        <f>+BM47/N47</f>
        <v>2.999858270505205</v>
      </c>
      <c r="E47" s="4">
        <f>+D47*10</f>
        <v>29.998582705052051</v>
      </c>
      <c r="F47" s="1">
        <v>60100</v>
      </c>
      <c r="G47" s="1">
        <v>113400</v>
      </c>
      <c r="H47">
        <v>0.44</v>
      </c>
      <c r="I47">
        <v>0.31</v>
      </c>
      <c r="J47" s="1">
        <f>+F47/(1+'[1]Figure 1.2'!$C$23)</f>
        <v>21348.605420995005</v>
      </c>
      <c r="K47" s="1">
        <f>+G47/(1+'[1]Figure 1.2'!$C$23)</f>
        <v>40281.728032293409</v>
      </c>
      <c r="L47">
        <f>+'[1]Figure 1.2'!$C$21</f>
        <v>0.03</v>
      </c>
      <c r="M47">
        <f>+'[1]Figure 1.2'!$C$22</f>
        <v>0.05</v>
      </c>
      <c r="N47" s="1">
        <f>VLOOKUP(A47,[3]Sheet2!$A:$D,4,FALSE)</f>
        <v>183106</v>
      </c>
      <c r="O47" s="1">
        <v>0</v>
      </c>
      <c r="P47" s="1">
        <v>0</v>
      </c>
      <c r="Q47" s="1">
        <v>0</v>
      </c>
      <c r="R47" s="1">
        <v>0</v>
      </c>
      <c r="S47" s="2">
        <f>+F47</f>
        <v>60100</v>
      </c>
      <c r="T47" s="1">
        <f>+S47*(1+$M$2)</f>
        <v>63105</v>
      </c>
      <c r="U47" s="1">
        <f>+T47*(1+$M$2)</f>
        <v>66260.25</v>
      </c>
      <c r="V47" s="1">
        <f>+U47*(1+$M$2)</f>
        <v>69573.262499999997</v>
      </c>
      <c r="W47" s="1">
        <f>+V47*(1+$M$2)</f>
        <v>73051.925625000003</v>
      </c>
      <c r="X47" s="1">
        <f>+W47*(1+$M$2)</f>
        <v>76704.521906250011</v>
      </c>
      <c r="Y47" s="1">
        <f>+X47*(1+$M$2)</f>
        <v>80539.748001562519</v>
      </c>
      <c r="Z47" s="1">
        <f>+Y47*(1+$M$2)</f>
        <v>84566.735401640646</v>
      </c>
      <c r="AA47" s="1">
        <f>+Z47*(1+$M$2)</f>
        <v>88795.072171722684</v>
      </c>
      <c r="AB47" s="1">
        <f>+AA47*(1+$M$2)</f>
        <v>93234.82578030882</v>
      </c>
      <c r="AC47" s="2">
        <f>+G47</f>
        <v>113400</v>
      </c>
      <c r="AD47" s="1">
        <f>+AC47*(1+$M$2)</f>
        <v>119070</v>
      </c>
      <c r="AE47" s="1">
        <f>+AD47*(1+$M$2)</f>
        <v>125023.5</v>
      </c>
      <c r="AF47" s="1">
        <f>+AE47*(1+$M$2)</f>
        <v>131274.67500000002</v>
      </c>
      <c r="AG47" s="1">
        <f>+AF47*(1+$M$2)</f>
        <v>137838.40875000003</v>
      </c>
      <c r="AH47" s="1">
        <f>+AG47*(1+$M$2)</f>
        <v>144730.32918750003</v>
      </c>
      <c r="AI47" s="1">
        <f>+AH47*(1+$M$2)</f>
        <v>151966.84564687504</v>
      </c>
      <c r="AJ47" s="1">
        <f>+AI47*(1+$M$2)</f>
        <v>159565.18792921881</v>
      </c>
      <c r="AK47" s="1">
        <f>+AJ47*(1+$M$2)</f>
        <v>167543.44732567976</v>
      </c>
      <c r="AL47" s="1">
        <f>+AK47*(1+$M$2)</f>
        <v>175920.61969196377</v>
      </c>
      <c r="AM47" s="2">
        <f>+J47</f>
        <v>21348.605420995005</v>
      </c>
      <c r="AN47" s="1">
        <f>+AM47*(1+$M$2)</f>
        <v>22416.035692044756</v>
      </c>
      <c r="AO47" s="1">
        <f>+AN47*(1+$M$2)</f>
        <v>23536.837476646993</v>
      </c>
      <c r="AP47" s="1">
        <f>+AO47*(1+$M$2)</f>
        <v>24713.679350479342</v>
      </c>
      <c r="AQ47" s="1">
        <f>+AP47*(1+$M$2)</f>
        <v>25949.36331800331</v>
      </c>
      <c r="AR47" s="1">
        <f>+AQ47*(1+$M$2)</f>
        <v>27246.831483903476</v>
      </c>
      <c r="AS47" s="1">
        <f>+AR47*(1+$M$2)</f>
        <v>28609.173058098651</v>
      </c>
      <c r="AT47" s="1">
        <f>+AS47*(1+$M$2)</f>
        <v>30039.631711003585</v>
      </c>
      <c r="AU47" s="1">
        <f>+AT47*(1+$M$2)</f>
        <v>31541.613296553765</v>
      </c>
      <c r="AV47" s="1">
        <f>+AU47*(1+$M$2)</f>
        <v>33118.693961381454</v>
      </c>
      <c r="AW47" s="1">
        <f>+AV47*(1+$M$2)</f>
        <v>34774.628659450529</v>
      </c>
      <c r="AX47" s="1">
        <f>+AW47*(1+$M$2)</f>
        <v>36513.360092423056</v>
      </c>
      <c r="AY47" s="1">
        <f>+AX47*(1+$M$2)</f>
        <v>38339.028097044211</v>
      </c>
      <c r="AZ47" s="1">
        <f>+AY47*(1+$M$2)</f>
        <v>40255.979501896421</v>
      </c>
      <c r="BA47" s="2">
        <f>+K47</f>
        <v>40281.728032293409</v>
      </c>
      <c r="BB47" s="1">
        <f>+BA47*(1+$M$2)</f>
        <v>42295.814433908083</v>
      </c>
      <c r="BC47" s="1">
        <f>+BB47*(1+$M$2)</f>
        <v>44410.605155603487</v>
      </c>
      <c r="BD47" s="1">
        <f>+BC47*(1+$M$2)</f>
        <v>46631.135413383665</v>
      </c>
      <c r="BE47" s="1">
        <f>+BD47*(1+$M$2)</f>
        <v>48962.692184052852</v>
      </c>
      <c r="BF47" s="1">
        <f>+BE47*(1+$M$2)</f>
        <v>51410.826793255495</v>
      </c>
      <c r="BG47" s="1">
        <f>+BF47*(1+$M$2)</f>
        <v>53981.368132918273</v>
      </c>
      <c r="BH47" s="1">
        <f>+BG47*(1+$M$2)</f>
        <v>56680.436539564187</v>
      </c>
      <c r="BI47" s="1">
        <f>+BH47*(1+$M$2)</f>
        <v>59514.4583665424</v>
      </c>
      <c r="BJ47" s="1">
        <f>+BI47*(1+$M$2)</f>
        <v>62490.181284869519</v>
      </c>
      <c r="BK47" s="3">
        <f>NPV($L$2,-N47,O47:AL47)</f>
        <v>1143619.6597050293</v>
      </c>
      <c r="BL47" s="1">
        <f>NPV(L47,0,AM47:BJ47)</f>
        <v>594327.61122590327</v>
      </c>
      <c r="BM47" s="3">
        <f>+BK47-BL47</f>
        <v>549292.04847912607</v>
      </c>
    </row>
    <row r="48" spans="1:65" x14ac:dyDescent="0.2">
      <c r="A48">
        <f>VLOOKUP(C48,[2]Sheet1!$A:$B,2,FALSE)</f>
        <v>182670</v>
      </c>
      <c r="B48" t="s">
        <v>10</v>
      </c>
      <c r="C48" t="s">
        <v>10</v>
      </c>
      <c r="D48" s="4">
        <f>+BM48/N48</f>
        <v>3.6159105871245667</v>
      </c>
      <c r="E48" s="4">
        <f>+D48*10</f>
        <v>36.159105871245664</v>
      </c>
      <c r="F48" s="1">
        <v>66300</v>
      </c>
      <c r="G48" s="1">
        <v>140300</v>
      </c>
      <c r="H48">
        <v>0.46</v>
      </c>
      <c r="I48">
        <v>0.32</v>
      </c>
      <c r="J48" s="1">
        <f>+F48/(1+'[1]Figure 1.2'!$C$23)</f>
        <v>23550.957394541911</v>
      </c>
      <c r="K48" s="1">
        <f>+G48/(1+'[1]Figure 1.2'!$C$23)</f>
        <v>49837.093853004983</v>
      </c>
      <c r="L48">
        <f>+'[1]Figure 1.2'!$C$21</f>
        <v>0.03</v>
      </c>
      <c r="M48">
        <f>+'[1]Figure 1.2'!$C$22</f>
        <v>0.05</v>
      </c>
      <c r="N48" s="1">
        <f>VLOOKUP(A48,[3]Sheet2!$A:$D,4,FALSE)</f>
        <v>189408</v>
      </c>
      <c r="O48" s="1">
        <v>0</v>
      </c>
      <c r="P48" s="1">
        <v>0</v>
      </c>
      <c r="Q48" s="1">
        <v>0</v>
      </c>
      <c r="R48" s="1">
        <v>0</v>
      </c>
      <c r="S48" s="2">
        <f>+F48</f>
        <v>66300</v>
      </c>
      <c r="T48" s="1">
        <f>+S48*(1+$M$2)</f>
        <v>69615</v>
      </c>
      <c r="U48" s="1">
        <f>+T48*(1+$M$2)</f>
        <v>73095.75</v>
      </c>
      <c r="V48" s="1">
        <f>+U48*(1+$M$2)</f>
        <v>76750.537500000006</v>
      </c>
      <c r="W48" s="1">
        <f>+V48*(1+$M$2)</f>
        <v>80588.064375000016</v>
      </c>
      <c r="X48" s="1">
        <f>+W48*(1+$M$2)</f>
        <v>84617.467593750014</v>
      </c>
      <c r="Y48" s="1">
        <f>+X48*(1+$M$2)</f>
        <v>88848.340973437516</v>
      </c>
      <c r="Z48" s="1">
        <f>+Y48*(1+$M$2)</f>
        <v>93290.758022109396</v>
      </c>
      <c r="AA48" s="1">
        <f>+Z48*(1+$M$2)</f>
        <v>97955.295923214871</v>
      </c>
      <c r="AB48" s="1">
        <f>+AA48*(1+$M$2)</f>
        <v>102853.06071937562</v>
      </c>
      <c r="AC48" s="2">
        <f>+G48</f>
        <v>140300</v>
      </c>
      <c r="AD48" s="1">
        <f>+AC48*(1+$M$2)</f>
        <v>147315</v>
      </c>
      <c r="AE48" s="1">
        <f>+AD48*(1+$M$2)</f>
        <v>154680.75</v>
      </c>
      <c r="AF48" s="1">
        <f>+AE48*(1+$M$2)</f>
        <v>162414.78750000001</v>
      </c>
      <c r="AG48" s="1">
        <f>+AF48*(1+$M$2)</f>
        <v>170535.52687500001</v>
      </c>
      <c r="AH48" s="1">
        <f>+AG48*(1+$M$2)</f>
        <v>179062.30321875002</v>
      </c>
      <c r="AI48" s="1">
        <f>+AH48*(1+$M$2)</f>
        <v>188015.41837968753</v>
      </c>
      <c r="AJ48" s="1">
        <f>+AI48*(1+$M$2)</f>
        <v>197416.1892986719</v>
      </c>
      <c r="AK48" s="1">
        <f>+AJ48*(1+$M$2)</f>
        <v>207286.99876360552</v>
      </c>
      <c r="AL48" s="1">
        <f>+AK48*(1+$M$2)</f>
        <v>217651.34870178581</v>
      </c>
      <c r="AM48" s="2">
        <f>+J48</f>
        <v>23550.957394541911</v>
      </c>
      <c r="AN48" s="1">
        <f>+AM48*(1+$M$2)</f>
        <v>24728.505264269006</v>
      </c>
      <c r="AO48" s="1">
        <f>+AN48*(1+$M$2)</f>
        <v>25964.930527482458</v>
      </c>
      <c r="AP48" s="1">
        <f>+AO48*(1+$M$2)</f>
        <v>27263.177053856583</v>
      </c>
      <c r="AQ48" s="1">
        <f>+AP48*(1+$M$2)</f>
        <v>28626.335906549415</v>
      </c>
      <c r="AR48" s="1">
        <f>+AQ48*(1+$M$2)</f>
        <v>30057.652701876887</v>
      </c>
      <c r="AS48" s="1">
        <f>+AR48*(1+$M$2)</f>
        <v>31560.535336970734</v>
      </c>
      <c r="AT48" s="1">
        <f>+AS48*(1+$M$2)</f>
        <v>33138.562103819269</v>
      </c>
      <c r="AU48" s="1">
        <f>+AT48*(1+$M$2)</f>
        <v>34795.490209010233</v>
      </c>
      <c r="AV48" s="1">
        <f>+AU48*(1+$M$2)</f>
        <v>36535.264719460749</v>
      </c>
      <c r="AW48" s="1">
        <f>+AV48*(1+$M$2)</f>
        <v>38362.02795543379</v>
      </c>
      <c r="AX48" s="1">
        <f>+AW48*(1+$M$2)</f>
        <v>40280.129353205484</v>
      </c>
      <c r="AY48" s="1">
        <f>+AX48*(1+$M$2)</f>
        <v>42294.135820865762</v>
      </c>
      <c r="AZ48" s="1">
        <f>+AY48*(1+$M$2)</f>
        <v>44408.842611909051</v>
      </c>
      <c r="BA48" s="2">
        <f>+K48</f>
        <v>49837.093853004983</v>
      </c>
      <c r="BB48" s="1">
        <f>+BA48*(1+$M$2)</f>
        <v>52328.948545655236</v>
      </c>
      <c r="BC48" s="1">
        <f>+BB48*(1+$M$2)</f>
        <v>54945.395972938</v>
      </c>
      <c r="BD48" s="1">
        <f>+BC48*(1+$M$2)</f>
        <v>57692.6657715849</v>
      </c>
      <c r="BE48" s="1">
        <f>+BD48*(1+$M$2)</f>
        <v>60577.29906016415</v>
      </c>
      <c r="BF48" s="1">
        <f>+BE48*(1+$M$2)</f>
        <v>63606.164013172362</v>
      </c>
      <c r="BG48" s="1">
        <f>+BF48*(1+$M$2)</f>
        <v>66786.472213830988</v>
      </c>
      <c r="BH48" s="1">
        <f>+BG48*(1+$M$2)</f>
        <v>70125.795824522545</v>
      </c>
      <c r="BI48" s="1">
        <f>+BH48*(1+$M$2)</f>
        <v>73632.085615748671</v>
      </c>
      <c r="BJ48" s="1">
        <f>+BI48*(1+$M$2)</f>
        <v>77313.689896536103</v>
      </c>
      <c r="BK48" s="3">
        <f>NPV($L$2,-N48,O48:AL48)</f>
        <v>1377269.5693252173</v>
      </c>
      <c r="BL48" s="1">
        <f>NPV(L48,0,AM48:BJ48)</f>
        <v>692387.17683912732</v>
      </c>
      <c r="BM48" s="3">
        <f>+BK48-BL48</f>
        <v>684882.39248608996</v>
      </c>
    </row>
    <row r="49" spans="1:65" x14ac:dyDescent="0.2">
      <c r="A49">
        <f>VLOOKUP(C49,[2]Sheet1!$A:$B,2,FALSE)</f>
        <v>186131</v>
      </c>
      <c r="B49" t="s">
        <v>5</v>
      </c>
      <c r="C49" t="s">
        <v>5</v>
      </c>
      <c r="D49" s="4">
        <f>+BM49/N49</f>
        <v>4.5756378824849966</v>
      </c>
      <c r="E49" s="4">
        <f>+D49*10</f>
        <v>45.756378824849968</v>
      </c>
      <c r="F49" s="1">
        <v>69800</v>
      </c>
      <c r="G49" s="1">
        <v>147800</v>
      </c>
      <c r="H49">
        <v>0.44</v>
      </c>
      <c r="I49">
        <v>0.47</v>
      </c>
      <c r="J49" s="1">
        <f>+F49/(1+'[1]Figure 1.2'!$C$23)</f>
        <v>24794.220605415165</v>
      </c>
      <c r="K49" s="1">
        <f>+G49/(1+'[1]Figure 1.2'!$C$23)</f>
        <v>52501.229304876237</v>
      </c>
      <c r="L49">
        <f>+'[1]Figure 1.2'!$C$21</f>
        <v>0.03</v>
      </c>
      <c r="M49">
        <f>+'[1]Figure 1.2'!$C$22</f>
        <v>0.05</v>
      </c>
      <c r="N49" s="1">
        <f>VLOOKUP(A49,[3]Sheet2!$A:$D,4,FALSE)</f>
        <v>164977</v>
      </c>
      <c r="O49" s="1">
        <v>0</v>
      </c>
      <c r="P49" s="1">
        <v>0</v>
      </c>
      <c r="Q49" s="1">
        <v>0</v>
      </c>
      <c r="R49" s="1">
        <v>0</v>
      </c>
      <c r="S49" s="2">
        <f>+F49</f>
        <v>69800</v>
      </c>
      <c r="T49" s="1">
        <f>+S49*(1+$M$2)</f>
        <v>73290</v>
      </c>
      <c r="U49" s="1">
        <f>+T49*(1+$M$2)</f>
        <v>76954.5</v>
      </c>
      <c r="V49" s="1">
        <f>+U49*(1+$M$2)</f>
        <v>80802.225000000006</v>
      </c>
      <c r="W49" s="1">
        <f>+V49*(1+$M$2)</f>
        <v>84842.336250000008</v>
      </c>
      <c r="X49" s="1">
        <f>+W49*(1+$M$2)</f>
        <v>89084.453062500019</v>
      </c>
      <c r="Y49" s="1">
        <f>+X49*(1+$M$2)</f>
        <v>93538.675715625024</v>
      </c>
      <c r="Z49" s="1">
        <f>+Y49*(1+$M$2)</f>
        <v>98215.609501406274</v>
      </c>
      <c r="AA49" s="1">
        <f>+Z49*(1+$M$2)</f>
        <v>103126.3899764766</v>
      </c>
      <c r="AB49" s="1">
        <f>+AA49*(1+$M$2)</f>
        <v>108282.70947530043</v>
      </c>
      <c r="AC49" s="2">
        <f>+G49</f>
        <v>147800</v>
      </c>
      <c r="AD49" s="1">
        <f>+AC49*(1+$M$2)</f>
        <v>155190</v>
      </c>
      <c r="AE49" s="1">
        <f>+AD49*(1+$M$2)</f>
        <v>162949.5</v>
      </c>
      <c r="AF49" s="1">
        <f>+AE49*(1+$M$2)</f>
        <v>171096.97500000001</v>
      </c>
      <c r="AG49" s="1">
        <f>+AF49*(1+$M$2)</f>
        <v>179651.82375000001</v>
      </c>
      <c r="AH49" s="1">
        <f>+AG49*(1+$M$2)</f>
        <v>188634.41493750003</v>
      </c>
      <c r="AI49" s="1">
        <f>+AH49*(1+$M$2)</f>
        <v>198066.13568437504</v>
      </c>
      <c r="AJ49" s="1">
        <f>+AI49*(1+$M$2)</f>
        <v>207969.4424685938</v>
      </c>
      <c r="AK49" s="1">
        <f>+AJ49*(1+$M$2)</f>
        <v>218367.9145920235</v>
      </c>
      <c r="AL49" s="1">
        <f>+AK49*(1+$M$2)</f>
        <v>229286.31032162468</v>
      </c>
      <c r="AM49" s="2">
        <f>+J49</f>
        <v>24794.220605415165</v>
      </c>
      <c r="AN49" s="1">
        <f>+AM49*(1+$M$2)</f>
        <v>26033.931635685924</v>
      </c>
      <c r="AO49" s="1">
        <f>+AN49*(1+$M$2)</f>
        <v>27335.628217470221</v>
      </c>
      <c r="AP49" s="1">
        <f>+AO49*(1+$M$2)</f>
        <v>28702.409628343732</v>
      </c>
      <c r="AQ49" s="1">
        <f>+AP49*(1+$M$2)</f>
        <v>30137.530109760919</v>
      </c>
      <c r="AR49" s="1">
        <f>+AQ49*(1+$M$2)</f>
        <v>31644.406615248965</v>
      </c>
      <c r="AS49" s="1">
        <f>+AR49*(1+$M$2)</f>
        <v>33226.626946011413</v>
      </c>
      <c r="AT49" s="1">
        <f>+AS49*(1+$M$2)</f>
        <v>34887.958293311982</v>
      </c>
      <c r="AU49" s="1">
        <f>+AT49*(1+$M$2)</f>
        <v>36632.35620797758</v>
      </c>
      <c r="AV49" s="1">
        <f>+AU49*(1+$M$2)</f>
        <v>38463.974018376459</v>
      </c>
      <c r="AW49" s="1">
        <f>+AV49*(1+$M$2)</f>
        <v>40387.172719295282</v>
      </c>
      <c r="AX49" s="1">
        <f>+AW49*(1+$M$2)</f>
        <v>42406.531355260049</v>
      </c>
      <c r="AY49" s="1">
        <f>+AX49*(1+$M$2)</f>
        <v>44526.857923023053</v>
      </c>
      <c r="AZ49" s="1">
        <f>+AY49*(1+$M$2)</f>
        <v>46753.200819174206</v>
      </c>
      <c r="BA49" s="2">
        <f>+K49</f>
        <v>52501.229304876237</v>
      </c>
      <c r="BB49" s="1">
        <f>+BA49*(1+$M$2)</f>
        <v>55126.290770120053</v>
      </c>
      <c r="BC49" s="1">
        <f>+BB49*(1+$M$2)</f>
        <v>57882.605308626058</v>
      </c>
      <c r="BD49" s="1">
        <f>+BC49*(1+$M$2)</f>
        <v>60776.735574057362</v>
      </c>
      <c r="BE49" s="1">
        <f>+BD49*(1+$M$2)</f>
        <v>63815.572352760231</v>
      </c>
      <c r="BF49" s="1">
        <f>+BE49*(1+$M$2)</f>
        <v>67006.350970398242</v>
      </c>
      <c r="BG49" s="1">
        <f>+BF49*(1+$M$2)</f>
        <v>70356.668518918159</v>
      </c>
      <c r="BH49" s="1">
        <f>+BG49*(1+$M$2)</f>
        <v>73874.501944864067</v>
      </c>
      <c r="BI49" s="1">
        <f>+BH49*(1+$M$2)</f>
        <v>77568.227042107275</v>
      </c>
      <c r="BJ49" s="1">
        <f>+BI49*(1+$M$2)</f>
        <v>81446.638394212641</v>
      </c>
      <c r="BK49" s="3">
        <f>NPV($L$2,-N49,O49:AL49)</f>
        <v>1484039.6073367323</v>
      </c>
      <c r="BL49" s="1">
        <f>NPV(L49,0,AM49:BJ49)</f>
        <v>729164.59639800503</v>
      </c>
      <c r="BM49" s="3">
        <f>+BK49-BL49</f>
        <v>754875.0109387273</v>
      </c>
    </row>
    <row r="50" spans="1:65" x14ac:dyDescent="0.2">
      <c r="A50">
        <f>VLOOKUP(C50,[2]Sheet1!$A:$B,2,FALSE)</f>
        <v>186380</v>
      </c>
      <c r="B50" t="s">
        <v>55</v>
      </c>
      <c r="C50" t="s">
        <v>55</v>
      </c>
      <c r="D50" s="4">
        <f>+BM50/N50</f>
        <v>5.1650093145957037</v>
      </c>
      <c r="E50" s="4">
        <f>+D50*10</f>
        <v>51.650093145957037</v>
      </c>
      <c r="F50" s="1">
        <v>55800</v>
      </c>
      <c r="G50" s="1">
        <v>108100</v>
      </c>
      <c r="H50">
        <v>0.42</v>
      </c>
      <c r="I50">
        <v>0.28000000000000003</v>
      </c>
      <c r="J50" s="1">
        <f>+F50/(1+'[1]Figure 1.2'!$C$23)</f>
        <v>19821.167761922152</v>
      </c>
      <c r="K50" s="1">
        <f>+G50/(1+'[1]Figure 1.2'!$C$23)</f>
        <v>38399.072312971053</v>
      </c>
      <c r="L50">
        <f>+'[1]Figure 1.2'!$C$21</f>
        <v>0.03</v>
      </c>
      <c r="M50">
        <f>+'[1]Figure 1.2'!$C$22</f>
        <v>0.05</v>
      </c>
      <c r="N50" s="1">
        <f>VLOOKUP(A50,[3]Sheet2!$A:$D,4,FALSE)</f>
        <v>112028</v>
      </c>
      <c r="O50" s="1">
        <v>0</v>
      </c>
      <c r="P50" s="1">
        <v>0</v>
      </c>
      <c r="Q50" s="1">
        <v>0</v>
      </c>
      <c r="R50" s="1">
        <v>0</v>
      </c>
      <c r="S50" s="2">
        <f>+F50</f>
        <v>55800</v>
      </c>
      <c r="T50" s="1">
        <f>+S50*(1+$M$2)</f>
        <v>58590</v>
      </c>
      <c r="U50" s="1">
        <f>+T50*(1+$M$2)</f>
        <v>61519.5</v>
      </c>
      <c r="V50" s="1">
        <f>+U50*(1+$M$2)</f>
        <v>64595.475000000006</v>
      </c>
      <c r="W50" s="1">
        <f>+V50*(1+$M$2)</f>
        <v>67825.248750000013</v>
      </c>
      <c r="X50" s="1">
        <f>+W50*(1+$M$2)</f>
        <v>71216.511187500015</v>
      </c>
      <c r="Y50" s="1">
        <f>+X50*(1+$M$2)</f>
        <v>74777.336746875022</v>
      </c>
      <c r="Z50" s="1">
        <f>+Y50*(1+$M$2)</f>
        <v>78516.203584218776</v>
      </c>
      <c r="AA50" s="1">
        <f>+Z50*(1+$M$2)</f>
        <v>82442.013763429713</v>
      </c>
      <c r="AB50" s="1">
        <f>+AA50*(1+$M$2)</f>
        <v>86564.114451601199</v>
      </c>
      <c r="AC50" s="2">
        <f>+G50</f>
        <v>108100</v>
      </c>
      <c r="AD50" s="1">
        <f>+AC50*(1+$M$2)</f>
        <v>113505</v>
      </c>
      <c r="AE50" s="1">
        <f>+AD50*(1+$M$2)</f>
        <v>119180.25</v>
      </c>
      <c r="AF50" s="1">
        <f>+AE50*(1+$M$2)</f>
        <v>125139.26250000001</v>
      </c>
      <c r="AG50" s="1">
        <f>+AF50*(1+$M$2)</f>
        <v>131396.22562500002</v>
      </c>
      <c r="AH50" s="1">
        <f>+AG50*(1+$M$2)</f>
        <v>137966.03690625002</v>
      </c>
      <c r="AI50" s="1">
        <f>+AH50*(1+$M$2)</f>
        <v>144864.33875156252</v>
      </c>
      <c r="AJ50" s="1">
        <f>+AI50*(1+$M$2)</f>
        <v>152107.55568914066</v>
      </c>
      <c r="AK50" s="1">
        <f>+AJ50*(1+$M$2)</f>
        <v>159712.93347359769</v>
      </c>
      <c r="AL50" s="1">
        <f>+AK50*(1+$M$2)</f>
        <v>167698.58014727759</v>
      </c>
      <c r="AM50" s="2">
        <f>+J50</f>
        <v>19821.167761922152</v>
      </c>
      <c r="AN50" s="1">
        <f>+AM50*(1+$M$2)</f>
        <v>20812.226150018261</v>
      </c>
      <c r="AO50" s="1">
        <f>+AN50*(1+$M$2)</f>
        <v>21852.837457519174</v>
      </c>
      <c r="AP50" s="1">
        <f>+AO50*(1+$M$2)</f>
        <v>22945.479330395134</v>
      </c>
      <c r="AQ50" s="1">
        <f>+AP50*(1+$M$2)</f>
        <v>24092.753296914892</v>
      </c>
      <c r="AR50" s="1">
        <f>+AQ50*(1+$M$2)</f>
        <v>25297.390961760637</v>
      </c>
      <c r="AS50" s="1">
        <f>+AR50*(1+$M$2)</f>
        <v>26562.260509848671</v>
      </c>
      <c r="AT50" s="1">
        <f>+AS50*(1+$M$2)</f>
        <v>27890.373535341107</v>
      </c>
      <c r="AU50" s="1">
        <f>+AT50*(1+$M$2)</f>
        <v>29284.892212108163</v>
      </c>
      <c r="AV50" s="1">
        <f>+AU50*(1+$M$2)</f>
        <v>30749.136822713572</v>
      </c>
      <c r="AW50" s="1">
        <f>+AV50*(1+$M$2)</f>
        <v>32286.593663849253</v>
      </c>
      <c r="AX50" s="1">
        <f>+AW50*(1+$M$2)</f>
        <v>33900.923347041717</v>
      </c>
      <c r="AY50" s="1">
        <f>+AX50*(1+$M$2)</f>
        <v>35595.969514393801</v>
      </c>
      <c r="AZ50" s="1">
        <f>+AY50*(1+$M$2)</f>
        <v>37375.767990113491</v>
      </c>
      <c r="BA50" s="2">
        <f>+K50</f>
        <v>38399.072312971053</v>
      </c>
      <c r="BB50" s="1">
        <f>+BA50*(1+$M$2)</f>
        <v>40319.025928619609</v>
      </c>
      <c r="BC50" s="1">
        <f>+BB50*(1+$M$2)</f>
        <v>42334.977225050592</v>
      </c>
      <c r="BD50" s="1">
        <f>+BC50*(1+$M$2)</f>
        <v>44451.726086303126</v>
      </c>
      <c r="BE50" s="1">
        <f>+BD50*(1+$M$2)</f>
        <v>46674.312390618281</v>
      </c>
      <c r="BF50" s="1">
        <f>+BE50*(1+$M$2)</f>
        <v>49008.028010149195</v>
      </c>
      <c r="BG50" s="1">
        <f>+BF50*(1+$M$2)</f>
        <v>51458.429410656659</v>
      </c>
      <c r="BH50" s="1">
        <f>+BG50*(1+$M$2)</f>
        <v>54031.350881189494</v>
      </c>
      <c r="BI50" s="1">
        <f>+BH50*(1+$M$2)</f>
        <v>56732.918425248972</v>
      </c>
      <c r="BJ50" s="1">
        <f>+BI50*(1+$M$2)</f>
        <v>59569.564346511426</v>
      </c>
      <c r="BK50" s="3">
        <f>NPV($L$2,-N50,O50:AL50)</f>
        <v>1137231.9302351873</v>
      </c>
      <c r="BL50" s="1">
        <f>NPV(L50,0,AM50:BJ50)</f>
        <v>558606.26673965983</v>
      </c>
      <c r="BM50" s="3">
        <f>+BK50-BL50</f>
        <v>578625.66349552746</v>
      </c>
    </row>
    <row r="51" spans="1:65" x14ac:dyDescent="0.2">
      <c r="A51">
        <f>VLOOKUP(C51,[2]Sheet1!$A:$B,2,FALSE)</f>
        <v>190415</v>
      </c>
      <c r="B51" t="s">
        <v>25</v>
      </c>
      <c r="C51" t="s">
        <v>25</v>
      </c>
      <c r="D51" s="4">
        <f>+BM51/N51</f>
        <v>3.3177547628004143</v>
      </c>
      <c r="E51" s="4">
        <f>+D51*10</f>
        <v>33.177547628004142</v>
      </c>
      <c r="F51" s="1">
        <v>65600</v>
      </c>
      <c r="G51" s="1">
        <v>123900</v>
      </c>
      <c r="H51">
        <v>0.45</v>
      </c>
      <c r="I51">
        <v>0.43</v>
      </c>
      <c r="J51" s="1">
        <f>+F51/(1+'[1]Figure 1.2'!$C$23)</f>
        <v>23302.304752367261</v>
      </c>
      <c r="K51" s="1">
        <f>+G51/(1+'[1]Figure 1.2'!$C$23)</f>
        <v>44011.517664913168</v>
      </c>
      <c r="L51">
        <f>+'[1]Figure 1.2'!$C$21</f>
        <v>0.03</v>
      </c>
      <c r="M51">
        <f>+'[1]Figure 1.2'!$C$22</f>
        <v>0.05</v>
      </c>
      <c r="N51" s="1">
        <f>VLOOKUP(A51,[3]Sheet2!$A:$D,4,FALSE)</f>
        <v>185173</v>
      </c>
      <c r="O51" s="1">
        <v>0</v>
      </c>
      <c r="P51" s="1">
        <v>0</v>
      </c>
      <c r="Q51" s="1">
        <v>0</v>
      </c>
      <c r="R51" s="1">
        <v>0</v>
      </c>
      <c r="S51" s="2">
        <f>+F51</f>
        <v>65600</v>
      </c>
      <c r="T51" s="1">
        <f>+S51*(1+$M$2)</f>
        <v>68880</v>
      </c>
      <c r="U51" s="1">
        <f>+T51*(1+$M$2)</f>
        <v>72324</v>
      </c>
      <c r="V51" s="1">
        <f>+U51*(1+$M$2)</f>
        <v>75940.2</v>
      </c>
      <c r="W51" s="1">
        <f>+V51*(1+$M$2)</f>
        <v>79737.210000000006</v>
      </c>
      <c r="X51" s="1">
        <f>+W51*(1+$M$2)</f>
        <v>83724.070500000016</v>
      </c>
      <c r="Y51" s="1">
        <f>+X51*(1+$M$2)</f>
        <v>87910.274025000021</v>
      </c>
      <c r="Z51" s="1">
        <f>+Y51*(1+$M$2)</f>
        <v>92305.787726250026</v>
      </c>
      <c r="AA51" s="1">
        <f>+Z51*(1+$M$2)</f>
        <v>96921.077112562532</v>
      </c>
      <c r="AB51" s="1">
        <f>+AA51*(1+$M$2)</f>
        <v>101767.13096819066</v>
      </c>
      <c r="AC51" s="2">
        <f>+G51</f>
        <v>123900</v>
      </c>
      <c r="AD51" s="1">
        <f>+AC51*(1+$M$2)</f>
        <v>130095</v>
      </c>
      <c r="AE51" s="1">
        <f>+AD51*(1+$M$2)</f>
        <v>136599.75</v>
      </c>
      <c r="AF51" s="1">
        <f>+AE51*(1+$M$2)</f>
        <v>143429.73750000002</v>
      </c>
      <c r="AG51" s="1">
        <f>+AF51*(1+$M$2)</f>
        <v>150601.22437500002</v>
      </c>
      <c r="AH51" s="1">
        <f>+AG51*(1+$M$2)</f>
        <v>158131.28559375001</v>
      </c>
      <c r="AI51" s="1">
        <f>+AH51*(1+$M$2)</f>
        <v>166037.84987343752</v>
      </c>
      <c r="AJ51" s="1">
        <f>+AI51*(1+$M$2)</f>
        <v>174339.7423671094</v>
      </c>
      <c r="AK51" s="1">
        <f>+AJ51*(1+$M$2)</f>
        <v>183056.72948546486</v>
      </c>
      <c r="AL51" s="1">
        <f>+AK51*(1+$M$2)</f>
        <v>192209.5659597381</v>
      </c>
      <c r="AM51" s="2">
        <f>+J51</f>
        <v>23302.304752367261</v>
      </c>
      <c r="AN51" s="1">
        <f>+AM51*(1+$M$2)</f>
        <v>24467.419989985625</v>
      </c>
      <c r="AO51" s="1">
        <f>+AN51*(1+$M$2)</f>
        <v>25690.790989484907</v>
      </c>
      <c r="AP51" s="1">
        <f>+AO51*(1+$M$2)</f>
        <v>26975.330538959155</v>
      </c>
      <c r="AQ51" s="1">
        <f>+AP51*(1+$M$2)</f>
        <v>28324.097065907114</v>
      </c>
      <c r="AR51" s="1">
        <f>+AQ51*(1+$M$2)</f>
        <v>29740.301919202469</v>
      </c>
      <c r="AS51" s="1">
        <f>+AR51*(1+$M$2)</f>
        <v>31227.317015162593</v>
      </c>
      <c r="AT51" s="1">
        <f>+AS51*(1+$M$2)</f>
        <v>32788.682865920724</v>
      </c>
      <c r="AU51" s="1">
        <f>+AT51*(1+$M$2)</f>
        <v>34428.117009216759</v>
      </c>
      <c r="AV51" s="1">
        <f>+AU51*(1+$M$2)</f>
        <v>36149.5228596776</v>
      </c>
      <c r="AW51" s="1">
        <f>+AV51*(1+$M$2)</f>
        <v>37956.999002661483</v>
      </c>
      <c r="AX51" s="1">
        <f>+AW51*(1+$M$2)</f>
        <v>39854.848952794557</v>
      </c>
      <c r="AY51" s="1">
        <f>+AX51*(1+$M$2)</f>
        <v>41847.591400434285</v>
      </c>
      <c r="AZ51" s="1">
        <f>+AY51*(1+$M$2)</f>
        <v>43939.970970456001</v>
      </c>
      <c r="BA51" s="2">
        <f>+K51</f>
        <v>44011.517664913168</v>
      </c>
      <c r="BB51" s="1">
        <f>+BA51*(1+$M$2)</f>
        <v>46212.093548158831</v>
      </c>
      <c r="BC51" s="1">
        <f>+BB51*(1+$M$2)</f>
        <v>48522.698225566775</v>
      </c>
      <c r="BD51" s="1">
        <f>+BC51*(1+$M$2)</f>
        <v>50948.833136845118</v>
      </c>
      <c r="BE51" s="1">
        <f>+BD51*(1+$M$2)</f>
        <v>53496.274793687378</v>
      </c>
      <c r="BF51" s="1">
        <f>+BE51*(1+$M$2)</f>
        <v>56171.088533371752</v>
      </c>
      <c r="BG51" s="1">
        <f>+BF51*(1+$M$2)</f>
        <v>58979.642960040343</v>
      </c>
      <c r="BH51" s="1">
        <f>+BG51*(1+$M$2)</f>
        <v>61928.625108042361</v>
      </c>
      <c r="BI51" s="1">
        <f>+BH51*(1+$M$2)</f>
        <v>65025.056363444484</v>
      </c>
      <c r="BJ51" s="1">
        <f>+BI51*(1+$M$2)</f>
        <v>68276.309181616714</v>
      </c>
      <c r="BK51" s="3">
        <f>NPV($L$2,-N51,O51:AL51)</f>
        <v>1263371.2331245241</v>
      </c>
      <c r="BL51" s="1">
        <f>NPV(L51,0,AM51:BJ51)</f>
        <v>649012.63043248304</v>
      </c>
      <c r="BM51" s="3">
        <f>+BK51-BL51</f>
        <v>614358.60269204108</v>
      </c>
    </row>
    <row r="52" spans="1:65" x14ac:dyDescent="0.2">
      <c r="A52">
        <f>VLOOKUP(C52,[2]Sheet1!$A:$B,2,FALSE)</f>
        <v>193900</v>
      </c>
      <c r="B52" t="s">
        <v>33</v>
      </c>
      <c r="C52" t="s">
        <v>33</v>
      </c>
      <c r="D52" s="4">
        <f>+BM52/N52</f>
        <v>3.0820365870474289</v>
      </c>
      <c r="E52" s="4">
        <f>+D52*10</f>
        <v>30.820365870474291</v>
      </c>
      <c r="F52" s="1">
        <v>58700</v>
      </c>
      <c r="G52" s="1">
        <v>117000</v>
      </c>
      <c r="H52">
        <v>0.42</v>
      </c>
      <c r="I52">
        <v>0.17</v>
      </c>
      <c r="J52" s="1">
        <f>+F52/(1+'[1]Figure 1.2'!$C$23)</f>
        <v>20851.300136645707</v>
      </c>
      <c r="K52" s="1">
        <f>+G52/(1+'[1]Figure 1.2'!$C$23)</f>
        <v>41560.513049191613</v>
      </c>
      <c r="L52">
        <f>+'[1]Figure 1.2'!$C$21</f>
        <v>0.03</v>
      </c>
      <c r="M52">
        <f>+'[1]Figure 1.2'!$C$22</f>
        <v>0.05</v>
      </c>
      <c r="N52" s="1">
        <f>VLOOKUP(A52,[3]Sheet2!$A:$D,4,FALSE)</f>
        <v>181972</v>
      </c>
      <c r="O52" s="1">
        <v>0</v>
      </c>
      <c r="P52" s="1">
        <v>0</v>
      </c>
      <c r="Q52" s="1">
        <v>0</v>
      </c>
      <c r="R52" s="1">
        <v>0</v>
      </c>
      <c r="S52" s="2">
        <f>+F52</f>
        <v>58700</v>
      </c>
      <c r="T52" s="1">
        <f>+S52*(1+$M$2)</f>
        <v>61635</v>
      </c>
      <c r="U52" s="1">
        <f>+T52*(1+$M$2)</f>
        <v>64716.75</v>
      </c>
      <c r="V52" s="1">
        <f>+U52*(1+$M$2)</f>
        <v>67952.587500000009</v>
      </c>
      <c r="W52" s="1">
        <f>+V52*(1+$M$2)</f>
        <v>71350.216875000013</v>
      </c>
      <c r="X52" s="1">
        <f>+W52*(1+$M$2)</f>
        <v>74917.727718750015</v>
      </c>
      <c r="Y52" s="1">
        <f>+X52*(1+$M$2)</f>
        <v>78663.614104687513</v>
      </c>
      <c r="Z52" s="1">
        <f>+Y52*(1+$M$2)</f>
        <v>82596.794809921892</v>
      </c>
      <c r="AA52" s="1">
        <f>+Z52*(1+$M$2)</f>
        <v>86726.634550417992</v>
      </c>
      <c r="AB52" s="1">
        <f>+AA52*(1+$M$2)</f>
        <v>91062.966277938889</v>
      </c>
      <c r="AC52" s="2">
        <f>+G52</f>
        <v>117000</v>
      </c>
      <c r="AD52" s="1">
        <f>+AC52*(1+$M$2)</f>
        <v>122850</v>
      </c>
      <c r="AE52" s="1">
        <f>+AD52*(1+$M$2)</f>
        <v>128992.5</v>
      </c>
      <c r="AF52" s="1">
        <f>+AE52*(1+$M$2)</f>
        <v>135442.125</v>
      </c>
      <c r="AG52" s="1">
        <f>+AF52*(1+$M$2)</f>
        <v>142214.23125000001</v>
      </c>
      <c r="AH52" s="1">
        <f>+AG52*(1+$M$2)</f>
        <v>149324.94281250003</v>
      </c>
      <c r="AI52" s="1">
        <f>+AH52*(1+$M$2)</f>
        <v>156791.18995312502</v>
      </c>
      <c r="AJ52" s="1">
        <f>+AI52*(1+$M$2)</f>
        <v>164630.7494507813</v>
      </c>
      <c r="AK52" s="1">
        <f>+AJ52*(1+$M$2)</f>
        <v>172862.28692332038</v>
      </c>
      <c r="AL52" s="1">
        <f>+AK52*(1+$M$2)</f>
        <v>181505.40126948641</v>
      </c>
      <c r="AM52" s="2">
        <f>+J52</f>
        <v>20851.300136645707</v>
      </c>
      <c r="AN52" s="1">
        <f>+AM52*(1+$M$2)</f>
        <v>21893.865143477993</v>
      </c>
      <c r="AO52" s="1">
        <f>+AN52*(1+$M$2)</f>
        <v>22988.558400651895</v>
      </c>
      <c r="AP52" s="1">
        <f>+AO52*(1+$M$2)</f>
        <v>24137.986320684489</v>
      </c>
      <c r="AQ52" s="1">
        <f>+AP52*(1+$M$2)</f>
        <v>25344.885636718715</v>
      </c>
      <c r="AR52" s="1">
        <f>+AQ52*(1+$M$2)</f>
        <v>26612.129918554652</v>
      </c>
      <c r="AS52" s="1">
        <f>+AR52*(1+$M$2)</f>
        <v>27942.736414482388</v>
      </c>
      <c r="AT52" s="1">
        <f>+AS52*(1+$M$2)</f>
        <v>29339.873235206509</v>
      </c>
      <c r="AU52" s="1">
        <f>+AT52*(1+$M$2)</f>
        <v>30806.866896966836</v>
      </c>
      <c r="AV52" s="1">
        <f>+AU52*(1+$M$2)</f>
        <v>32347.210241815181</v>
      </c>
      <c r="AW52" s="1">
        <f>+AV52*(1+$M$2)</f>
        <v>33964.570753905944</v>
      </c>
      <c r="AX52" s="1">
        <f>+AW52*(1+$M$2)</f>
        <v>35662.799291601244</v>
      </c>
      <c r="AY52" s="1">
        <f>+AX52*(1+$M$2)</f>
        <v>37445.939256181307</v>
      </c>
      <c r="AZ52" s="1">
        <f>+AY52*(1+$M$2)</f>
        <v>39318.236218990372</v>
      </c>
      <c r="BA52" s="2">
        <f>+K52</f>
        <v>41560.513049191613</v>
      </c>
      <c r="BB52" s="1">
        <f>+BA52*(1+$M$2)</f>
        <v>43638.538701651196</v>
      </c>
      <c r="BC52" s="1">
        <f>+BB52*(1+$M$2)</f>
        <v>45820.465636733759</v>
      </c>
      <c r="BD52" s="1">
        <f>+BC52*(1+$M$2)</f>
        <v>48111.488918570452</v>
      </c>
      <c r="BE52" s="1">
        <f>+BD52*(1+$M$2)</f>
        <v>50517.063364498979</v>
      </c>
      <c r="BF52" s="1">
        <f>+BE52*(1+$M$2)</f>
        <v>53042.916532723932</v>
      </c>
      <c r="BG52" s="1">
        <f>+BF52*(1+$M$2)</f>
        <v>55695.062359360134</v>
      </c>
      <c r="BH52" s="1">
        <f>+BG52*(1+$M$2)</f>
        <v>58479.815477328142</v>
      </c>
      <c r="BI52" s="1">
        <f>+BH52*(1+$M$2)</f>
        <v>61403.806251194554</v>
      </c>
      <c r="BJ52" s="1">
        <f>+BI52*(1+$M$2)</f>
        <v>64473.996563754285</v>
      </c>
      <c r="BK52" s="3">
        <f>NPV($L$2,-N52,O52:AL52)</f>
        <v>1156415.7577350526</v>
      </c>
      <c r="BL52" s="1">
        <f>NPV(L52,0,AM52:BJ52)</f>
        <v>595571.39591685787</v>
      </c>
      <c r="BM52" s="3">
        <f>+BK52-BL52</f>
        <v>560844.36181819474</v>
      </c>
    </row>
    <row r="53" spans="1:65" x14ac:dyDescent="0.2">
      <c r="A53">
        <f>VLOOKUP(C53,[2]Sheet1!$A:$B,2,FALSE)</f>
        <v>194824</v>
      </c>
      <c r="B53" t="s">
        <v>19</v>
      </c>
      <c r="C53" t="s">
        <v>19</v>
      </c>
      <c r="D53" s="4">
        <f>+BM53/N53</f>
        <v>3.4227221582148029</v>
      </c>
      <c r="E53" s="4">
        <f>+D53*10</f>
        <v>34.227221582148026</v>
      </c>
      <c r="F53" s="1">
        <v>67500</v>
      </c>
      <c r="G53" s="1">
        <v>129500</v>
      </c>
      <c r="H53">
        <v>0.48</v>
      </c>
      <c r="I53">
        <v>0.76</v>
      </c>
      <c r="J53" s="1">
        <f>+F53/(1+'[1]Figure 1.2'!$C$23)</f>
        <v>23977.219066841313</v>
      </c>
      <c r="K53" s="1">
        <f>+G53/(1+'[1]Figure 1.2'!$C$23)</f>
        <v>46000.73880231037</v>
      </c>
      <c r="L53">
        <f>+'[1]Figure 1.2'!$C$21</f>
        <v>0.03</v>
      </c>
      <c r="M53">
        <f>+'[1]Figure 1.2'!$C$22</f>
        <v>0.05</v>
      </c>
      <c r="N53" s="1">
        <f>VLOOKUP(A53,[3]Sheet2!$A:$D,4,FALSE)</f>
        <v>187993</v>
      </c>
      <c r="O53" s="1">
        <v>0</v>
      </c>
      <c r="P53" s="1">
        <v>0</v>
      </c>
      <c r="Q53" s="1">
        <v>0</v>
      </c>
      <c r="R53" s="1">
        <v>0</v>
      </c>
      <c r="S53" s="2">
        <f>+F53</f>
        <v>67500</v>
      </c>
      <c r="T53" s="1">
        <f>+S53*(1+$M$2)</f>
        <v>70875</v>
      </c>
      <c r="U53" s="1">
        <f>+T53*(1+$M$2)</f>
        <v>74418.75</v>
      </c>
      <c r="V53" s="1">
        <f>+U53*(1+$M$2)</f>
        <v>78139.6875</v>
      </c>
      <c r="W53" s="1">
        <f>+V53*(1+$M$2)</f>
        <v>82046.671875</v>
      </c>
      <c r="X53" s="1">
        <f>+W53*(1+$M$2)</f>
        <v>86149.005468750009</v>
      </c>
      <c r="Y53" s="1">
        <f>+X53*(1+$M$2)</f>
        <v>90456.455742187507</v>
      </c>
      <c r="Z53" s="1">
        <f>+Y53*(1+$M$2)</f>
        <v>94979.278529296891</v>
      </c>
      <c r="AA53" s="1">
        <f>+Z53*(1+$M$2)</f>
        <v>99728.242455761734</v>
      </c>
      <c r="AB53" s="1">
        <f>+AA53*(1+$M$2)</f>
        <v>104714.65457854983</v>
      </c>
      <c r="AC53" s="2">
        <f>+G53</f>
        <v>129500</v>
      </c>
      <c r="AD53" s="1">
        <f>+AC53*(1+$M$2)</f>
        <v>135975</v>
      </c>
      <c r="AE53" s="1">
        <f>+AD53*(1+$M$2)</f>
        <v>142773.75</v>
      </c>
      <c r="AF53" s="1">
        <f>+AE53*(1+$M$2)</f>
        <v>149912.4375</v>
      </c>
      <c r="AG53" s="1">
        <f>+AF53*(1+$M$2)</f>
        <v>157408.05937500001</v>
      </c>
      <c r="AH53" s="1">
        <f>+AG53*(1+$M$2)</f>
        <v>165278.46234375003</v>
      </c>
      <c r="AI53" s="1">
        <f>+AH53*(1+$M$2)</f>
        <v>173542.38546093754</v>
      </c>
      <c r="AJ53" s="1">
        <f>+AI53*(1+$M$2)</f>
        <v>182219.50473398442</v>
      </c>
      <c r="AK53" s="1">
        <f>+AJ53*(1+$M$2)</f>
        <v>191330.47997068363</v>
      </c>
      <c r="AL53" s="1">
        <f>+AK53*(1+$M$2)</f>
        <v>200897.00396921783</v>
      </c>
      <c r="AM53" s="2">
        <f>+J53</f>
        <v>23977.219066841313</v>
      </c>
      <c r="AN53" s="1">
        <f>+AM53*(1+$M$2)</f>
        <v>25176.080020183381</v>
      </c>
      <c r="AO53" s="1">
        <f>+AN53*(1+$M$2)</f>
        <v>26434.884021192553</v>
      </c>
      <c r="AP53" s="1">
        <f>+AO53*(1+$M$2)</f>
        <v>27756.62822225218</v>
      </c>
      <c r="AQ53" s="1">
        <f>+AP53*(1+$M$2)</f>
        <v>29144.45963336479</v>
      </c>
      <c r="AR53" s="1">
        <f>+AQ53*(1+$M$2)</f>
        <v>30601.682615033031</v>
      </c>
      <c r="AS53" s="1">
        <f>+AR53*(1+$M$2)</f>
        <v>32131.766745784684</v>
      </c>
      <c r="AT53" s="1">
        <f>+AS53*(1+$M$2)</f>
        <v>33738.355083073919</v>
      </c>
      <c r="AU53" s="1">
        <f>+AT53*(1+$M$2)</f>
        <v>35425.272837227618</v>
      </c>
      <c r="AV53" s="1">
        <f>+AU53*(1+$M$2)</f>
        <v>37196.536479089002</v>
      </c>
      <c r="AW53" s="1">
        <f>+AV53*(1+$M$2)</f>
        <v>39056.36330304345</v>
      </c>
      <c r="AX53" s="1">
        <f>+AW53*(1+$M$2)</f>
        <v>41009.181468195624</v>
      </c>
      <c r="AY53" s="1">
        <f>+AX53*(1+$M$2)</f>
        <v>43059.640541605404</v>
      </c>
      <c r="AZ53" s="1">
        <f>+AY53*(1+$M$2)</f>
        <v>45212.622568685678</v>
      </c>
      <c r="BA53" s="2">
        <f>+K53</f>
        <v>46000.73880231037</v>
      </c>
      <c r="BB53" s="1">
        <f>+BA53*(1+$M$2)</f>
        <v>48300.775742425889</v>
      </c>
      <c r="BC53" s="1">
        <f>+BB53*(1+$M$2)</f>
        <v>50715.814529547184</v>
      </c>
      <c r="BD53" s="1">
        <f>+BC53*(1+$M$2)</f>
        <v>53251.605256024544</v>
      </c>
      <c r="BE53" s="1">
        <f>+BD53*(1+$M$2)</f>
        <v>55914.185518825776</v>
      </c>
      <c r="BF53" s="1">
        <f>+BE53*(1+$M$2)</f>
        <v>58709.894794767068</v>
      </c>
      <c r="BG53" s="1">
        <f>+BF53*(1+$M$2)</f>
        <v>61645.389534505426</v>
      </c>
      <c r="BH53" s="1">
        <f>+BG53*(1+$M$2)</f>
        <v>64727.659011230702</v>
      </c>
      <c r="BI53" s="1">
        <f>+BH53*(1+$M$2)</f>
        <v>67964.041961792245</v>
      </c>
      <c r="BJ53" s="1">
        <f>+BI53*(1+$M$2)</f>
        <v>71362.244059881865</v>
      </c>
      <c r="BK53" s="3">
        <f>NPV($L$2,-N53,O53:AL53)</f>
        <v>1316120.470334786</v>
      </c>
      <c r="BL53" s="1">
        <f>NPV(L53,0,AM53:BJ53)</f>
        <v>672672.66364551056</v>
      </c>
      <c r="BM53" s="3">
        <f>+BK53-BL53</f>
        <v>643447.80668927543</v>
      </c>
    </row>
    <row r="54" spans="1:65" x14ac:dyDescent="0.2">
      <c r="A54">
        <f>VLOOKUP(C54,[2]Sheet1!$A:$B,2,FALSE)</f>
        <v>195030</v>
      </c>
      <c r="B54" t="s">
        <v>57</v>
      </c>
      <c r="C54" t="s">
        <v>57</v>
      </c>
      <c r="D54" s="4">
        <f>+BM54/N54</f>
        <v>2.7782710334580085</v>
      </c>
      <c r="E54" s="4">
        <f>+D54*10</f>
        <v>27.782710334580084</v>
      </c>
      <c r="F54" s="1">
        <v>57500</v>
      </c>
      <c r="G54" s="1">
        <v>107400</v>
      </c>
      <c r="H54">
        <v>0.55000000000000004</v>
      </c>
      <c r="I54">
        <v>0.32</v>
      </c>
      <c r="J54" s="1">
        <f>+F54/(1+'[1]Figure 1.2'!$C$23)</f>
        <v>20425.038464346304</v>
      </c>
      <c r="K54" s="1">
        <f>+G54/(1+'[1]Figure 1.2'!$C$23)</f>
        <v>38150.4196707964</v>
      </c>
      <c r="L54">
        <f>+'[1]Figure 1.2'!$C$21</f>
        <v>0.03</v>
      </c>
      <c r="M54">
        <f>+'[1]Figure 1.2'!$C$22</f>
        <v>0.05</v>
      </c>
      <c r="N54" s="1">
        <f>VLOOKUP(A54,[3]Sheet2!$A:$D,4,FALSE)</f>
        <v>184258</v>
      </c>
      <c r="O54" s="1">
        <v>0</v>
      </c>
      <c r="P54" s="1">
        <v>0</v>
      </c>
      <c r="Q54" s="1">
        <v>0</v>
      </c>
      <c r="R54" s="1">
        <v>0</v>
      </c>
      <c r="S54" s="2">
        <f>+F54</f>
        <v>57500</v>
      </c>
      <c r="T54" s="1">
        <f>+S54*(1+$M$2)</f>
        <v>60375</v>
      </c>
      <c r="U54" s="1">
        <f>+T54*(1+$M$2)</f>
        <v>63393.75</v>
      </c>
      <c r="V54" s="1">
        <f>+U54*(1+$M$2)</f>
        <v>66563.4375</v>
      </c>
      <c r="W54" s="1">
        <f>+V54*(1+$M$2)</f>
        <v>69891.609375</v>
      </c>
      <c r="X54" s="1">
        <f>+W54*(1+$M$2)</f>
        <v>73386.189843750006</v>
      </c>
      <c r="Y54" s="1">
        <f>+X54*(1+$M$2)</f>
        <v>77055.499335937508</v>
      </c>
      <c r="Z54" s="1">
        <f>+Y54*(1+$M$2)</f>
        <v>80908.274302734382</v>
      </c>
      <c r="AA54" s="1">
        <f>+Z54*(1+$M$2)</f>
        <v>84953.6880178711</v>
      </c>
      <c r="AB54" s="1">
        <f>+AA54*(1+$M$2)</f>
        <v>89201.372418764659</v>
      </c>
      <c r="AC54" s="2">
        <f>+G54</f>
        <v>107400</v>
      </c>
      <c r="AD54" s="1">
        <f>+AC54*(1+$M$2)</f>
        <v>112770</v>
      </c>
      <c r="AE54" s="1">
        <f>+AD54*(1+$M$2)</f>
        <v>118408.5</v>
      </c>
      <c r="AF54" s="1">
        <f>+AE54*(1+$M$2)</f>
        <v>124328.925</v>
      </c>
      <c r="AG54" s="1">
        <f>+AF54*(1+$M$2)</f>
        <v>130545.37125000001</v>
      </c>
      <c r="AH54" s="1">
        <f>+AG54*(1+$M$2)</f>
        <v>137072.63981250001</v>
      </c>
      <c r="AI54" s="1">
        <f>+AH54*(1+$M$2)</f>
        <v>143926.27180312501</v>
      </c>
      <c r="AJ54" s="1">
        <f>+AI54*(1+$M$2)</f>
        <v>151122.58539328128</v>
      </c>
      <c r="AK54" s="1">
        <f>+AJ54*(1+$M$2)</f>
        <v>158678.71466294533</v>
      </c>
      <c r="AL54" s="1">
        <f>+AK54*(1+$M$2)</f>
        <v>166612.65039609262</v>
      </c>
      <c r="AM54" s="2">
        <f>+J54</f>
        <v>20425.038464346304</v>
      </c>
      <c r="AN54" s="1">
        <f>+AM54*(1+$M$2)</f>
        <v>21446.290387563618</v>
      </c>
      <c r="AO54" s="1">
        <f>+AN54*(1+$M$2)</f>
        <v>22518.6049069418</v>
      </c>
      <c r="AP54" s="1">
        <f>+AO54*(1+$M$2)</f>
        <v>23644.535152288892</v>
      </c>
      <c r="AQ54" s="1">
        <f>+AP54*(1+$M$2)</f>
        <v>24826.761909903336</v>
      </c>
      <c r="AR54" s="1">
        <f>+AQ54*(1+$M$2)</f>
        <v>26068.100005398504</v>
      </c>
      <c r="AS54" s="1">
        <f>+AR54*(1+$M$2)</f>
        <v>27371.50500566843</v>
      </c>
      <c r="AT54" s="1">
        <f>+AS54*(1+$M$2)</f>
        <v>28740.080255951852</v>
      </c>
      <c r="AU54" s="1">
        <f>+AT54*(1+$M$2)</f>
        <v>30177.084268749448</v>
      </c>
      <c r="AV54" s="1">
        <f>+AU54*(1+$M$2)</f>
        <v>31685.938482186921</v>
      </c>
      <c r="AW54" s="1">
        <f>+AV54*(1+$M$2)</f>
        <v>33270.23540629627</v>
      </c>
      <c r="AX54" s="1">
        <f>+AW54*(1+$M$2)</f>
        <v>34933.747176611083</v>
      </c>
      <c r="AY54" s="1">
        <f>+AX54*(1+$M$2)</f>
        <v>36680.434535441636</v>
      </c>
      <c r="AZ54" s="1">
        <f>+AY54*(1+$M$2)</f>
        <v>38514.456262213716</v>
      </c>
      <c r="BA54" s="2">
        <f>+K54</f>
        <v>38150.4196707964</v>
      </c>
      <c r="BB54" s="1">
        <f>+BA54*(1+$M$2)</f>
        <v>40057.94065433622</v>
      </c>
      <c r="BC54" s="1">
        <f>+BB54*(1+$M$2)</f>
        <v>42060.837687053034</v>
      </c>
      <c r="BD54" s="1">
        <f>+BC54*(1+$M$2)</f>
        <v>44163.879571405691</v>
      </c>
      <c r="BE54" s="1">
        <f>+BD54*(1+$M$2)</f>
        <v>46372.073549975976</v>
      </c>
      <c r="BF54" s="1">
        <f>+BE54*(1+$M$2)</f>
        <v>48690.677227474778</v>
      </c>
      <c r="BG54" s="1">
        <f>+BF54*(1+$M$2)</f>
        <v>51125.211088848519</v>
      </c>
      <c r="BH54" s="1">
        <f>+BG54*(1+$M$2)</f>
        <v>53681.471643290948</v>
      </c>
      <c r="BI54" s="1">
        <f>+BH54*(1+$M$2)</f>
        <v>56365.545225455498</v>
      </c>
      <c r="BJ54" s="1">
        <f>+BI54*(1+$M$2)</f>
        <v>59183.822486728277</v>
      </c>
      <c r="BK54" s="3">
        <f>NPV($L$2,-N54,O54:AL54)</f>
        <v>1077889.8836030904</v>
      </c>
      <c r="BL54" s="1">
        <f>NPV(L54,0,AM54:BJ54)</f>
        <v>565971.21952018468</v>
      </c>
      <c r="BM54" s="3">
        <f>+BK54-BL54</f>
        <v>511918.66408290574</v>
      </c>
    </row>
    <row r="55" spans="1:65" x14ac:dyDescent="0.2">
      <c r="A55">
        <f>VLOOKUP(C55,[2]Sheet1!$A:$B,2,FALSE)</f>
        <v>196088</v>
      </c>
      <c r="B55" t="s">
        <v>85</v>
      </c>
      <c r="C55" t="s">
        <v>85</v>
      </c>
      <c r="D55" s="4">
        <f>+BM55/N55</f>
        <v>5.9965892344095924</v>
      </c>
      <c r="E55" s="4">
        <f>+D55*10</f>
        <v>59.96589234409592</v>
      </c>
      <c r="F55" s="1">
        <v>50200</v>
      </c>
      <c r="G55" s="1">
        <v>92100</v>
      </c>
      <c r="H55">
        <v>0.47</v>
      </c>
      <c r="I55">
        <v>0.32</v>
      </c>
      <c r="J55" s="1">
        <f>+F55/(1+'[1]Figure 1.2'!$C$23)</f>
        <v>17831.946624524946</v>
      </c>
      <c r="K55" s="1">
        <f>+G55/(1+'[1]Figure 1.2'!$C$23)</f>
        <v>32715.583348979035</v>
      </c>
      <c r="L55">
        <f>+'[1]Figure 1.2'!$C$21</f>
        <v>0.03</v>
      </c>
      <c r="M55">
        <f>+'[1]Figure 1.2'!$C$22</f>
        <v>0.05</v>
      </c>
      <c r="N55" s="1">
        <f>VLOOKUP(A55,[3]Sheet2!$A:$D,4,FALSE)</f>
        <v>85512</v>
      </c>
      <c r="O55" s="1">
        <v>0</v>
      </c>
      <c r="P55" s="1">
        <v>0</v>
      </c>
      <c r="Q55" s="1">
        <v>0</v>
      </c>
      <c r="R55" s="1">
        <v>0</v>
      </c>
      <c r="S55" s="2">
        <f>+F55</f>
        <v>50200</v>
      </c>
      <c r="T55" s="1">
        <f>+S55*(1+$M$2)</f>
        <v>52710</v>
      </c>
      <c r="U55" s="1">
        <f>+T55*(1+$M$2)</f>
        <v>55345.5</v>
      </c>
      <c r="V55" s="1">
        <f>+U55*(1+$M$2)</f>
        <v>58112.775000000001</v>
      </c>
      <c r="W55" s="1">
        <f>+V55*(1+$M$2)</f>
        <v>61018.413750000007</v>
      </c>
      <c r="X55" s="1">
        <f>+W55*(1+$M$2)</f>
        <v>64069.334437500009</v>
      </c>
      <c r="Y55" s="1">
        <f>+X55*(1+$M$2)</f>
        <v>67272.801159375013</v>
      </c>
      <c r="Z55" s="1">
        <f>+Y55*(1+$M$2)</f>
        <v>70636.441217343759</v>
      </c>
      <c r="AA55" s="1">
        <f>+Z55*(1+$M$2)</f>
        <v>74168.263278210958</v>
      </c>
      <c r="AB55" s="1">
        <f>+AA55*(1+$M$2)</f>
        <v>77876.676442121505</v>
      </c>
      <c r="AC55" s="2">
        <f>+G55</f>
        <v>92100</v>
      </c>
      <c r="AD55" s="1">
        <f>+AC55*(1+$M$2)</f>
        <v>96705</v>
      </c>
      <c r="AE55" s="1">
        <f>+AD55*(1+$M$2)</f>
        <v>101540.25</v>
      </c>
      <c r="AF55" s="1">
        <f>+AE55*(1+$M$2)</f>
        <v>106617.26250000001</v>
      </c>
      <c r="AG55" s="1">
        <f>+AF55*(1+$M$2)</f>
        <v>111948.12562500002</v>
      </c>
      <c r="AH55" s="1">
        <f>+AG55*(1+$M$2)</f>
        <v>117545.53190625002</v>
      </c>
      <c r="AI55" s="1">
        <f>+AH55*(1+$M$2)</f>
        <v>123422.80850156253</v>
      </c>
      <c r="AJ55" s="1">
        <f>+AI55*(1+$M$2)</f>
        <v>129593.94892664066</v>
      </c>
      <c r="AK55" s="1">
        <f>+AJ55*(1+$M$2)</f>
        <v>136073.6463729727</v>
      </c>
      <c r="AL55" s="1">
        <f>+AK55*(1+$M$2)</f>
        <v>142877.32869162134</v>
      </c>
      <c r="AM55" s="2">
        <f>+J55</f>
        <v>17831.946624524946</v>
      </c>
      <c r="AN55" s="1">
        <f>+AM55*(1+$M$2)</f>
        <v>18723.543955751193</v>
      </c>
      <c r="AO55" s="1">
        <f>+AN55*(1+$M$2)</f>
        <v>19659.721153538754</v>
      </c>
      <c r="AP55" s="1">
        <f>+AO55*(1+$M$2)</f>
        <v>20642.707211215693</v>
      </c>
      <c r="AQ55" s="1">
        <f>+AP55*(1+$M$2)</f>
        <v>21674.84257177648</v>
      </c>
      <c r="AR55" s="1">
        <f>+AQ55*(1+$M$2)</f>
        <v>22758.584700365307</v>
      </c>
      <c r="AS55" s="1">
        <f>+AR55*(1+$M$2)</f>
        <v>23896.513935383573</v>
      </c>
      <c r="AT55" s="1">
        <f>+AS55*(1+$M$2)</f>
        <v>25091.339632152754</v>
      </c>
      <c r="AU55" s="1">
        <f>+AT55*(1+$M$2)</f>
        <v>26345.906613760395</v>
      </c>
      <c r="AV55" s="1">
        <f>+AU55*(1+$M$2)</f>
        <v>27663.201944448418</v>
      </c>
      <c r="AW55" s="1">
        <f>+AV55*(1+$M$2)</f>
        <v>29046.36204167084</v>
      </c>
      <c r="AX55" s="1">
        <f>+AW55*(1+$M$2)</f>
        <v>30498.680143754384</v>
      </c>
      <c r="AY55" s="1">
        <f>+AX55*(1+$M$2)</f>
        <v>32023.614150942103</v>
      </c>
      <c r="AZ55" s="1">
        <f>+AY55*(1+$M$2)</f>
        <v>33624.794858489207</v>
      </c>
      <c r="BA55" s="2">
        <f>+K55</f>
        <v>32715.583348979035</v>
      </c>
      <c r="BB55" s="1">
        <f>+BA55*(1+$M$2)</f>
        <v>34351.362516427987</v>
      </c>
      <c r="BC55" s="1">
        <f>+BB55*(1+$M$2)</f>
        <v>36068.93064224939</v>
      </c>
      <c r="BD55" s="1">
        <f>+BC55*(1+$M$2)</f>
        <v>37872.377174361864</v>
      </c>
      <c r="BE55" s="1">
        <f>+BD55*(1+$M$2)</f>
        <v>39765.996033079959</v>
      </c>
      <c r="BF55" s="1">
        <f>+BE55*(1+$M$2)</f>
        <v>41754.295834733959</v>
      </c>
      <c r="BG55" s="1">
        <f>+BF55*(1+$M$2)</f>
        <v>43842.010626470656</v>
      </c>
      <c r="BH55" s="1">
        <f>+BG55*(1+$M$2)</f>
        <v>46034.111157794192</v>
      </c>
      <c r="BI55" s="1">
        <f>+BH55*(1+$M$2)</f>
        <v>48335.816715683904</v>
      </c>
      <c r="BJ55" s="1">
        <f>+BI55*(1+$M$2)</f>
        <v>50752.6075514681</v>
      </c>
      <c r="BK55" s="3">
        <f>NPV($L$2,-N55,O55:AL55)</f>
        <v>1002873.1870797999</v>
      </c>
      <c r="BL55" s="1">
        <f>NPV(L55,0,AM55:BJ55)</f>
        <v>490092.84846696688</v>
      </c>
      <c r="BM55" s="3">
        <f>+BK55-BL55</f>
        <v>512780.33861283306</v>
      </c>
    </row>
    <row r="56" spans="1:65" x14ac:dyDescent="0.2">
      <c r="A56">
        <f>VLOOKUP(C56,[2]Sheet1!$A:$B,2,FALSE)</f>
        <v>196097</v>
      </c>
      <c r="B56" t="s">
        <v>52</v>
      </c>
      <c r="C56" t="s">
        <v>52</v>
      </c>
      <c r="D56" s="4">
        <f>+BM56/N56</f>
        <v>7.1904506575356706</v>
      </c>
      <c r="E56" s="4">
        <f>+D56*10</f>
        <v>71.904506575356706</v>
      </c>
      <c r="F56" s="1">
        <v>54300</v>
      </c>
      <c r="G56" s="1">
        <v>108800</v>
      </c>
      <c r="H56">
        <v>0.48</v>
      </c>
      <c r="I56">
        <v>0.35</v>
      </c>
      <c r="J56" s="1">
        <f>+F56/(1+'[1]Figure 1.2'!$C$23)</f>
        <v>19288.3406715479</v>
      </c>
      <c r="K56" s="1">
        <f>+G56/(1+'[1]Figure 1.2'!$C$23)</f>
        <v>38647.724955145699</v>
      </c>
      <c r="L56">
        <f>+'[1]Figure 1.2'!$C$21</f>
        <v>0.03</v>
      </c>
      <c r="M56">
        <f>+'[1]Figure 1.2'!$C$22</f>
        <v>0.05</v>
      </c>
      <c r="N56" s="1">
        <f>VLOOKUP(A56,[3]Sheet2!$A:$D,4,FALSE)</f>
        <v>83900</v>
      </c>
      <c r="O56" s="1">
        <v>0</v>
      </c>
      <c r="P56" s="1">
        <v>0</v>
      </c>
      <c r="Q56" s="1">
        <v>0</v>
      </c>
      <c r="R56" s="1">
        <v>0</v>
      </c>
      <c r="S56" s="2">
        <f>+F56</f>
        <v>54300</v>
      </c>
      <c r="T56" s="1">
        <f>+S56*(1+$M$2)</f>
        <v>57015</v>
      </c>
      <c r="U56" s="1">
        <f>+T56*(1+$M$2)</f>
        <v>59865.75</v>
      </c>
      <c r="V56" s="1">
        <f>+U56*(1+$M$2)</f>
        <v>62859.037500000006</v>
      </c>
      <c r="W56" s="1">
        <f>+V56*(1+$M$2)</f>
        <v>66001.989375000005</v>
      </c>
      <c r="X56" s="1">
        <f>+W56*(1+$M$2)</f>
        <v>69302.088843750011</v>
      </c>
      <c r="Y56" s="1">
        <f>+X56*(1+$M$2)</f>
        <v>72767.193285937508</v>
      </c>
      <c r="Z56" s="1">
        <f>+Y56*(1+$M$2)</f>
        <v>76405.552950234385</v>
      </c>
      <c r="AA56" s="1">
        <f>+Z56*(1+$M$2)</f>
        <v>80225.830597746113</v>
      </c>
      <c r="AB56" s="1">
        <f>+AA56*(1+$M$2)</f>
        <v>84237.122127633425</v>
      </c>
      <c r="AC56" s="2">
        <f>+G56</f>
        <v>108800</v>
      </c>
      <c r="AD56" s="1">
        <f>+AC56*(1+$M$2)</f>
        <v>114240</v>
      </c>
      <c r="AE56" s="1">
        <f>+AD56*(1+$M$2)</f>
        <v>119952</v>
      </c>
      <c r="AF56" s="1">
        <f>+AE56*(1+$M$2)</f>
        <v>125949.6</v>
      </c>
      <c r="AG56" s="1">
        <f>+AF56*(1+$M$2)</f>
        <v>132247.08000000002</v>
      </c>
      <c r="AH56" s="1">
        <f>+AG56*(1+$M$2)</f>
        <v>138859.43400000004</v>
      </c>
      <c r="AI56" s="1">
        <f>+AH56*(1+$M$2)</f>
        <v>145802.40570000003</v>
      </c>
      <c r="AJ56" s="1">
        <f>+AI56*(1+$M$2)</f>
        <v>153092.52598500004</v>
      </c>
      <c r="AK56" s="1">
        <f>+AJ56*(1+$M$2)</f>
        <v>160747.15228425004</v>
      </c>
      <c r="AL56" s="1">
        <f>+AK56*(1+$M$2)</f>
        <v>168784.50989846254</v>
      </c>
      <c r="AM56" s="2">
        <f>+J56</f>
        <v>19288.3406715479</v>
      </c>
      <c r="AN56" s="1">
        <f>+AM56*(1+$M$2)</f>
        <v>20252.757705125296</v>
      </c>
      <c r="AO56" s="1">
        <f>+AN56*(1+$M$2)</f>
        <v>21265.395590381562</v>
      </c>
      <c r="AP56" s="1">
        <f>+AO56*(1+$M$2)</f>
        <v>22328.665369900642</v>
      </c>
      <c r="AQ56" s="1">
        <f>+AP56*(1+$M$2)</f>
        <v>23445.098638395673</v>
      </c>
      <c r="AR56" s="1">
        <f>+AQ56*(1+$M$2)</f>
        <v>24617.353570315459</v>
      </c>
      <c r="AS56" s="1">
        <f>+AR56*(1+$M$2)</f>
        <v>25848.221248831233</v>
      </c>
      <c r="AT56" s="1">
        <f>+AS56*(1+$M$2)</f>
        <v>27140.632311272795</v>
      </c>
      <c r="AU56" s="1">
        <f>+AT56*(1+$M$2)</f>
        <v>28497.663926836434</v>
      </c>
      <c r="AV56" s="1">
        <f>+AU56*(1+$M$2)</f>
        <v>29922.547123178258</v>
      </c>
      <c r="AW56" s="1">
        <f>+AV56*(1+$M$2)</f>
        <v>31418.674479337173</v>
      </c>
      <c r="AX56" s="1">
        <f>+AW56*(1+$M$2)</f>
        <v>32989.608203304029</v>
      </c>
      <c r="AY56" s="1">
        <f>+AX56*(1+$M$2)</f>
        <v>34639.088613469234</v>
      </c>
      <c r="AZ56" s="1">
        <f>+AY56*(1+$M$2)</f>
        <v>36371.043044142694</v>
      </c>
      <c r="BA56" s="2">
        <f>+K56</f>
        <v>38647.724955145699</v>
      </c>
      <c r="BB56" s="1">
        <f>+BA56*(1+$M$2)</f>
        <v>40580.111202902983</v>
      </c>
      <c r="BC56" s="1">
        <f>+BB56*(1+$M$2)</f>
        <v>42609.116763048136</v>
      </c>
      <c r="BD56" s="1">
        <f>+BC56*(1+$M$2)</f>
        <v>44739.572601200547</v>
      </c>
      <c r="BE56" s="1">
        <f>+BD56*(1+$M$2)</f>
        <v>46976.551231260579</v>
      </c>
      <c r="BF56" s="1">
        <f>+BE56*(1+$M$2)</f>
        <v>49325.378792823612</v>
      </c>
      <c r="BG56" s="1">
        <f>+BF56*(1+$M$2)</f>
        <v>51791.647732464793</v>
      </c>
      <c r="BH56" s="1">
        <f>+BG56*(1+$M$2)</f>
        <v>54381.230119088032</v>
      </c>
      <c r="BI56" s="1">
        <f>+BH56*(1+$M$2)</f>
        <v>57100.291625042439</v>
      </c>
      <c r="BJ56" s="1">
        <f>+BI56*(1+$M$2)</f>
        <v>59955.306206294561</v>
      </c>
      <c r="BK56" s="3">
        <f>NPV($L$2,-N56,O56:AL56)</f>
        <v>1155585.6680677612</v>
      </c>
      <c r="BL56" s="1">
        <f>NPV(L56,0,AM56:BJ56)</f>
        <v>552306.85790051846</v>
      </c>
      <c r="BM56" s="3">
        <f>+BK56-BL56</f>
        <v>603278.81016724277</v>
      </c>
    </row>
    <row r="57" spans="1:65" x14ac:dyDescent="0.2">
      <c r="A57">
        <f>VLOOKUP(C57,[2]Sheet1!$A:$B,2,FALSE)</f>
        <v>196413</v>
      </c>
      <c r="B57" t="s">
        <v>64</v>
      </c>
      <c r="C57" t="s">
        <v>64</v>
      </c>
      <c r="D57" s="4">
        <f>+BM57/N57</f>
        <v>3.0209571515412645</v>
      </c>
      <c r="E57" s="4">
        <f>+D57*10</f>
        <v>30.209571515412645</v>
      </c>
      <c r="F57" s="1">
        <v>53900</v>
      </c>
      <c r="G57" s="1">
        <v>102900</v>
      </c>
      <c r="H57">
        <v>0.43</v>
      </c>
      <c r="I57">
        <v>0.27</v>
      </c>
      <c r="J57" s="1">
        <f>+F57/(1+'[1]Figure 1.2'!$C$23)</f>
        <v>19146.2534474481</v>
      </c>
      <c r="K57" s="1">
        <f>+G57/(1+'[1]Figure 1.2'!$C$23)</f>
        <v>36551.938399673643</v>
      </c>
      <c r="L57">
        <f>+'[1]Figure 1.2'!$C$21</f>
        <v>0.03</v>
      </c>
      <c r="M57">
        <f>+'[1]Figure 1.2'!$C$22</f>
        <v>0.05</v>
      </c>
      <c r="N57" s="1">
        <f>VLOOKUP(A57,[3]Sheet2!$A:$D,4,FALSE)</f>
        <v>164666</v>
      </c>
      <c r="O57" s="1">
        <v>0</v>
      </c>
      <c r="P57" s="1">
        <v>0</v>
      </c>
      <c r="Q57" s="1">
        <v>0</v>
      </c>
      <c r="R57" s="1">
        <v>0</v>
      </c>
      <c r="S57" s="2">
        <f>+F57</f>
        <v>53900</v>
      </c>
      <c r="T57" s="1">
        <f>+S57*(1+$M$2)</f>
        <v>56595</v>
      </c>
      <c r="U57" s="1">
        <f>+T57*(1+$M$2)</f>
        <v>59424.75</v>
      </c>
      <c r="V57" s="1">
        <f>+U57*(1+$M$2)</f>
        <v>62395.987500000003</v>
      </c>
      <c r="W57" s="1">
        <f>+V57*(1+$M$2)</f>
        <v>65515.786875000005</v>
      </c>
      <c r="X57" s="1">
        <f>+W57*(1+$M$2)</f>
        <v>68791.576218750008</v>
      </c>
      <c r="Y57" s="1">
        <f>+X57*(1+$M$2)</f>
        <v>72231.155029687507</v>
      </c>
      <c r="Z57" s="1">
        <f>+Y57*(1+$M$2)</f>
        <v>75842.712781171882</v>
      </c>
      <c r="AA57" s="1">
        <f>+Z57*(1+$M$2)</f>
        <v>79634.848420230483</v>
      </c>
      <c r="AB57" s="1">
        <f>+AA57*(1+$M$2)</f>
        <v>83616.59084124201</v>
      </c>
      <c r="AC57" s="2">
        <f>+G57</f>
        <v>102900</v>
      </c>
      <c r="AD57" s="1">
        <f>+AC57*(1+$M$2)</f>
        <v>108045</v>
      </c>
      <c r="AE57" s="1">
        <f>+AD57*(1+$M$2)</f>
        <v>113447.25</v>
      </c>
      <c r="AF57" s="1">
        <f>+AE57*(1+$M$2)</f>
        <v>119119.6125</v>
      </c>
      <c r="AG57" s="1">
        <f>+AF57*(1+$M$2)</f>
        <v>125075.59312500001</v>
      </c>
      <c r="AH57" s="1">
        <f>+AG57*(1+$M$2)</f>
        <v>131329.37278125001</v>
      </c>
      <c r="AI57" s="1">
        <f>+AH57*(1+$M$2)</f>
        <v>137895.84142031253</v>
      </c>
      <c r="AJ57" s="1">
        <f>+AI57*(1+$M$2)</f>
        <v>144790.63349132816</v>
      </c>
      <c r="AK57" s="1">
        <f>+AJ57*(1+$M$2)</f>
        <v>152030.16516589458</v>
      </c>
      <c r="AL57" s="1">
        <f>+AK57*(1+$M$2)</f>
        <v>159631.6734241893</v>
      </c>
      <c r="AM57" s="2">
        <f>+J57</f>
        <v>19146.2534474481</v>
      </c>
      <c r="AN57" s="1">
        <f>+AM57*(1+$M$2)</f>
        <v>20103.566119820505</v>
      </c>
      <c r="AO57" s="1">
        <f>+AN57*(1+$M$2)</f>
        <v>21108.744425811532</v>
      </c>
      <c r="AP57" s="1">
        <f>+AO57*(1+$M$2)</f>
        <v>22164.181647102108</v>
      </c>
      <c r="AQ57" s="1">
        <f>+AP57*(1+$M$2)</f>
        <v>23272.390729457216</v>
      </c>
      <c r="AR57" s="1">
        <f>+AQ57*(1+$M$2)</f>
        <v>24436.010265930079</v>
      </c>
      <c r="AS57" s="1">
        <f>+AR57*(1+$M$2)</f>
        <v>25657.810779226584</v>
      </c>
      <c r="AT57" s="1">
        <f>+AS57*(1+$M$2)</f>
        <v>26940.701318187916</v>
      </c>
      <c r="AU57" s="1">
        <f>+AT57*(1+$M$2)</f>
        <v>28287.736384097312</v>
      </c>
      <c r="AV57" s="1">
        <f>+AU57*(1+$M$2)</f>
        <v>29702.123203302181</v>
      </c>
      <c r="AW57" s="1">
        <f>+AV57*(1+$M$2)</f>
        <v>31187.22936346729</v>
      </c>
      <c r="AX57" s="1">
        <f>+AW57*(1+$M$2)</f>
        <v>32746.590831640657</v>
      </c>
      <c r="AY57" s="1">
        <f>+AX57*(1+$M$2)</f>
        <v>34383.920373222689</v>
      </c>
      <c r="AZ57" s="1">
        <f>+AY57*(1+$M$2)</f>
        <v>36103.116391883828</v>
      </c>
      <c r="BA57" s="2">
        <f>+K57</f>
        <v>36551.938399673643</v>
      </c>
      <c r="BB57" s="1">
        <f>+BA57*(1+$M$2)</f>
        <v>38379.535319657327</v>
      </c>
      <c r="BC57" s="1">
        <f>+BB57*(1+$M$2)</f>
        <v>40298.512085640192</v>
      </c>
      <c r="BD57" s="1">
        <f>+BC57*(1+$M$2)</f>
        <v>42313.437689922204</v>
      </c>
      <c r="BE57" s="1">
        <f>+BD57*(1+$M$2)</f>
        <v>44429.109574418319</v>
      </c>
      <c r="BF57" s="1">
        <f>+BE57*(1+$M$2)</f>
        <v>46650.565053139238</v>
      </c>
      <c r="BG57" s="1">
        <f>+BF57*(1+$M$2)</f>
        <v>48983.093305796203</v>
      </c>
      <c r="BH57" s="1">
        <f>+BG57*(1+$M$2)</f>
        <v>51432.247971086013</v>
      </c>
      <c r="BI57" s="1">
        <f>+BH57*(1+$M$2)</f>
        <v>54003.860369640315</v>
      </c>
      <c r="BJ57" s="1">
        <f>+BI57*(1+$M$2)</f>
        <v>56704.053388122331</v>
      </c>
      <c r="BK57" s="3">
        <f>NPV($L$2,-N57,O57:AL57)</f>
        <v>1033362.118540175</v>
      </c>
      <c r="BL57" s="1">
        <f>NPV(L57,0,AM57:BJ57)</f>
        <v>535913.18822448119</v>
      </c>
      <c r="BM57" s="3">
        <f>+BK57-BL57</f>
        <v>497448.93031569384</v>
      </c>
    </row>
    <row r="58" spans="1:65" x14ac:dyDescent="0.2">
      <c r="A58">
        <f>VLOOKUP(C58,[2]Sheet1!$A:$B,2,FALSE)</f>
        <v>197708</v>
      </c>
      <c r="B58" t="s">
        <v>26</v>
      </c>
      <c r="C58" t="s">
        <v>26</v>
      </c>
      <c r="D58" s="4">
        <f>+BM58/N58</f>
        <v>4.0273940477591719</v>
      </c>
      <c r="E58" s="4">
        <f>+D58*10</f>
        <v>40.273940477591722</v>
      </c>
      <c r="F58" s="1">
        <v>58900</v>
      </c>
      <c r="G58" s="1">
        <v>122300</v>
      </c>
      <c r="H58">
        <v>0.45</v>
      </c>
      <c r="I58">
        <v>0.13</v>
      </c>
      <c r="J58" s="1">
        <f>+F58/(1+'[1]Figure 1.2'!$C$23)</f>
        <v>20922.343748695606</v>
      </c>
      <c r="K58" s="1">
        <f>+G58/(1+'[1]Figure 1.2'!$C$23)</f>
        <v>43443.168768513962</v>
      </c>
      <c r="L58">
        <f>+'[1]Figure 1.2'!$C$21</f>
        <v>0.03</v>
      </c>
      <c r="M58">
        <f>+'[1]Figure 1.2'!$C$22</f>
        <v>0.05</v>
      </c>
      <c r="N58" s="1">
        <f>VLOOKUP(A58,[3]Sheet2!$A:$D,4,FALSE)</f>
        <v>152360</v>
      </c>
      <c r="O58" s="1">
        <v>0</v>
      </c>
      <c r="P58" s="1">
        <v>0</v>
      </c>
      <c r="Q58" s="1">
        <v>0</v>
      </c>
      <c r="R58" s="1">
        <v>0</v>
      </c>
      <c r="S58" s="2">
        <f>+F58</f>
        <v>58900</v>
      </c>
      <c r="T58" s="1">
        <f>+S58*(1+$M$2)</f>
        <v>61845</v>
      </c>
      <c r="U58" s="1">
        <f>+T58*(1+$M$2)</f>
        <v>64937.25</v>
      </c>
      <c r="V58" s="1">
        <f>+U58*(1+$M$2)</f>
        <v>68184.112500000003</v>
      </c>
      <c r="W58" s="1">
        <f>+V58*(1+$M$2)</f>
        <v>71593.318125000005</v>
      </c>
      <c r="X58" s="1">
        <f>+W58*(1+$M$2)</f>
        <v>75172.984031250002</v>
      </c>
      <c r="Y58" s="1">
        <f>+X58*(1+$M$2)</f>
        <v>78931.633232812499</v>
      </c>
      <c r="Z58" s="1">
        <f>+Y58*(1+$M$2)</f>
        <v>82878.214894453122</v>
      </c>
      <c r="AA58" s="1">
        <f>+Z58*(1+$M$2)</f>
        <v>87022.125639175778</v>
      </c>
      <c r="AB58" s="1">
        <f>+AA58*(1+$M$2)</f>
        <v>91373.231921134575</v>
      </c>
      <c r="AC58" s="2">
        <f>+G58</f>
        <v>122300</v>
      </c>
      <c r="AD58" s="1">
        <f>+AC58*(1+$M$2)</f>
        <v>128415</v>
      </c>
      <c r="AE58" s="1">
        <f>+AD58*(1+$M$2)</f>
        <v>134835.75</v>
      </c>
      <c r="AF58" s="1">
        <f>+AE58*(1+$M$2)</f>
        <v>141577.53750000001</v>
      </c>
      <c r="AG58" s="1">
        <f>+AF58*(1+$M$2)</f>
        <v>148656.41437500002</v>
      </c>
      <c r="AH58" s="1">
        <f>+AG58*(1+$M$2)</f>
        <v>156089.23509375003</v>
      </c>
      <c r="AI58" s="1">
        <f>+AH58*(1+$M$2)</f>
        <v>163893.69684843754</v>
      </c>
      <c r="AJ58" s="1">
        <f>+AI58*(1+$M$2)</f>
        <v>172088.38169085942</v>
      </c>
      <c r="AK58" s="1">
        <f>+AJ58*(1+$M$2)</f>
        <v>180692.8007754024</v>
      </c>
      <c r="AL58" s="1">
        <f>+AK58*(1+$M$2)</f>
        <v>189727.44081417253</v>
      </c>
      <c r="AM58" s="2">
        <f>+J58</f>
        <v>20922.343748695606</v>
      </c>
      <c r="AN58" s="1">
        <f>+AM58*(1+$M$2)</f>
        <v>21968.460936130388</v>
      </c>
      <c r="AO58" s="1">
        <f>+AN58*(1+$M$2)</f>
        <v>23066.88398293691</v>
      </c>
      <c r="AP58" s="1">
        <f>+AO58*(1+$M$2)</f>
        <v>24220.228182083756</v>
      </c>
      <c r="AQ58" s="1">
        <f>+AP58*(1+$M$2)</f>
        <v>25431.239591187947</v>
      </c>
      <c r="AR58" s="1">
        <f>+AQ58*(1+$M$2)</f>
        <v>26702.801570747346</v>
      </c>
      <c r="AS58" s="1">
        <f>+AR58*(1+$M$2)</f>
        <v>28037.941649284716</v>
      </c>
      <c r="AT58" s="1">
        <f>+AS58*(1+$M$2)</f>
        <v>29439.838731748954</v>
      </c>
      <c r="AU58" s="1">
        <f>+AT58*(1+$M$2)</f>
        <v>30911.830668336403</v>
      </c>
      <c r="AV58" s="1">
        <f>+AU58*(1+$M$2)</f>
        <v>32457.422201753223</v>
      </c>
      <c r="AW58" s="1">
        <f>+AV58*(1+$M$2)</f>
        <v>34080.293311840884</v>
      </c>
      <c r="AX58" s="1">
        <f>+AW58*(1+$M$2)</f>
        <v>35784.307977432931</v>
      </c>
      <c r="AY58" s="1">
        <f>+AX58*(1+$M$2)</f>
        <v>37573.523376304576</v>
      </c>
      <c r="AZ58" s="1">
        <f>+AY58*(1+$M$2)</f>
        <v>39452.199545119809</v>
      </c>
      <c r="BA58" s="2">
        <f>+K58</f>
        <v>43443.168768513962</v>
      </c>
      <c r="BB58" s="1">
        <f>+BA58*(1+$M$2)</f>
        <v>45615.327206939663</v>
      </c>
      <c r="BC58" s="1">
        <f>+BB58*(1+$M$2)</f>
        <v>47896.093567286647</v>
      </c>
      <c r="BD58" s="1">
        <f>+BC58*(1+$M$2)</f>
        <v>50290.898245650984</v>
      </c>
      <c r="BE58" s="1">
        <f>+BD58*(1+$M$2)</f>
        <v>52805.443157933536</v>
      </c>
      <c r="BF58" s="1">
        <f>+BE58*(1+$M$2)</f>
        <v>55445.715315830217</v>
      </c>
      <c r="BG58" s="1">
        <f>+BF58*(1+$M$2)</f>
        <v>58218.001081621733</v>
      </c>
      <c r="BH58" s="1">
        <f>+BG58*(1+$M$2)</f>
        <v>61128.901135702821</v>
      </c>
      <c r="BI58" s="1">
        <f>+BH58*(1+$M$2)</f>
        <v>64185.346192487967</v>
      </c>
      <c r="BJ58" s="1">
        <f>+BI58*(1+$M$2)</f>
        <v>67394.613502112363</v>
      </c>
      <c r="BK58" s="3">
        <f>NPV($L$2,-N58,O58:AL58)</f>
        <v>1223062.8467213258</v>
      </c>
      <c r="BL58" s="1">
        <f>NPV(L58,0,AM58:BJ58)</f>
        <v>609449.08960473828</v>
      </c>
      <c r="BM58" s="3">
        <f>+BK58-BL58</f>
        <v>613613.75711658748</v>
      </c>
    </row>
    <row r="59" spans="1:65" x14ac:dyDescent="0.2">
      <c r="A59">
        <f>VLOOKUP(C59,[2]Sheet1!$A:$B,2,FALSE)</f>
        <v>198419</v>
      </c>
      <c r="B59" t="s">
        <v>13</v>
      </c>
      <c r="C59" t="s">
        <v>13</v>
      </c>
      <c r="D59" s="4">
        <f>+BM59/N59</f>
        <v>3.5528103142468823</v>
      </c>
      <c r="E59" s="4">
        <f>+D59*10</f>
        <v>35.528103142468822</v>
      </c>
      <c r="F59" s="1">
        <v>65300</v>
      </c>
      <c r="G59" s="1">
        <v>134400</v>
      </c>
      <c r="H59">
        <v>0.53</v>
      </c>
      <c r="I59">
        <v>0.26</v>
      </c>
      <c r="J59" s="1">
        <f>+F59/(1+'[1]Figure 1.2'!$C$23)</f>
        <v>23195.739334292412</v>
      </c>
      <c r="K59" s="1">
        <f>+G59/(1+'[1]Figure 1.2'!$C$23)</f>
        <v>47741.307297532927</v>
      </c>
      <c r="L59">
        <f>+'[1]Figure 1.2'!$C$21</f>
        <v>0.03</v>
      </c>
      <c r="M59">
        <f>+'[1]Figure 1.2'!$C$22</f>
        <v>0.05</v>
      </c>
      <c r="N59" s="1">
        <f>VLOOKUP(A59,[3]Sheet2!$A:$D,4,FALSE)</f>
        <v>185483</v>
      </c>
      <c r="O59" s="1">
        <v>0</v>
      </c>
      <c r="P59" s="1">
        <v>0</v>
      </c>
      <c r="Q59" s="1">
        <v>0</v>
      </c>
      <c r="R59" s="1">
        <v>0</v>
      </c>
      <c r="S59" s="2">
        <f>+F59</f>
        <v>65300</v>
      </c>
      <c r="T59" s="1">
        <f>+S59*(1+$M$2)</f>
        <v>68565</v>
      </c>
      <c r="U59" s="1">
        <f>+T59*(1+$M$2)</f>
        <v>71993.25</v>
      </c>
      <c r="V59" s="1">
        <f>+U59*(1+$M$2)</f>
        <v>75592.912500000006</v>
      </c>
      <c r="W59" s="1">
        <f>+V59*(1+$M$2)</f>
        <v>79372.55812500001</v>
      </c>
      <c r="X59" s="1">
        <f>+W59*(1+$M$2)</f>
        <v>83341.186031250021</v>
      </c>
      <c r="Y59" s="1">
        <f>+X59*(1+$M$2)</f>
        <v>87508.245332812527</v>
      </c>
      <c r="Z59" s="1">
        <f>+Y59*(1+$M$2)</f>
        <v>91883.657599453159</v>
      </c>
      <c r="AA59" s="1">
        <f>+Z59*(1+$M$2)</f>
        <v>96477.840479425824</v>
      </c>
      <c r="AB59" s="1">
        <f>+AA59*(1+$M$2)</f>
        <v>101301.73250339711</v>
      </c>
      <c r="AC59" s="2">
        <f>+G59</f>
        <v>134400</v>
      </c>
      <c r="AD59" s="1">
        <f>+AC59*(1+$M$2)</f>
        <v>141120</v>
      </c>
      <c r="AE59" s="1">
        <f>+AD59*(1+$M$2)</f>
        <v>148176</v>
      </c>
      <c r="AF59" s="1">
        <f>+AE59*(1+$M$2)</f>
        <v>155584.80000000002</v>
      </c>
      <c r="AG59" s="1">
        <f>+AF59*(1+$M$2)</f>
        <v>163364.04000000004</v>
      </c>
      <c r="AH59" s="1">
        <f>+AG59*(1+$M$2)</f>
        <v>171532.24200000006</v>
      </c>
      <c r="AI59" s="1">
        <f>+AH59*(1+$M$2)</f>
        <v>180108.85410000006</v>
      </c>
      <c r="AJ59" s="1">
        <f>+AI59*(1+$M$2)</f>
        <v>189114.29680500008</v>
      </c>
      <c r="AK59" s="1">
        <f>+AJ59*(1+$M$2)</f>
        <v>198570.01164525008</v>
      </c>
      <c r="AL59" s="1">
        <f>+AK59*(1+$M$2)</f>
        <v>208498.51222751261</v>
      </c>
      <c r="AM59" s="2">
        <f>+J59</f>
        <v>23195.739334292412</v>
      </c>
      <c r="AN59" s="1">
        <f>+AM59*(1+$M$2)</f>
        <v>24355.526301007034</v>
      </c>
      <c r="AO59" s="1">
        <f>+AN59*(1+$M$2)</f>
        <v>25573.302616057386</v>
      </c>
      <c r="AP59" s="1">
        <f>+AO59*(1+$M$2)</f>
        <v>26851.967746860257</v>
      </c>
      <c r="AQ59" s="1">
        <f>+AP59*(1+$M$2)</f>
        <v>28194.566134203269</v>
      </c>
      <c r="AR59" s="1">
        <f>+AQ59*(1+$M$2)</f>
        <v>29604.294440913432</v>
      </c>
      <c r="AS59" s="1">
        <f>+AR59*(1+$M$2)</f>
        <v>31084.509162959104</v>
      </c>
      <c r="AT59" s="1">
        <f>+AS59*(1+$M$2)</f>
        <v>32638.734621107062</v>
      </c>
      <c r="AU59" s="1">
        <f>+AT59*(1+$M$2)</f>
        <v>34270.671352162419</v>
      </c>
      <c r="AV59" s="1">
        <f>+AU59*(1+$M$2)</f>
        <v>35984.204919770542</v>
      </c>
      <c r="AW59" s="1">
        <f>+AV59*(1+$M$2)</f>
        <v>37783.41516575907</v>
      </c>
      <c r="AX59" s="1">
        <f>+AW59*(1+$M$2)</f>
        <v>39672.585924047024</v>
      </c>
      <c r="AY59" s="1">
        <f>+AX59*(1+$M$2)</f>
        <v>41656.215220249374</v>
      </c>
      <c r="AZ59" s="1">
        <f>+AY59*(1+$M$2)</f>
        <v>43739.025981261846</v>
      </c>
      <c r="BA59" s="2">
        <f>+K59</f>
        <v>47741.307297532927</v>
      </c>
      <c r="BB59" s="1">
        <f>+BA59*(1+$M$2)</f>
        <v>50128.372662409573</v>
      </c>
      <c r="BC59" s="1">
        <f>+BB59*(1+$M$2)</f>
        <v>52634.791295530056</v>
      </c>
      <c r="BD59" s="1">
        <f>+BC59*(1+$M$2)</f>
        <v>55266.530860306564</v>
      </c>
      <c r="BE59" s="1">
        <f>+BD59*(1+$M$2)</f>
        <v>58029.857403321897</v>
      </c>
      <c r="BF59" s="1">
        <f>+BE59*(1+$M$2)</f>
        <v>60931.350273487995</v>
      </c>
      <c r="BG59" s="1">
        <f>+BF59*(1+$M$2)</f>
        <v>63977.917787162398</v>
      </c>
      <c r="BH59" s="1">
        <f>+BG59*(1+$M$2)</f>
        <v>67176.813676520527</v>
      </c>
      <c r="BI59" s="1">
        <f>+BH59*(1+$M$2)</f>
        <v>70535.654360346554</v>
      </c>
      <c r="BJ59" s="1">
        <f>+BI59*(1+$M$2)</f>
        <v>74062.437078363888</v>
      </c>
      <c r="BK59" s="3">
        <f>NPV($L$2,-N59,O59:AL59)</f>
        <v>1331782.7908563938</v>
      </c>
      <c r="BL59" s="1">
        <f>NPV(L59,0,AM59:BJ59)</f>
        <v>672796.87533893925</v>
      </c>
      <c r="BM59" s="3">
        <f>+BK59-BL59</f>
        <v>658985.9155174545</v>
      </c>
    </row>
    <row r="60" spans="1:65" x14ac:dyDescent="0.2">
      <c r="A60">
        <f>VLOOKUP(C60,[2]Sheet1!$A:$B,2,FALSE)</f>
        <v>199120</v>
      </c>
      <c r="B60" t="s">
        <v>77</v>
      </c>
      <c r="C60" t="s">
        <v>155</v>
      </c>
      <c r="D60" s="4">
        <f>+BM60/N60</f>
        <v>3.9371536220851762</v>
      </c>
      <c r="E60" s="4">
        <f>+D60*10</f>
        <v>39.371536220851759</v>
      </c>
      <c r="F60" s="1">
        <v>51200</v>
      </c>
      <c r="G60" s="1">
        <v>96000</v>
      </c>
      <c r="H60">
        <v>0.51</v>
      </c>
      <c r="I60">
        <v>0.18</v>
      </c>
      <c r="J60" s="1">
        <f>+F60/(1+'[1]Figure 1.2'!$C$23)</f>
        <v>18187.164684774449</v>
      </c>
      <c r="K60" s="1">
        <f>+G60/(1+'[1]Figure 1.2'!$C$23)</f>
        <v>34100.933783952089</v>
      </c>
      <c r="L60">
        <f>+'[1]Figure 1.2'!$C$21</f>
        <v>0.03</v>
      </c>
      <c r="M60">
        <f>+'[1]Figure 1.2'!$C$22</f>
        <v>0.05</v>
      </c>
      <c r="N60" s="1">
        <f>VLOOKUP(A60,[3]Sheet2!$A:$D,4,FALSE)</f>
        <v>125658</v>
      </c>
      <c r="O60" s="1">
        <v>0</v>
      </c>
      <c r="P60" s="1">
        <v>0</v>
      </c>
      <c r="Q60" s="1">
        <v>0</v>
      </c>
      <c r="R60" s="1">
        <v>0</v>
      </c>
      <c r="S60" s="2">
        <f>+F60</f>
        <v>51200</v>
      </c>
      <c r="T60" s="1">
        <f>+S60*(1+$M$2)</f>
        <v>53760</v>
      </c>
      <c r="U60" s="1">
        <f>+T60*(1+$M$2)</f>
        <v>56448</v>
      </c>
      <c r="V60" s="1">
        <f>+U60*(1+$M$2)</f>
        <v>59270.400000000001</v>
      </c>
      <c r="W60" s="1">
        <f>+V60*(1+$M$2)</f>
        <v>62233.920000000006</v>
      </c>
      <c r="X60" s="1">
        <f>+W60*(1+$M$2)</f>
        <v>65345.616000000009</v>
      </c>
      <c r="Y60" s="1">
        <f>+X60*(1+$M$2)</f>
        <v>68612.896800000017</v>
      </c>
      <c r="Z60" s="1">
        <f>+Y60*(1+$M$2)</f>
        <v>72043.541640000025</v>
      </c>
      <c r="AA60" s="1">
        <f>+Z60*(1+$M$2)</f>
        <v>75645.718722000034</v>
      </c>
      <c r="AB60" s="1">
        <f>+AA60*(1+$M$2)</f>
        <v>79428.004658100035</v>
      </c>
      <c r="AC60" s="2">
        <f>+G60</f>
        <v>96000</v>
      </c>
      <c r="AD60" s="1">
        <f>+AC60*(1+$M$2)</f>
        <v>100800</v>
      </c>
      <c r="AE60" s="1">
        <f>+AD60*(1+$M$2)</f>
        <v>105840</v>
      </c>
      <c r="AF60" s="1">
        <f>+AE60*(1+$M$2)</f>
        <v>111132</v>
      </c>
      <c r="AG60" s="1">
        <f>+AF60*(1+$M$2)</f>
        <v>116688.6</v>
      </c>
      <c r="AH60" s="1">
        <f>+AG60*(1+$M$2)</f>
        <v>122523.03000000001</v>
      </c>
      <c r="AI60" s="1">
        <f>+AH60*(1+$M$2)</f>
        <v>128649.18150000002</v>
      </c>
      <c r="AJ60" s="1">
        <f>+AI60*(1+$M$2)</f>
        <v>135081.64057500003</v>
      </c>
      <c r="AK60" s="1">
        <f>+AJ60*(1+$M$2)</f>
        <v>141835.72260375004</v>
      </c>
      <c r="AL60" s="1">
        <f>+AK60*(1+$M$2)</f>
        <v>148927.50873393755</v>
      </c>
      <c r="AM60" s="2">
        <f>+J60</f>
        <v>18187.164684774449</v>
      </c>
      <c r="AN60" s="1">
        <f>+AM60*(1+$M$2)</f>
        <v>19096.522919013172</v>
      </c>
      <c r="AO60" s="1">
        <f>+AN60*(1+$M$2)</f>
        <v>20051.349064963833</v>
      </c>
      <c r="AP60" s="1">
        <f>+AO60*(1+$M$2)</f>
        <v>21053.916518212027</v>
      </c>
      <c r="AQ60" s="1">
        <f>+AP60*(1+$M$2)</f>
        <v>22106.61234412263</v>
      </c>
      <c r="AR60" s="1">
        <f>+AQ60*(1+$M$2)</f>
        <v>23211.942961328761</v>
      </c>
      <c r="AS60" s="1">
        <f>+AR60*(1+$M$2)</f>
        <v>24372.540109395199</v>
      </c>
      <c r="AT60" s="1">
        <f>+AS60*(1+$M$2)</f>
        <v>25591.167114864958</v>
      </c>
      <c r="AU60" s="1">
        <f>+AT60*(1+$M$2)</f>
        <v>26870.725470608206</v>
      </c>
      <c r="AV60" s="1">
        <f>+AU60*(1+$M$2)</f>
        <v>28214.261744138617</v>
      </c>
      <c r="AW60" s="1">
        <f>+AV60*(1+$M$2)</f>
        <v>29624.974831345549</v>
      </c>
      <c r="AX60" s="1">
        <f>+AW60*(1+$M$2)</f>
        <v>31106.22357291283</v>
      </c>
      <c r="AY60" s="1">
        <f>+AX60*(1+$M$2)</f>
        <v>32661.534751558473</v>
      </c>
      <c r="AZ60" s="1">
        <f>+AY60*(1+$M$2)</f>
        <v>34294.611489136398</v>
      </c>
      <c r="BA60" s="2">
        <f>+K60</f>
        <v>34100.933783952089</v>
      </c>
      <c r="BB60" s="1">
        <f>+BA60*(1+$M$2)</f>
        <v>35805.980473149692</v>
      </c>
      <c r="BC60" s="1">
        <f>+BB60*(1+$M$2)</f>
        <v>37596.279496807176</v>
      </c>
      <c r="BD60" s="1">
        <f>+BC60*(1+$M$2)</f>
        <v>39476.093471647539</v>
      </c>
      <c r="BE60" s="1">
        <f>+BD60*(1+$M$2)</f>
        <v>41449.898145229919</v>
      </c>
      <c r="BF60" s="1">
        <f>+BE60*(1+$M$2)</f>
        <v>43522.393052491418</v>
      </c>
      <c r="BG60" s="1">
        <f>+BF60*(1+$M$2)</f>
        <v>45698.512705115987</v>
      </c>
      <c r="BH60" s="1">
        <f>+BG60*(1+$M$2)</f>
        <v>47983.438340371787</v>
      </c>
      <c r="BI60" s="1">
        <f>+BH60*(1+$M$2)</f>
        <v>50382.610257390377</v>
      </c>
      <c r="BJ60" s="1">
        <f>+BI60*(1+$M$2)</f>
        <v>52901.740770259901</v>
      </c>
      <c r="BK60" s="3">
        <f>NPV($L$2,-N60,O60:AL60)</f>
        <v>999583.2263218899</v>
      </c>
      <c r="BL60" s="1">
        <f>NPV(L60,0,AM60:BJ60)</f>
        <v>504848.37647791085</v>
      </c>
      <c r="BM60" s="3">
        <f>+BK60-BL60</f>
        <v>494734.84984397906</v>
      </c>
    </row>
    <row r="61" spans="1:65" x14ac:dyDescent="0.2">
      <c r="A61">
        <f>VLOOKUP(C61,[2]Sheet1!$A:$B,2,FALSE)</f>
        <v>199120</v>
      </c>
      <c r="B61" t="s">
        <v>86</v>
      </c>
      <c r="C61" t="s">
        <v>155</v>
      </c>
      <c r="D61" s="4">
        <f>+BM61/N61</f>
        <v>3.5756184641889344</v>
      </c>
      <c r="E61" s="4">
        <f>+D61*10</f>
        <v>35.756184641889341</v>
      </c>
      <c r="F61" s="1">
        <v>49300</v>
      </c>
      <c r="G61" s="1">
        <v>87300</v>
      </c>
      <c r="H61">
        <v>0.5</v>
      </c>
      <c r="I61">
        <v>0.25</v>
      </c>
      <c r="J61" s="1">
        <f>+F61/(1+'[1]Figure 1.2'!$C$23)</f>
        <v>17512.250370300397</v>
      </c>
      <c r="K61" s="1">
        <f>+G61/(1+'[1]Figure 1.2'!$C$23)</f>
        <v>31010.536659781432</v>
      </c>
      <c r="L61">
        <f>+'[1]Figure 1.2'!$C$21</f>
        <v>0.03</v>
      </c>
      <c r="M61">
        <f>+'[1]Figure 1.2'!$C$22</f>
        <v>0.05</v>
      </c>
      <c r="N61" s="1">
        <f>VLOOKUP(A61,[3]Sheet2!$A:$D,4,FALSE)</f>
        <v>125658</v>
      </c>
      <c r="O61" s="1">
        <v>0</v>
      </c>
      <c r="P61" s="1">
        <v>0</v>
      </c>
      <c r="Q61" s="1">
        <v>0</v>
      </c>
      <c r="R61" s="1">
        <v>0</v>
      </c>
      <c r="S61" s="2">
        <f>+F61</f>
        <v>49300</v>
      </c>
      <c r="T61" s="1">
        <f>+S61*(1+$M$2)</f>
        <v>51765</v>
      </c>
      <c r="U61" s="1">
        <f>+T61*(1+$M$2)</f>
        <v>54353.25</v>
      </c>
      <c r="V61" s="1">
        <f>+U61*(1+$M$2)</f>
        <v>57070.912500000006</v>
      </c>
      <c r="W61" s="1">
        <f>+V61*(1+$M$2)</f>
        <v>59924.458125000012</v>
      </c>
      <c r="X61" s="1">
        <f>+W61*(1+$M$2)</f>
        <v>62920.681031250017</v>
      </c>
      <c r="Y61" s="1">
        <f>+X61*(1+$M$2)</f>
        <v>66066.715082812516</v>
      </c>
      <c r="Z61" s="1">
        <f>+Y61*(1+$M$2)</f>
        <v>69370.050836953145</v>
      </c>
      <c r="AA61" s="1">
        <f>+Z61*(1+$M$2)</f>
        <v>72838.553378800803</v>
      </c>
      <c r="AB61" s="1">
        <f>+AA61*(1+$M$2)</f>
        <v>76480.481047740846</v>
      </c>
      <c r="AC61" s="2">
        <f>+G61</f>
        <v>87300</v>
      </c>
      <c r="AD61" s="1">
        <f>+AC61*(1+$M$2)</f>
        <v>91665</v>
      </c>
      <c r="AE61" s="1">
        <f>+AD61*(1+$M$2)</f>
        <v>96248.25</v>
      </c>
      <c r="AF61" s="1">
        <f>+AE61*(1+$M$2)</f>
        <v>101060.66250000001</v>
      </c>
      <c r="AG61" s="1">
        <f>+AF61*(1+$M$2)</f>
        <v>106113.69562500001</v>
      </c>
      <c r="AH61" s="1">
        <f>+AG61*(1+$M$2)</f>
        <v>111419.38040625001</v>
      </c>
      <c r="AI61" s="1">
        <f>+AH61*(1+$M$2)</f>
        <v>116990.34942656252</v>
      </c>
      <c r="AJ61" s="1">
        <f>+AI61*(1+$M$2)</f>
        <v>122839.86689789065</v>
      </c>
      <c r="AK61" s="1">
        <f>+AJ61*(1+$M$2)</f>
        <v>128981.86024278519</v>
      </c>
      <c r="AL61" s="1">
        <f>+AK61*(1+$M$2)</f>
        <v>135430.95325492445</v>
      </c>
      <c r="AM61" s="2">
        <f>+J61</f>
        <v>17512.250370300397</v>
      </c>
      <c r="AN61" s="1">
        <f>+AM61*(1+$M$2)</f>
        <v>18387.862888815416</v>
      </c>
      <c r="AO61" s="1">
        <f>+AN61*(1+$M$2)</f>
        <v>19307.256033256188</v>
      </c>
      <c r="AP61" s="1">
        <f>+AO61*(1+$M$2)</f>
        <v>20272.618834918998</v>
      </c>
      <c r="AQ61" s="1">
        <f>+AP61*(1+$M$2)</f>
        <v>21286.24977666495</v>
      </c>
      <c r="AR61" s="1">
        <f>+AQ61*(1+$M$2)</f>
        <v>22350.5622654982</v>
      </c>
      <c r="AS61" s="1">
        <f>+AR61*(1+$M$2)</f>
        <v>23468.090378773111</v>
      </c>
      <c r="AT61" s="1">
        <f>+AS61*(1+$M$2)</f>
        <v>24641.494897711767</v>
      </c>
      <c r="AU61" s="1">
        <f>+AT61*(1+$M$2)</f>
        <v>25873.569642597358</v>
      </c>
      <c r="AV61" s="1">
        <f>+AU61*(1+$M$2)</f>
        <v>27167.248124727226</v>
      </c>
      <c r="AW61" s="1">
        <f>+AV61*(1+$M$2)</f>
        <v>28525.61053096359</v>
      </c>
      <c r="AX61" s="1">
        <f>+AW61*(1+$M$2)</f>
        <v>29951.89105751177</v>
      </c>
      <c r="AY61" s="1">
        <f>+AX61*(1+$M$2)</f>
        <v>31449.485610387361</v>
      </c>
      <c r="AZ61" s="1">
        <f>+AY61*(1+$M$2)</f>
        <v>33021.959890906728</v>
      </c>
      <c r="BA61" s="2">
        <f>+K61</f>
        <v>31010.536659781432</v>
      </c>
      <c r="BB61" s="1">
        <f>+BA61*(1+$M$2)</f>
        <v>32561.063492770503</v>
      </c>
      <c r="BC61" s="1">
        <f>+BB61*(1+$M$2)</f>
        <v>34189.116667409027</v>
      </c>
      <c r="BD61" s="1">
        <f>+BC61*(1+$M$2)</f>
        <v>35898.572500779483</v>
      </c>
      <c r="BE61" s="1">
        <f>+BD61*(1+$M$2)</f>
        <v>37693.50112581846</v>
      </c>
      <c r="BF61" s="1">
        <f>+BE61*(1+$M$2)</f>
        <v>39578.176182109382</v>
      </c>
      <c r="BG61" s="1">
        <f>+BF61*(1+$M$2)</f>
        <v>41557.084991214855</v>
      </c>
      <c r="BH61" s="1">
        <f>+BG61*(1+$M$2)</f>
        <v>43634.939240775602</v>
      </c>
      <c r="BI61" s="1">
        <f>+BH61*(1+$M$2)</f>
        <v>45816.686202814388</v>
      </c>
      <c r="BJ61" s="1">
        <f>+BI61*(1+$M$2)</f>
        <v>48107.52051295511</v>
      </c>
      <c r="BK61" s="3">
        <f>NPV($L$2,-N61,O61:AL61)</f>
        <v>922999.50932960806</v>
      </c>
      <c r="BL61" s="1">
        <f>NPV(L61,0,AM61:BJ61)</f>
        <v>473694.44435655494</v>
      </c>
      <c r="BM61" s="3">
        <f>+BK61-BL61</f>
        <v>449305.06497305311</v>
      </c>
    </row>
    <row r="62" spans="1:65" x14ac:dyDescent="0.2">
      <c r="A62">
        <f>VLOOKUP(C62,[2]Sheet1!$A:$B,2,FALSE)</f>
        <v>199847</v>
      </c>
      <c r="B62" t="s">
        <v>32</v>
      </c>
      <c r="C62" t="s">
        <v>32</v>
      </c>
      <c r="D62" s="4">
        <f>+BM62/N62</f>
        <v>3.0624246702015778</v>
      </c>
      <c r="E62" s="4">
        <f>+D62*10</f>
        <v>30.624246702015778</v>
      </c>
      <c r="F62" s="1">
        <v>56000</v>
      </c>
      <c r="G62" s="1">
        <v>118400</v>
      </c>
      <c r="H62">
        <v>0.48</v>
      </c>
      <c r="I62">
        <v>0.14000000000000001</v>
      </c>
      <c r="J62" s="1">
        <f>+F62/(1+'[1]Figure 1.2'!$C$23)</f>
        <v>19892.211373972052</v>
      </c>
      <c r="K62" s="1">
        <f>+G62/(1+'[1]Figure 1.2'!$C$23)</f>
        <v>42057.818333540912</v>
      </c>
      <c r="L62">
        <f>+'[1]Figure 1.2'!$C$21</f>
        <v>0.03</v>
      </c>
      <c r="M62">
        <f>+'[1]Figure 1.2'!$C$22</f>
        <v>0.05</v>
      </c>
      <c r="N62" s="1">
        <f>VLOOKUP(A62,[3]Sheet2!$A:$D,4,FALSE)</f>
        <v>181824</v>
      </c>
      <c r="O62" s="1">
        <v>0</v>
      </c>
      <c r="P62" s="1">
        <v>0</v>
      </c>
      <c r="Q62" s="1">
        <v>0</v>
      </c>
      <c r="R62" s="1">
        <v>0</v>
      </c>
      <c r="S62" s="2">
        <f>+F62</f>
        <v>56000</v>
      </c>
      <c r="T62" s="1">
        <f>+S62*(1+$M$2)</f>
        <v>58800</v>
      </c>
      <c r="U62" s="1">
        <f>+T62*(1+$M$2)</f>
        <v>61740</v>
      </c>
      <c r="V62" s="1">
        <f>+U62*(1+$M$2)</f>
        <v>64827</v>
      </c>
      <c r="W62" s="1">
        <f>+V62*(1+$M$2)</f>
        <v>68068.350000000006</v>
      </c>
      <c r="X62" s="1">
        <f>+W62*(1+$M$2)</f>
        <v>71471.767500000016</v>
      </c>
      <c r="Y62" s="1">
        <f>+X62*(1+$M$2)</f>
        <v>75045.355875000023</v>
      </c>
      <c r="Z62" s="1">
        <f>+Y62*(1+$M$2)</f>
        <v>78797.62366875002</v>
      </c>
      <c r="AA62" s="1">
        <f>+Z62*(1+$M$2)</f>
        <v>82737.504852187529</v>
      </c>
      <c r="AB62" s="1">
        <f>+AA62*(1+$M$2)</f>
        <v>86874.380094796914</v>
      </c>
      <c r="AC62" s="2">
        <f>+G62</f>
        <v>118400</v>
      </c>
      <c r="AD62" s="1">
        <f>+AC62*(1+$M$2)</f>
        <v>124320</v>
      </c>
      <c r="AE62" s="1">
        <f>+AD62*(1+$M$2)</f>
        <v>130536</v>
      </c>
      <c r="AF62" s="1">
        <f>+AE62*(1+$M$2)</f>
        <v>137062.80000000002</v>
      </c>
      <c r="AG62" s="1">
        <f>+AF62*(1+$M$2)</f>
        <v>143915.94000000003</v>
      </c>
      <c r="AH62" s="1">
        <f>+AG62*(1+$M$2)</f>
        <v>151111.73700000005</v>
      </c>
      <c r="AI62" s="1">
        <f>+AH62*(1+$M$2)</f>
        <v>158667.32385000007</v>
      </c>
      <c r="AJ62" s="1">
        <f>+AI62*(1+$M$2)</f>
        <v>166600.69004250009</v>
      </c>
      <c r="AK62" s="1">
        <f>+AJ62*(1+$M$2)</f>
        <v>174930.72454462512</v>
      </c>
      <c r="AL62" s="1">
        <f>+AK62*(1+$M$2)</f>
        <v>183677.26077185638</v>
      </c>
      <c r="AM62" s="2">
        <f>+J62</f>
        <v>19892.211373972052</v>
      </c>
      <c r="AN62" s="1">
        <f>+AM62*(1+$M$2)</f>
        <v>20886.821942670656</v>
      </c>
      <c r="AO62" s="1">
        <f>+AN62*(1+$M$2)</f>
        <v>21931.163039804189</v>
      </c>
      <c r="AP62" s="1">
        <f>+AO62*(1+$M$2)</f>
        <v>23027.721191794401</v>
      </c>
      <c r="AQ62" s="1">
        <f>+AP62*(1+$M$2)</f>
        <v>24179.107251384121</v>
      </c>
      <c r="AR62" s="1">
        <f>+AQ62*(1+$M$2)</f>
        <v>25388.062613953327</v>
      </c>
      <c r="AS62" s="1">
        <f>+AR62*(1+$M$2)</f>
        <v>26657.465744650995</v>
      </c>
      <c r="AT62" s="1">
        <f>+AS62*(1+$M$2)</f>
        <v>27990.339031883548</v>
      </c>
      <c r="AU62" s="1">
        <f>+AT62*(1+$M$2)</f>
        <v>29389.855983477726</v>
      </c>
      <c r="AV62" s="1">
        <f>+AU62*(1+$M$2)</f>
        <v>30859.348782651614</v>
      </c>
      <c r="AW62" s="1">
        <f>+AV62*(1+$M$2)</f>
        <v>32402.316221784196</v>
      </c>
      <c r="AX62" s="1">
        <f>+AW62*(1+$M$2)</f>
        <v>34022.43203287341</v>
      </c>
      <c r="AY62" s="1">
        <f>+AX62*(1+$M$2)</f>
        <v>35723.553634517084</v>
      </c>
      <c r="AZ62" s="1">
        <f>+AY62*(1+$M$2)</f>
        <v>37509.731316242942</v>
      </c>
      <c r="BA62" s="2">
        <f>+K62</f>
        <v>42057.818333540912</v>
      </c>
      <c r="BB62" s="1">
        <f>+BA62*(1+$M$2)</f>
        <v>44160.709250217958</v>
      </c>
      <c r="BC62" s="1">
        <f>+BB62*(1+$M$2)</f>
        <v>46368.744712728861</v>
      </c>
      <c r="BD62" s="1">
        <f>+BC62*(1+$M$2)</f>
        <v>48687.181948365309</v>
      </c>
      <c r="BE62" s="1">
        <f>+BD62*(1+$M$2)</f>
        <v>51121.541045783575</v>
      </c>
      <c r="BF62" s="1">
        <f>+BE62*(1+$M$2)</f>
        <v>53677.618098072759</v>
      </c>
      <c r="BG62" s="1">
        <f>+BF62*(1+$M$2)</f>
        <v>56361.499002976401</v>
      </c>
      <c r="BH62" s="1">
        <f>+BG62*(1+$M$2)</f>
        <v>59179.573953125226</v>
      </c>
      <c r="BI62" s="1">
        <f>+BH62*(1+$M$2)</f>
        <v>62138.552650781487</v>
      </c>
      <c r="BJ62" s="1">
        <f>+BI62*(1+$M$2)</f>
        <v>65245.480283320561</v>
      </c>
      <c r="BK62" s="3">
        <f>NPV($L$2,-N62,O62:AL62)</f>
        <v>1141393.1973853821</v>
      </c>
      <c r="BL62" s="1">
        <f>NPV(L62,0,AM62:BJ62)</f>
        <v>584570.89415065048</v>
      </c>
      <c r="BM62" s="3">
        <f>+BK62-BL62</f>
        <v>556822.30323473166</v>
      </c>
    </row>
    <row r="63" spans="1:65" x14ac:dyDescent="0.2">
      <c r="A63">
        <f>VLOOKUP(C63,[2]Sheet1!$A:$B,2,FALSE)</f>
        <v>201645</v>
      </c>
      <c r="B63" t="s">
        <v>47</v>
      </c>
      <c r="C63" t="s">
        <v>47</v>
      </c>
      <c r="D63" s="4">
        <f>+BM63/N63</f>
        <v>3.2980676169288632</v>
      </c>
      <c r="E63" s="4">
        <f>+D63*10</f>
        <v>32.980676169288628</v>
      </c>
      <c r="F63" s="1">
        <v>62400</v>
      </c>
      <c r="G63" s="1">
        <v>111100</v>
      </c>
      <c r="H63">
        <v>0.45</v>
      </c>
      <c r="I63">
        <v>0.37</v>
      </c>
      <c r="J63" s="1">
        <f>+F63/(1+'[1]Figure 1.2'!$C$23)</f>
        <v>22165.606959568857</v>
      </c>
      <c r="K63" s="1">
        <f>+G63/(1+'[1]Figure 1.2'!$C$23)</f>
        <v>39464.726493719558</v>
      </c>
      <c r="L63">
        <f>+'[1]Figure 1.2'!$C$21</f>
        <v>0.03</v>
      </c>
      <c r="M63">
        <f>+'[1]Figure 1.2'!$C$22</f>
        <v>0.05</v>
      </c>
      <c r="N63" s="1">
        <f>VLOOKUP(A63,[3]Sheet2!$A:$D,4,FALSE)</f>
        <v>170008</v>
      </c>
      <c r="O63" s="1">
        <v>0</v>
      </c>
      <c r="P63" s="1">
        <v>0</v>
      </c>
      <c r="Q63" s="1">
        <v>0</v>
      </c>
      <c r="R63" s="1">
        <v>0</v>
      </c>
      <c r="S63" s="2">
        <f>+F63</f>
        <v>62400</v>
      </c>
      <c r="T63" s="1">
        <f>+S63*(1+$M$2)</f>
        <v>65520</v>
      </c>
      <c r="U63" s="1">
        <f>+T63*(1+$M$2)</f>
        <v>68796</v>
      </c>
      <c r="V63" s="1">
        <f>+U63*(1+$M$2)</f>
        <v>72235.8</v>
      </c>
      <c r="W63" s="1">
        <f>+V63*(1+$M$2)</f>
        <v>75847.590000000011</v>
      </c>
      <c r="X63" s="1">
        <f>+W63*(1+$M$2)</f>
        <v>79639.969500000021</v>
      </c>
      <c r="Y63" s="1">
        <f>+X63*(1+$M$2)</f>
        <v>83621.967975000021</v>
      </c>
      <c r="Z63" s="1">
        <f>+Y63*(1+$M$2)</f>
        <v>87803.066373750029</v>
      </c>
      <c r="AA63" s="1">
        <f>+Z63*(1+$M$2)</f>
        <v>92193.219692437531</v>
      </c>
      <c r="AB63" s="1">
        <f>+AA63*(1+$M$2)</f>
        <v>96802.880677059409</v>
      </c>
      <c r="AC63" s="2">
        <f>+G63</f>
        <v>111100</v>
      </c>
      <c r="AD63" s="1">
        <f>+AC63*(1+$M$2)</f>
        <v>116655</v>
      </c>
      <c r="AE63" s="1">
        <f>+AD63*(1+$M$2)</f>
        <v>122487.75</v>
      </c>
      <c r="AF63" s="1">
        <f>+AE63*(1+$M$2)</f>
        <v>128612.13750000001</v>
      </c>
      <c r="AG63" s="1">
        <f>+AF63*(1+$M$2)</f>
        <v>135042.74437500001</v>
      </c>
      <c r="AH63" s="1">
        <f>+AG63*(1+$M$2)</f>
        <v>141794.88159375</v>
      </c>
      <c r="AI63" s="1">
        <f>+AH63*(1+$M$2)</f>
        <v>148884.62567343752</v>
      </c>
      <c r="AJ63" s="1">
        <f>+AI63*(1+$M$2)</f>
        <v>156328.85695710941</v>
      </c>
      <c r="AK63" s="1">
        <f>+AJ63*(1+$M$2)</f>
        <v>164145.29980496489</v>
      </c>
      <c r="AL63" s="1">
        <f>+AK63*(1+$M$2)</f>
        <v>172352.56479521314</v>
      </c>
      <c r="AM63" s="2">
        <f>+J63</f>
        <v>22165.606959568857</v>
      </c>
      <c r="AN63" s="1">
        <f>+AM63*(1+$M$2)</f>
        <v>23273.887307547302</v>
      </c>
      <c r="AO63" s="1">
        <f>+AN63*(1+$M$2)</f>
        <v>24437.581672924669</v>
      </c>
      <c r="AP63" s="1">
        <f>+AO63*(1+$M$2)</f>
        <v>25659.460756570905</v>
      </c>
      <c r="AQ63" s="1">
        <f>+AP63*(1+$M$2)</f>
        <v>26942.433794399451</v>
      </c>
      <c r="AR63" s="1">
        <f>+AQ63*(1+$M$2)</f>
        <v>28289.555484119424</v>
      </c>
      <c r="AS63" s="1">
        <f>+AR63*(1+$M$2)</f>
        <v>29704.033258325398</v>
      </c>
      <c r="AT63" s="1">
        <f>+AS63*(1+$M$2)</f>
        <v>31189.23492124167</v>
      </c>
      <c r="AU63" s="1">
        <f>+AT63*(1+$M$2)</f>
        <v>32748.696667303757</v>
      </c>
      <c r="AV63" s="1">
        <f>+AU63*(1+$M$2)</f>
        <v>34386.131500668947</v>
      </c>
      <c r="AW63" s="1">
        <f>+AV63*(1+$M$2)</f>
        <v>36105.438075702397</v>
      </c>
      <c r="AX63" s="1">
        <f>+AW63*(1+$M$2)</f>
        <v>37910.709979487518</v>
      </c>
      <c r="AY63" s="1">
        <f>+AX63*(1+$M$2)</f>
        <v>39806.245478461897</v>
      </c>
      <c r="AZ63" s="1">
        <f>+AY63*(1+$M$2)</f>
        <v>41796.557752384993</v>
      </c>
      <c r="BA63" s="2">
        <f>+K63</f>
        <v>39464.726493719558</v>
      </c>
      <c r="BB63" s="1">
        <f>+BA63*(1+$M$2)</f>
        <v>41437.96281840554</v>
      </c>
      <c r="BC63" s="1">
        <f>+BB63*(1+$M$2)</f>
        <v>43509.860959325822</v>
      </c>
      <c r="BD63" s="1">
        <f>+BC63*(1+$M$2)</f>
        <v>45685.354007292117</v>
      </c>
      <c r="BE63" s="1">
        <f>+BD63*(1+$M$2)</f>
        <v>47969.621707656726</v>
      </c>
      <c r="BF63" s="1">
        <f>+BE63*(1+$M$2)</f>
        <v>50368.102793039565</v>
      </c>
      <c r="BG63" s="1">
        <f>+BF63*(1+$M$2)</f>
        <v>52886.507932691544</v>
      </c>
      <c r="BH63" s="1">
        <f>+BG63*(1+$M$2)</f>
        <v>55530.833329326124</v>
      </c>
      <c r="BI63" s="1">
        <f>+BH63*(1+$M$2)</f>
        <v>58307.37499579243</v>
      </c>
      <c r="BJ63" s="1">
        <f>+BI63*(1+$M$2)</f>
        <v>61222.743745582055</v>
      </c>
      <c r="BK63" s="3">
        <f>NPV($L$2,-N63,O63:AL63)</f>
        <v>1161719.2564580259</v>
      </c>
      <c r="BL63" s="1">
        <f>NPV(L63,0,AM63:BJ63)</f>
        <v>601021.37703918375</v>
      </c>
      <c r="BM63" s="3">
        <f>+BK63-BL63</f>
        <v>560697.87941884215</v>
      </c>
    </row>
    <row r="64" spans="1:65" x14ac:dyDescent="0.2">
      <c r="A64">
        <f>VLOOKUP(C64,[2]Sheet1!$A:$B,2,FALSE)</f>
        <v>201885</v>
      </c>
      <c r="B64" t="s">
        <v>81</v>
      </c>
      <c r="C64" t="s">
        <v>157</v>
      </c>
      <c r="D64" s="4">
        <f>+BM64/N64</f>
        <v>4.7892636682064342</v>
      </c>
      <c r="E64" s="4">
        <f>+D64*10</f>
        <v>47.892636682064342</v>
      </c>
      <c r="F64" s="1">
        <v>50700</v>
      </c>
      <c r="G64" s="1">
        <v>92800</v>
      </c>
      <c r="H64">
        <v>0.49</v>
      </c>
      <c r="I64">
        <v>0.18</v>
      </c>
      <c r="J64" s="1">
        <f>+F64/(1+'[1]Figure 1.2'!$C$23)</f>
        <v>18009.555654649699</v>
      </c>
      <c r="K64" s="1">
        <f>+G64/(1+'[1]Figure 1.2'!$C$23)</f>
        <v>32964.235991153684</v>
      </c>
      <c r="L64">
        <f>+'[1]Figure 1.2'!$C$21</f>
        <v>0.03</v>
      </c>
      <c r="M64">
        <f>+'[1]Figure 1.2'!$C$22</f>
        <v>0.05</v>
      </c>
      <c r="N64" s="1">
        <f>VLOOKUP(A64,[3]Sheet2!$A:$D,4,FALSE)</f>
        <v>104300</v>
      </c>
      <c r="O64" s="1">
        <v>0</v>
      </c>
      <c r="P64" s="1">
        <v>0</v>
      </c>
      <c r="Q64" s="1">
        <v>0</v>
      </c>
      <c r="R64" s="1">
        <v>0</v>
      </c>
      <c r="S64" s="2">
        <f>+F64</f>
        <v>50700</v>
      </c>
      <c r="T64" s="1">
        <f>+S64*(1+$M$2)</f>
        <v>53235</v>
      </c>
      <c r="U64" s="1">
        <f>+T64*(1+$M$2)</f>
        <v>55896.75</v>
      </c>
      <c r="V64" s="1">
        <f>+U64*(1+$M$2)</f>
        <v>58691.587500000001</v>
      </c>
      <c r="W64" s="1">
        <f>+V64*(1+$M$2)</f>
        <v>61626.166875000003</v>
      </c>
      <c r="X64" s="1">
        <f>+W64*(1+$M$2)</f>
        <v>64707.475218750005</v>
      </c>
      <c r="Y64" s="1">
        <f>+X64*(1+$M$2)</f>
        <v>67942.848979687507</v>
      </c>
      <c r="Z64" s="1">
        <f>+Y64*(1+$M$2)</f>
        <v>71339.991428671885</v>
      </c>
      <c r="AA64" s="1">
        <f>+Z64*(1+$M$2)</f>
        <v>74906.991000105481</v>
      </c>
      <c r="AB64" s="1">
        <f>+AA64*(1+$M$2)</f>
        <v>78652.340550110763</v>
      </c>
      <c r="AC64" s="2">
        <f>+G64</f>
        <v>92800</v>
      </c>
      <c r="AD64" s="1">
        <f>+AC64*(1+$M$2)</f>
        <v>97440</v>
      </c>
      <c r="AE64" s="1">
        <f>+AD64*(1+$M$2)</f>
        <v>102312</v>
      </c>
      <c r="AF64" s="1">
        <f>+AE64*(1+$M$2)</f>
        <v>107427.6</v>
      </c>
      <c r="AG64" s="1">
        <f>+AF64*(1+$M$2)</f>
        <v>112798.98000000001</v>
      </c>
      <c r="AH64" s="1">
        <f>+AG64*(1+$M$2)</f>
        <v>118438.92900000002</v>
      </c>
      <c r="AI64" s="1">
        <f>+AH64*(1+$M$2)</f>
        <v>124360.87545000002</v>
      </c>
      <c r="AJ64" s="1">
        <f>+AI64*(1+$M$2)</f>
        <v>130578.91922250003</v>
      </c>
      <c r="AK64" s="1">
        <f>+AJ64*(1+$M$2)</f>
        <v>137107.86518362505</v>
      </c>
      <c r="AL64" s="1">
        <f>+AK64*(1+$M$2)</f>
        <v>143963.25844280631</v>
      </c>
      <c r="AM64" s="2">
        <f>+J64</f>
        <v>18009.555654649699</v>
      </c>
      <c r="AN64" s="1">
        <f>+AM64*(1+$M$2)</f>
        <v>18910.033437382186</v>
      </c>
      <c r="AO64" s="1">
        <f>+AN64*(1+$M$2)</f>
        <v>19855.535109251297</v>
      </c>
      <c r="AP64" s="1">
        <f>+AO64*(1+$M$2)</f>
        <v>20848.311864713862</v>
      </c>
      <c r="AQ64" s="1">
        <f>+AP64*(1+$M$2)</f>
        <v>21890.727457949557</v>
      </c>
      <c r="AR64" s="1">
        <f>+AQ64*(1+$M$2)</f>
        <v>22985.263830847034</v>
      </c>
      <c r="AS64" s="1">
        <f>+AR64*(1+$M$2)</f>
        <v>24134.527022389386</v>
      </c>
      <c r="AT64" s="1">
        <f>+AS64*(1+$M$2)</f>
        <v>25341.253373508855</v>
      </c>
      <c r="AU64" s="1">
        <f>+AT64*(1+$M$2)</f>
        <v>26608.316042184299</v>
      </c>
      <c r="AV64" s="1">
        <f>+AU64*(1+$M$2)</f>
        <v>27938.731844293514</v>
      </c>
      <c r="AW64" s="1">
        <f>+AV64*(1+$M$2)</f>
        <v>29335.668436508189</v>
      </c>
      <c r="AX64" s="1">
        <f>+AW64*(1+$M$2)</f>
        <v>30802.451858333599</v>
      </c>
      <c r="AY64" s="1">
        <f>+AX64*(1+$M$2)</f>
        <v>32342.574451250282</v>
      </c>
      <c r="AZ64" s="1">
        <f>+AY64*(1+$M$2)</f>
        <v>33959.703173812799</v>
      </c>
      <c r="BA64" s="2">
        <f>+K64</f>
        <v>32964.235991153684</v>
      </c>
      <c r="BB64" s="1">
        <f>+BA64*(1+$M$2)</f>
        <v>34612.447790711369</v>
      </c>
      <c r="BC64" s="1">
        <f>+BB64*(1+$M$2)</f>
        <v>36343.070180246941</v>
      </c>
      <c r="BD64" s="1">
        <f>+BC64*(1+$M$2)</f>
        <v>38160.223689259292</v>
      </c>
      <c r="BE64" s="1">
        <f>+BD64*(1+$M$2)</f>
        <v>40068.234873722256</v>
      </c>
      <c r="BF64" s="1">
        <f>+BE64*(1+$M$2)</f>
        <v>42071.646617408369</v>
      </c>
      <c r="BG64" s="1">
        <f>+BF64*(1+$M$2)</f>
        <v>44175.228948278789</v>
      </c>
      <c r="BH64" s="1">
        <f>+BG64*(1+$M$2)</f>
        <v>46383.99039569273</v>
      </c>
      <c r="BI64" s="1">
        <f>+BH64*(1+$M$2)</f>
        <v>48703.189915477371</v>
      </c>
      <c r="BJ64" s="1">
        <f>+BI64*(1+$M$2)</f>
        <v>51138.349411251242</v>
      </c>
      <c r="BK64" s="3">
        <f>NPV($L$2,-N64,O64:AL64)</f>
        <v>993969.07963559241</v>
      </c>
      <c r="BL64" s="1">
        <f>NPV(L64,0,AM64:BJ64)</f>
        <v>494448.87904166133</v>
      </c>
      <c r="BM64" s="3">
        <f>+BK64-BL64</f>
        <v>499520.20059393108</v>
      </c>
    </row>
    <row r="65" spans="1:65" x14ac:dyDescent="0.2">
      <c r="A65">
        <f>VLOOKUP(C65,[2]Sheet1!$A:$B,2,FALSE)</f>
        <v>203517</v>
      </c>
      <c r="B65" t="s">
        <v>89</v>
      </c>
      <c r="C65" t="s">
        <v>89</v>
      </c>
      <c r="D65" s="4">
        <f>+BM65/N65</f>
        <v>6.1244454491712146</v>
      </c>
      <c r="E65" s="4">
        <f>+D65*10</f>
        <v>61.244454491712148</v>
      </c>
      <c r="F65" s="1">
        <v>43400</v>
      </c>
      <c r="G65" s="1">
        <v>78000</v>
      </c>
      <c r="H65">
        <v>0.48</v>
      </c>
      <c r="I65">
        <v>0.14000000000000001</v>
      </c>
      <c r="J65" s="1">
        <f>+F65/(1+'[1]Figure 1.2'!$C$23)</f>
        <v>15416.463814828341</v>
      </c>
      <c r="K65" s="1">
        <f>+G65/(1+'[1]Figure 1.2'!$C$23)</f>
        <v>27707.008699461072</v>
      </c>
      <c r="L65">
        <f>+'[1]Figure 1.2'!$C$21</f>
        <v>0.03</v>
      </c>
      <c r="M65">
        <f>+'[1]Figure 1.2'!$C$22</f>
        <v>0.05</v>
      </c>
      <c r="N65" s="1">
        <f>VLOOKUP(A65,[3]Sheet2!$A:$D,4,FALSE)</f>
        <v>71592</v>
      </c>
      <c r="O65" s="1">
        <v>0</v>
      </c>
      <c r="P65" s="1">
        <v>0</v>
      </c>
      <c r="Q65" s="1">
        <v>0</v>
      </c>
      <c r="R65" s="1">
        <v>0</v>
      </c>
      <c r="S65" s="2">
        <f>+F65</f>
        <v>43400</v>
      </c>
      <c r="T65" s="1">
        <f>+S65*(1+$M$2)</f>
        <v>45570</v>
      </c>
      <c r="U65" s="1">
        <f>+T65*(1+$M$2)</f>
        <v>47848.5</v>
      </c>
      <c r="V65" s="1">
        <f>+U65*(1+$M$2)</f>
        <v>50240.925000000003</v>
      </c>
      <c r="W65" s="1">
        <f>+V65*(1+$M$2)</f>
        <v>52752.971250000002</v>
      </c>
      <c r="X65" s="1">
        <f>+W65*(1+$M$2)</f>
        <v>55390.619812500008</v>
      </c>
      <c r="Y65" s="1">
        <f>+X65*(1+$M$2)</f>
        <v>58160.150803125012</v>
      </c>
      <c r="Z65" s="1">
        <f>+Y65*(1+$M$2)</f>
        <v>61068.158343281262</v>
      </c>
      <c r="AA65" s="1">
        <f>+Z65*(1+$M$2)</f>
        <v>64121.566260445325</v>
      </c>
      <c r="AB65" s="1">
        <f>+AA65*(1+$M$2)</f>
        <v>67327.644573467594</v>
      </c>
      <c r="AC65" s="2">
        <f>+G65</f>
        <v>78000</v>
      </c>
      <c r="AD65" s="1">
        <f>+AC65*(1+$M$2)</f>
        <v>81900</v>
      </c>
      <c r="AE65" s="1">
        <f>+AD65*(1+$M$2)</f>
        <v>85995</v>
      </c>
      <c r="AF65" s="1">
        <f>+AE65*(1+$M$2)</f>
        <v>90294.75</v>
      </c>
      <c r="AG65" s="1">
        <f>+AF65*(1+$M$2)</f>
        <v>94809.487500000003</v>
      </c>
      <c r="AH65" s="1">
        <f>+AG65*(1+$M$2)</f>
        <v>99549.961875000008</v>
      </c>
      <c r="AI65" s="1">
        <f>+AH65*(1+$M$2)</f>
        <v>104527.45996875002</v>
      </c>
      <c r="AJ65" s="1">
        <f>+AI65*(1+$M$2)</f>
        <v>109753.83296718753</v>
      </c>
      <c r="AK65" s="1">
        <f>+AJ65*(1+$M$2)</f>
        <v>115241.52461554691</v>
      </c>
      <c r="AL65" s="1">
        <f>+AK65*(1+$M$2)</f>
        <v>121003.60084632426</v>
      </c>
      <c r="AM65" s="2">
        <f>+J65</f>
        <v>15416.463814828341</v>
      </c>
      <c r="AN65" s="1">
        <f>+AM65*(1+$M$2)</f>
        <v>16187.287005569759</v>
      </c>
      <c r="AO65" s="1">
        <f>+AN65*(1+$M$2)</f>
        <v>16996.651355848247</v>
      </c>
      <c r="AP65" s="1">
        <f>+AO65*(1+$M$2)</f>
        <v>17846.483923640662</v>
      </c>
      <c r="AQ65" s="1">
        <f>+AP65*(1+$M$2)</f>
        <v>18738.808119822697</v>
      </c>
      <c r="AR65" s="1">
        <f>+AQ65*(1+$M$2)</f>
        <v>19675.748525813833</v>
      </c>
      <c r="AS65" s="1">
        <f>+AR65*(1+$M$2)</f>
        <v>20659.535952104525</v>
      </c>
      <c r="AT65" s="1">
        <f>+AS65*(1+$M$2)</f>
        <v>21692.512749709753</v>
      </c>
      <c r="AU65" s="1">
        <f>+AT65*(1+$M$2)</f>
        <v>22777.138387195242</v>
      </c>
      <c r="AV65" s="1">
        <f>+AU65*(1+$M$2)</f>
        <v>23915.995306555003</v>
      </c>
      <c r="AW65" s="1">
        <f>+AV65*(1+$M$2)</f>
        <v>25111.795071882756</v>
      </c>
      <c r="AX65" s="1">
        <f>+AW65*(1+$M$2)</f>
        <v>26367.384825476896</v>
      </c>
      <c r="AY65" s="1">
        <f>+AX65*(1+$M$2)</f>
        <v>27685.754066750742</v>
      </c>
      <c r="AZ65" s="1">
        <f>+AY65*(1+$M$2)</f>
        <v>29070.041770088279</v>
      </c>
      <c r="BA65" s="2">
        <f>+K65</f>
        <v>27707.008699461072</v>
      </c>
      <c r="BB65" s="1">
        <f>+BA65*(1+$M$2)</f>
        <v>29092.359134434126</v>
      </c>
      <c r="BC65" s="1">
        <f>+BB65*(1+$M$2)</f>
        <v>30546.977091155833</v>
      </c>
      <c r="BD65" s="1">
        <f>+BC65*(1+$M$2)</f>
        <v>32074.325945713626</v>
      </c>
      <c r="BE65" s="1">
        <f>+BD65*(1+$M$2)</f>
        <v>33678.042242999312</v>
      </c>
      <c r="BF65" s="1">
        <f>+BE65*(1+$M$2)</f>
        <v>35361.94435514928</v>
      </c>
      <c r="BG65" s="1">
        <f>+BF65*(1+$M$2)</f>
        <v>37130.041572906746</v>
      </c>
      <c r="BH65" s="1">
        <f>+BG65*(1+$M$2)</f>
        <v>38986.543651552085</v>
      </c>
      <c r="BI65" s="1">
        <f>+BH65*(1+$M$2)</f>
        <v>40935.870834129688</v>
      </c>
      <c r="BJ65" s="1">
        <f>+BI65*(1+$M$2)</f>
        <v>42982.664375836175</v>
      </c>
      <c r="BK65" s="3">
        <f>NPV($L$2,-N65,O65:AL65)</f>
        <v>858240.4999578204</v>
      </c>
      <c r="BL65" s="1">
        <f>NPV(L65,0,AM65:BJ65)</f>
        <v>419779.20136075479</v>
      </c>
      <c r="BM65" s="3">
        <f>+BK65-BL65</f>
        <v>438461.29859706562</v>
      </c>
    </row>
    <row r="66" spans="1:65" x14ac:dyDescent="0.2">
      <c r="A66">
        <f>VLOOKUP(C66,[2]Sheet1!$A:$B,2,FALSE)</f>
        <v>204796</v>
      </c>
      <c r="B66" t="s">
        <v>82</v>
      </c>
      <c r="C66" t="s">
        <v>82</v>
      </c>
      <c r="D66" s="4">
        <f>+BM66/N66</f>
        <v>4.7720939900398704</v>
      </c>
      <c r="E66" s="4">
        <f>+D66*10</f>
        <v>47.720939900398704</v>
      </c>
      <c r="F66" s="1">
        <v>51900</v>
      </c>
      <c r="G66" s="1">
        <v>92400</v>
      </c>
      <c r="H66">
        <v>0.49</v>
      </c>
      <c r="I66">
        <v>0.26</v>
      </c>
      <c r="J66" s="1">
        <f>+F66/(1+'[1]Figure 1.2'!$C$23)</f>
        <v>18435.817326949098</v>
      </c>
      <c r="K66" s="1">
        <f>+G66/(1+'[1]Figure 1.2'!$C$23)</f>
        <v>32822.148767053885</v>
      </c>
      <c r="L66">
        <f>+'[1]Figure 1.2'!$C$21</f>
        <v>0.03</v>
      </c>
      <c r="M66">
        <f>+'[1]Figure 1.2'!$C$22</f>
        <v>0.05</v>
      </c>
      <c r="N66" s="1">
        <f>VLOOKUP(A66,[3]Sheet2!$A:$D,4,FALSE)</f>
        <v>105104</v>
      </c>
      <c r="O66" s="1">
        <v>0</v>
      </c>
      <c r="P66" s="1">
        <v>0</v>
      </c>
      <c r="Q66" s="1">
        <v>0</v>
      </c>
      <c r="R66" s="1">
        <v>0</v>
      </c>
      <c r="S66" s="2">
        <f>+F66</f>
        <v>51900</v>
      </c>
      <c r="T66" s="1">
        <f>+S66*(1+$M$2)</f>
        <v>54495</v>
      </c>
      <c r="U66" s="1">
        <f>+T66*(1+$M$2)</f>
        <v>57219.75</v>
      </c>
      <c r="V66" s="1">
        <f>+U66*(1+$M$2)</f>
        <v>60080.737500000003</v>
      </c>
      <c r="W66" s="1">
        <f>+V66*(1+$M$2)</f>
        <v>63084.774375000008</v>
      </c>
      <c r="X66" s="1">
        <f>+W66*(1+$M$2)</f>
        <v>66239.013093750007</v>
      </c>
      <c r="Y66" s="1">
        <f>+X66*(1+$M$2)</f>
        <v>69550.963748437513</v>
      </c>
      <c r="Z66" s="1">
        <f>+Y66*(1+$M$2)</f>
        <v>73028.511935859395</v>
      </c>
      <c r="AA66" s="1">
        <f>+Z66*(1+$M$2)</f>
        <v>76679.937532652373</v>
      </c>
      <c r="AB66" s="1">
        <f>+AA66*(1+$M$2)</f>
        <v>80513.934409284993</v>
      </c>
      <c r="AC66" s="2">
        <f>+G66</f>
        <v>92400</v>
      </c>
      <c r="AD66" s="1">
        <f>+AC66*(1+$M$2)</f>
        <v>97020</v>
      </c>
      <c r="AE66" s="1">
        <f>+AD66*(1+$M$2)</f>
        <v>101871</v>
      </c>
      <c r="AF66" s="1">
        <f>+AE66*(1+$M$2)</f>
        <v>106964.55</v>
      </c>
      <c r="AG66" s="1">
        <f>+AF66*(1+$M$2)</f>
        <v>112312.77750000001</v>
      </c>
      <c r="AH66" s="1">
        <f>+AG66*(1+$M$2)</f>
        <v>117928.41637500002</v>
      </c>
      <c r="AI66" s="1">
        <f>+AH66*(1+$M$2)</f>
        <v>123824.83719375002</v>
      </c>
      <c r="AJ66" s="1">
        <f>+AI66*(1+$M$2)</f>
        <v>130016.07905343753</v>
      </c>
      <c r="AK66" s="1">
        <f>+AJ66*(1+$M$2)</f>
        <v>136516.88300610942</v>
      </c>
      <c r="AL66" s="1">
        <f>+AK66*(1+$M$2)</f>
        <v>143342.72715641488</v>
      </c>
      <c r="AM66" s="2">
        <f>+J66</f>
        <v>18435.817326949098</v>
      </c>
      <c r="AN66" s="1">
        <f>+AM66*(1+$M$2)</f>
        <v>19357.608193296554</v>
      </c>
      <c r="AO66" s="1">
        <f>+AN66*(1+$M$2)</f>
        <v>20325.488602961381</v>
      </c>
      <c r="AP66" s="1">
        <f>+AO66*(1+$M$2)</f>
        <v>21341.763033109451</v>
      </c>
      <c r="AQ66" s="1">
        <f>+AP66*(1+$M$2)</f>
        <v>22408.851184764924</v>
      </c>
      <c r="AR66" s="1">
        <f>+AQ66*(1+$M$2)</f>
        <v>23529.293744003171</v>
      </c>
      <c r="AS66" s="1">
        <f>+AR66*(1+$M$2)</f>
        <v>24705.758431203332</v>
      </c>
      <c r="AT66" s="1">
        <f>+AS66*(1+$M$2)</f>
        <v>25941.0463527635</v>
      </c>
      <c r="AU66" s="1">
        <f>+AT66*(1+$M$2)</f>
        <v>27238.098670401676</v>
      </c>
      <c r="AV66" s="1">
        <f>+AU66*(1+$M$2)</f>
        <v>28600.003603921759</v>
      </c>
      <c r="AW66" s="1">
        <f>+AV66*(1+$M$2)</f>
        <v>30030.003784117849</v>
      </c>
      <c r="AX66" s="1">
        <f>+AW66*(1+$M$2)</f>
        <v>31531.503973323743</v>
      </c>
      <c r="AY66" s="1">
        <f>+AX66*(1+$M$2)</f>
        <v>33108.079171989928</v>
      </c>
      <c r="AZ66" s="1">
        <f>+AY66*(1+$M$2)</f>
        <v>34763.483130589426</v>
      </c>
      <c r="BA66" s="2">
        <f>+K66</f>
        <v>32822.148767053885</v>
      </c>
      <c r="BB66" s="1">
        <f>+BA66*(1+$M$2)</f>
        <v>34463.256205406578</v>
      </c>
      <c r="BC66" s="1">
        <f>+BB66*(1+$M$2)</f>
        <v>36186.419015676911</v>
      </c>
      <c r="BD66" s="1">
        <f>+BC66*(1+$M$2)</f>
        <v>37995.739966460758</v>
      </c>
      <c r="BE66" s="1">
        <f>+BD66*(1+$M$2)</f>
        <v>39895.526964783799</v>
      </c>
      <c r="BF66" s="1">
        <f>+BE66*(1+$M$2)</f>
        <v>41890.303313022989</v>
      </c>
      <c r="BG66" s="1">
        <f>+BF66*(1+$M$2)</f>
        <v>43984.81847867414</v>
      </c>
      <c r="BH66" s="1">
        <f>+BG66*(1+$M$2)</f>
        <v>46184.059402607847</v>
      </c>
      <c r="BI66" s="1">
        <f>+BH66*(1+$M$2)</f>
        <v>48493.262372738238</v>
      </c>
      <c r="BJ66" s="1">
        <f>+BI66*(1+$M$2)</f>
        <v>50917.92549137515</v>
      </c>
      <c r="BK66" s="3">
        <f>NPV($L$2,-N66,O66:AL66)</f>
        <v>1001441.3547212644</v>
      </c>
      <c r="BL66" s="1">
        <f>NPV(L66,0,AM66:BJ66)</f>
        <v>499875.18799211393</v>
      </c>
      <c r="BM66" s="3">
        <f>+BK66-BL66</f>
        <v>501566.16672915051</v>
      </c>
    </row>
    <row r="67" spans="1:65" x14ac:dyDescent="0.2">
      <c r="A67">
        <f>VLOOKUP(C67,[2]Sheet1!$A:$B,2,FALSE)</f>
        <v>211440</v>
      </c>
      <c r="B67" t="s">
        <v>22</v>
      </c>
      <c r="C67" t="s">
        <v>22</v>
      </c>
      <c r="D67" s="4">
        <f>+BM67/N67</f>
        <v>3.3035496991592095</v>
      </c>
      <c r="E67" s="4">
        <f>+D67*10</f>
        <v>33.035496991592098</v>
      </c>
      <c r="F67" s="1">
        <v>70900</v>
      </c>
      <c r="G67" s="1">
        <v>126400</v>
      </c>
      <c r="H67">
        <v>0.46</v>
      </c>
      <c r="I67">
        <v>0.64</v>
      </c>
      <c r="J67" s="1">
        <f>+F67/(1+'[1]Figure 1.2'!$C$23)</f>
        <v>25184.960471689617</v>
      </c>
      <c r="K67" s="1">
        <f>+G67/(1+'[1]Figure 1.2'!$C$23)</f>
        <v>44899.56281553692</v>
      </c>
      <c r="L67">
        <f>+'[1]Figure 1.2'!$C$21</f>
        <v>0.03</v>
      </c>
      <c r="M67">
        <f>+'[1]Figure 1.2'!$C$22</f>
        <v>0.05</v>
      </c>
      <c r="N67" s="1">
        <f>VLOOKUP(A67,[3]Sheet2!$A:$D,4,FALSE)</f>
        <v>193089</v>
      </c>
      <c r="O67" s="1">
        <v>0</v>
      </c>
      <c r="P67" s="1">
        <v>0</v>
      </c>
      <c r="Q67" s="1">
        <v>0</v>
      </c>
      <c r="R67" s="1">
        <v>0</v>
      </c>
      <c r="S67" s="2">
        <f>+F67</f>
        <v>70900</v>
      </c>
      <c r="T67" s="1">
        <f>+S67*(1+$M$2)</f>
        <v>74445</v>
      </c>
      <c r="U67" s="1">
        <f>+T67*(1+$M$2)</f>
        <v>78167.25</v>
      </c>
      <c r="V67" s="1">
        <f>+U67*(1+$M$2)</f>
        <v>82075.612500000003</v>
      </c>
      <c r="W67" s="1">
        <f>+V67*(1+$M$2)</f>
        <v>86179.393125000002</v>
      </c>
      <c r="X67" s="1">
        <f>+W67*(1+$M$2)</f>
        <v>90488.362781250005</v>
      </c>
      <c r="Y67" s="1">
        <f>+X67*(1+$M$2)</f>
        <v>95012.780920312507</v>
      </c>
      <c r="Z67" s="1">
        <f>+Y67*(1+$M$2)</f>
        <v>99763.419966328132</v>
      </c>
      <c r="AA67" s="1">
        <f>+Z67*(1+$M$2)</f>
        <v>104751.59096464455</v>
      </c>
      <c r="AB67" s="1">
        <f>+AA67*(1+$M$2)</f>
        <v>109989.17051287678</v>
      </c>
      <c r="AC67" s="2">
        <f>+G67</f>
        <v>126400</v>
      </c>
      <c r="AD67" s="1">
        <f>+AC67*(1+$M$2)</f>
        <v>132720</v>
      </c>
      <c r="AE67" s="1">
        <f>+AD67*(1+$M$2)</f>
        <v>139356</v>
      </c>
      <c r="AF67" s="1">
        <f>+AE67*(1+$M$2)</f>
        <v>146323.80000000002</v>
      </c>
      <c r="AG67" s="1">
        <f>+AF67*(1+$M$2)</f>
        <v>153639.99000000002</v>
      </c>
      <c r="AH67" s="1">
        <f>+AG67*(1+$M$2)</f>
        <v>161321.98950000003</v>
      </c>
      <c r="AI67" s="1">
        <f>+AH67*(1+$M$2)</f>
        <v>169388.08897500002</v>
      </c>
      <c r="AJ67" s="1">
        <f>+AI67*(1+$M$2)</f>
        <v>177857.49342375004</v>
      </c>
      <c r="AK67" s="1">
        <f>+AJ67*(1+$M$2)</f>
        <v>186750.36809493756</v>
      </c>
      <c r="AL67" s="1">
        <f>+AK67*(1+$M$2)</f>
        <v>196087.88649968445</v>
      </c>
      <c r="AM67" s="2">
        <f>+J67</f>
        <v>25184.960471689617</v>
      </c>
      <c r="AN67" s="1">
        <f>+AM67*(1+$M$2)</f>
        <v>26444.208495274099</v>
      </c>
      <c r="AO67" s="1">
        <f>+AN67*(1+$M$2)</f>
        <v>27766.418920037806</v>
      </c>
      <c r="AP67" s="1">
        <f>+AO67*(1+$M$2)</f>
        <v>29154.739866039698</v>
      </c>
      <c r="AQ67" s="1">
        <f>+AP67*(1+$M$2)</f>
        <v>30612.476859341685</v>
      </c>
      <c r="AR67" s="1">
        <f>+AQ67*(1+$M$2)</f>
        <v>32143.10070230877</v>
      </c>
      <c r="AS67" s="1">
        <f>+AR67*(1+$M$2)</f>
        <v>33750.25573742421</v>
      </c>
      <c r="AT67" s="1">
        <f>+AS67*(1+$M$2)</f>
        <v>35437.768524295425</v>
      </c>
      <c r="AU67" s="1">
        <f>+AT67*(1+$M$2)</f>
        <v>37209.656950510194</v>
      </c>
      <c r="AV67" s="1">
        <f>+AU67*(1+$M$2)</f>
        <v>39070.139798035707</v>
      </c>
      <c r="AW67" s="1">
        <f>+AV67*(1+$M$2)</f>
        <v>41023.64678793749</v>
      </c>
      <c r="AX67" s="1">
        <f>+AW67*(1+$M$2)</f>
        <v>43074.829127334364</v>
      </c>
      <c r="AY67" s="1">
        <f>+AX67*(1+$M$2)</f>
        <v>45228.570583701083</v>
      </c>
      <c r="AZ67" s="1">
        <f>+AY67*(1+$M$2)</f>
        <v>47489.999112886137</v>
      </c>
      <c r="BA67" s="2">
        <f>+K67</f>
        <v>44899.56281553692</v>
      </c>
      <c r="BB67" s="1">
        <f>+BA67*(1+$M$2)</f>
        <v>47144.540956313765</v>
      </c>
      <c r="BC67" s="1">
        <f>+BB67*(1+$M$2)</f>
        <v>49501.768004129459</v>
      </c>
      <c r="BD67" s="1">
        <f>+BC67*(1+$M$2)</f>
        <v>51976.856404335937</v>
      </c>
      <c r="BE67" s="1">
        <f>+BD67*(1+$M$2)</f>
        <v>54575.699224552736</v>
      </c>
      <c r="BF67" s="1">
        <f>+BE67*(1+$M$2)</f>
        <v>57304.484185780377</v>
      </c>
      <c r="BG67" s="1">
        <f>+BF67*(1+$M$2)</f>
        <v>60169.7083950694</v>
      </c>
      <c r="BH67" s="1">
        <f>+BG67*(1+$M$2)</f>
        <v>63178.193814822873</v>
      </c>
      <c r="BI67" s="1">
        <f>+BH67*(1+$M$2)</f>
        <v>66337.103505564024</v>
      </c>
      <c r="BJ67" s="1">
        <f>+BI67*(1+$M$2)</f>
        <v>69653.958680842232</v>
      </c>
      <c r="BK67" s="3">
        <f>NPV($L$2,-N67,O67:AL67)</f>
        <v>1321172.1196016553</v>
      </c>
      <c r="BL67" s="1">
        <f>NPV(L67,0,AM67:BJ67)</f>
        <v>683293.01174070267</v>
      </c>
      <c r="BM67" s="3">
        <f>+BK67-BL67</f>
        <v>637879.10786095262</v>
      </c>
    </row>
    <row r="68" spans="1:65" x14ac:dyDescent="0.2">
      <c r="A68">
        <f>VLOOKUP(C68,[2]Sheet1!$A:$B,2,FALSE)</f>
        <v>212054</v>
      </c>
      <c r="B68" t="s">
        <v>54</v>
      </c>
      <c r="C68" t="s">
        <v>54</v>
      </c>
      <c r="D68" s="4">
        <f>+BM68/N68</f>
        <v>3.2273705679890154</v>
      </c>
      <c r="E68" s="4">
        <f>+D68*10</f>
        <v>32.273705679890156</v>
      </c>
      <c r="F68" s="1">
        <v>58400</v>
      </c>
      <c r="G68" s="1">
        <v>108200</v>
      </c>
      <c r="H68">
        <v>0.47</v>
      </c>
      <c r="I68">
        <v>0.28000000000000003</v>
      </c>
      <c r="J68" s="1">
        <f>+F68/(1+'[1]Figure 1.2'!$C$23)</f>
        <v>20744.734718570853</v>
      </c>
      <c r="K68" s="1">
        <f>+G68/(1+'[1]Figure 1.2'!$C$23)</f>
        <v>38434.594118995999</v>
      </c>
      <c r="L68">
        <f>+'[1]Figure 1.2'!$C$21</f>
        <v>0.03</v>
      </c>
      <c r="M68">
        <f>+'[1]Figure 1.2'!$C$22</f>
        <v>0.05</v>
      </c>
      <c r="N68" s="1">
        <f>VLOOKUP(A68,[3]Sheet2!$A:$D,4,FALSE)</f>
        <v>166202</v>
      </c>
      <c r="O68" s="1">
        <v>0</v>
      </c>
      <c r="P68" s="1">
        <v>0</v>
      </c>
      <c r="Q68" s="1">
        <v>0</v>
      </c>
      <c r="R68" s="1">
        <v>0</v>
      </c>
      <c r="S68" s="2">
        <f>+F68</f>
        <v>58400</v>
      </c>
      <c r="T68" s="1">
        <f>+S68*(1+$M$2)</f>
        <v>61320</v>
      </c>
      <c r="U68" s="1">
        <f>+T68*(1+$M$2)</f>
        <v>64386</v>
      </c>
      <c r="V68" s="1">
        <f>+U68*(1+$M$2)</f>
        <v>67605.3</v>
      </c>
      <c r="W68" s="1">
        <f>+V68*(1+$M$2)</f>
        <v>70985.565000000002</v>
      </c>
      <c r="X68" s="1">
        <f>+W68*(1+$M$2)</f>
        <v>74534.843250000005</v>
      </c>
      <c r="Y68" s="1">
        <f>+X68*(1+$M$2)</f>
        <v>78261.585412500004</v>
      </c>
      <c r="Z68" s="1">
        <f>+Y68*(1+$M$2)</f>
        <v>82174.664683125011</v>
      </c>
      <c r="AA68" s="1">
        <f>+Z68*(1+$M$2)</f>
        <v>86283.397917281269</v>
      </c>
      <c r="AB68" s="1">
        <f>+AA68*(1+$M$2)</f>
        <v>90597.567813145331</v>
      </c>
      <c r="AC68" s="2">
        <f>+G68</f>
        <v>108200</v>
      </c>
      <c r="AD68" s="1">
        <f>+AC68*(1+$M$2)</f>
        <v>113610</v>
      </c>
      <c r="AE68" s="1">
        <f>+AD68*(1+$M$2)</f>
        <v>119290.5</v>
      </c>
      <c r="AF68" s="1">
        <f>+AE68*(1+$M$2)</f>
        <v>125255.02500000001</v>
      </c>
      <c r="AG68" s="1">
        <f>+AF68*(1+$M$2)</f>
        <v>131517.77625000002</v>
      </c>
      <c r="AH68" s="1">
        <f>+AG68*(1+$M$2)</f>
        <v>138093.66506250002</v>
      </c>
      <c r="AI68" s="1">
        <f>+AH68*(1+$M$2)</f>
        <v>144998.34831562501</v>
      </c>
      <c r="AJ68" s="1">
        <f>+AI68*(1+$M$2)</f>
        <v>152248.26573140628</v>
      </c>
      <c r="AK68" s="1">
        <f>+AJ68*(1+$M$2)</f>
        <v>159860.6790179766</v>
      </c>
      <c r="AL68" s="1">
        <f>+AK68*(1+$M$2)</f>
        <v>167853.71296887542</v>
      </c>
      <c r="AM68" s="2">
        <f>+J68</f>
        <v>20744.734718570853</v>
      </c>
      <c r="AN68" s="1">
        <f>+AM68*(1+$M$2)</f>
        <v>21781.971454499399</v>
      </c>
      <c r="AO68" s="1">
        <f>+AN68*(1+$M$2)</f>
        <v>22871.07002722437</v>
      </c>
      <c r="AP68" s="1">
        <f>+AO68*(1+$M$2)</f>
        <v>24014.623528585591</v>
      </c>
      <c r="AQ68" s="1">
        <f>+AP68*(1+$M$2)</f>
        <v>25215.35470501487</v>
      </c>
      <c r="AR68" s="1">
        <f>+AQ68*(1+$M$2)</f>
        <v>26476.122440265615</v>
      </c>
      <c r="AS68" s="1">
        <f>+AR68*(1+$M$2)</f>
        <v>27799.928562278896</v>
      </c>
      <c r="AT68" s="1">
        <f>+AS68*(1+$M$2)</f>
        <v>29189.924990392843</v>
      </c>
      <c r="AU68" s="1">
        <f>+AT68*(1+$M$2)</f>
        <v>30649.421239912488</v>
      </c>
      <c r="AV68" s="1">
        <f>+AU68*(1+$M$2)</f>
        <v>32181.892301908112</v>
      </c>
      <c r="AW68" s="1">
        <f>+AV68*(1+$M$2)</f>
        <v>33790.986917003516</v>
      </c>
      <c r="AX68" s="1">
        <f>+AW68*(1+$M$2)</f>
        <v>35480.536262853697</v>
      </c>
      <c r="AY68" s="1">
        <f>+AX68*(1+$M$2)</f>
        <v>37254.563075996382</v>
      </c>
      <c r="AZ68" s="1">
        <f>+AY68*(1+$M$2)</f>
        <v>39117.291229796203</v>
      </c>
      <c r="BA68" s="2">
        <f>+K68</f>
        <v>38434.594118995999</v>
      </c>
      <c r="BB68" s="1">
        <f>+BA68*(1+$M$2)</f>
        <v>40356.323824945801</v>
      </c>
      <c r="BC68" s="1">
        <f>+BB68*(1+$M$2)</f>
        <v>42374.140016193094</v>
      </c>
      <c r="BD68" s="1">
        <f>+BC68*(1+$M$2)</f>
        <v>44492.84701700275</v>
      </c>
      <c r="BE68" s="1">
        <f>+BD68*(1+$M$2)</f>
        <v>46717.48936785289</v>
      </c>
      <c r="BF68" s="1">
        <f>+BE68*(1+$M$2)</f>
        <v>49053.363836245539</v>
      </c>
      <c r="BG68" s="1">
        <f>+BF68*(1+$M$2)</f>
        <v>51506.032028057816</v>
      </c>
      <c r="BH68" s="1">
        <f>+BG68*(1+$M$2)</f>
        <v>54081.333629460707</v>
      </c>
      <c r="BI68" s="1">
        <f>+BH68*(1+$M$2)</f>
        <v>56785.400310933743</v>
      </c>
      <c r="BJ68" s="1">
        <f>+BI68*(1+$M$2)</f>
        <v>59624.670326480431</v>
      </c>
      <c r="BK68" s="3">
        <f>NPV($L$2,-N68,O68:AL68)</f>
        <v>1109095.5197930187</v>
      </c>
      <c r="BL68" s="1">
        <f>NPV(L68,0,AM68:BJ68)</f>
        <v>572700.07665210834</v>
      </c>
      <c r="BM68" s="3">
        <f>+BK68-BL68</f>
        <v>536395.44314091036</v>
      </c>
    </row>
    <row r="69" spans="1:65" x14ac:dyDescent="0.2">
      <c r="A69">
        <f>VLOOKUP(C69,[2]Sheet1!$A:$B,2,FALSE)</f>
        <v>215062</v>
      </c>
      <c r="B69" t="s">
        <v>12</v>
      </c>
      <c r="C69" t="s">
        <v>12</v>
      </c>
      <c r="D69" s="4">
        <f>+BM69/N69</f>
        <v>3.5867630698439177</v>
      </c>
      <c r="E69" s="4">
        <f>+D69*10</f>
        <v>35.867630698439179</v>
      </c>
      <c r="F69" s="1">
        <v>68100</v>
      </c>
      <c r="G69" s="1">
        <v>134800</v>
      </c>
      <c r="H69">
        <v>0.43</v>
      </c>
      <c r="I69">
        <v>0.22</v>
      </c>
      <c r="J69" s="1">
        <f>+F69/(1+'[1]Figure 1.2'!$C$23)</f>
        <v>24190.349902991013</v>
      </c>
      <c r="K69" s="1">
        <f>+G69/(1+'[1]Figure 1.2'!$C$23)</f>
        <v>47883.394521632727</v>
      </c>
      <c r="L69">
        <f>+'[1]Figure 1.2'!$C$21</f>
        <v>0.03</v>
      </c>
      <c r="M69">
        <f>+'[1]Figure 1.2'!$C$22</f>
        <v>0.05</v>
      </c>
      <c r="N69" s="1">
        <f>VLOOKUP(A69,[3]Sheet2!$A:$D,4,FALSE)</f>
        <v>186832</v>
      </c>
      <c r="O69" s="1">
        <v>0</v>
      </c>
      <c r="P69" s="1">
        <v>0</v>
      </c>
      <c r="Q69" s="1">
        <v>0</v>
      </c>
      <c r="R69" s="1">
        <v>0</v>
      </c>
      <c r="S69" s="2">
        <f>+F69</f>
        <v>68100</v>
      </c>
      <c r="T69" s="1">
        <f>+S69*(1+$M$2)</f>
        <v>71505</v>
      </c>
      <c r="U69" s="1">
        <f>+T69*(1+$M$2)</f>
        <v>75080.25</v>
      </c>
      <c r="V69" s="1">
        <f>+U69*(1+$M$2)</f>
        <v>78834.262499999997</v>
      </c>
      <c r="W69" s="1">
        <f>+V69*(1+$M$2)</f>
        <v>82775.975625000006</v>
      </c>
      <c r="X69" s="1">
        <f>+W69*(1+$M$2)</f>
        <v>86914.774406250013</v>
      </c>
      <c r="Y69" s="1">
        <f>+X69*(1+$M$2)</f>
        <v>91260.513126562524</v>
      </c>
      <c r="Z69" s="1">
        <f>+Y69*(1+$M$2)</f>
        <v>95823.538782890653</v>
      </c>
      <c r="AA69" s="1">
        <f>+Z69*(1+$M$2)</f>
        <v>100614.71572203519</v>
      </c>
      <c r="AB69" s="1">
        <f>+AA69*(1+$M$2)</f>
        <v>105645.45150813696</v>
      </c>
      <c r="AC69" s="2">
        <f>+G69</f>
        <v>134800</v>
      </c>
      <c r="AD69" s="1">
        <f>+AC69*(1+$M$2)</f>
        <v>141540</v>
      </c>
      <c r="AE69" s="1">
        <f>+AD69*(1+$M$2)</f>
        <v>148617</v>
      </c>
      <c r="AF69" s="1">
        <f>+AE69*(1+$M$2)</f>
        <v>156047.85</v>
      </c>
      <c r="AG69" s="1">
        <f>+AF69*(1+$M$2)</f>
        <v>163850.24250000002</v>
      </c>
      <c r="AH69" s="1">
        <f>+AG69*(1+$M$2)</f>
        <v>172042.75462500003</v>
      </c>
      <c r="AI69" s="1">
        <f>+AH69*(1+$M$2)</f>
        <v>180644.89235625003</v>
      </c>
      <c r="AJ69" s="1">
        <f>+AI69*(1+$M$2)</f>
        <v>189677.13697406254</v>
      </c>
      <c r="AK69" s="1">
        <f>+AJ69*(1+$M$2)</f>
        <v>199160.99382276568</v>
      </c>
      <c r="AL69" s="1">
        <f>+AK69*(1+$M$2)</f>
        <v>209119.04351390398</v>
      </c>
      <c r="AM69" s="2">
        <f>+J69</f>
        <v>24190.349902991013</v>
      </c>
      <c r="AN69" s="1">
        <f>+AM69*(1+$M$2)</f>
        <v>25399.867398140563</v>
      </c>
      <c r="AO69" s="1">
        <f>+AN69*(1+$M$2)</f>
        <v>26669.860768047591</v>
      </c>
      <c r="AP69" s="1">
        <f>+AO69*(1+$M$2)</f>
        <v>28003.35380644997</v>
      </c>
      <c r="AQ69" s="1">
        <f>+AP69*(1+$M$2)</f>
        <v>29403.521496772468</v>
      </c>
      <c r="AR69" s="1">
        <f>+AQ69*(1+$M$2)</f>
        <v>30873.697571611094</v>
      </c>
      <c r="AS69" s="1">
        <f>+AR69*(1+$M$2)</f>
        <v>32417.38245019165</v>
      </c>
      <c r="AT69" s="1">
        <f>+AS69*(1+$M$2)</f>
        <v>34038.251572701236</v>
      </c>
      <c r="AU69" s="1">
        <f>+AT69*(1+$M$2)</f>
        <v>35740.164151336299</v>
      </c>
      <c r="AV69" s="1">
        <f>+AU69*(1+$M$2)</f>
        <v>37527.172358903117</v>
      </c>
      <c r="AW69" s="1">
        <f>+AV69*(1+$M$2)</f>
        <v>39403.530976848277</v>
      </c>
      <c r="AX69" s="1">
        <f>+AW69*(1+$M$2)</f>
        <v>41373.70752569069</v>
      </c>
      <c r="AY69" s="1">
        <f>+AX69*(1+$M$2)</f>
        <v>43442.392901975225</v>
      </c>
      <c r="AZ69" s="1">
        <f>+AY69*(1+$M$2)</f>
        <v>45614.512547073988</v>
      </c>
      <c r="BA69" s="2">
        <f>+K69</f>
        <v>47883.394521632727</v>
      </c>
      <c r="BB69" s="1">
        <f>+BA69*(1+$M$2)</f>
        <v>50277.564247714363</v>
      </c>
      <c r="BC69" s="1">
        <f>+BB69*(1+$M$2)</f>
        <v>52791.442460100086</v>
      </c>
      <c r="BD69" s="1">
        <f>+BC69*(1+$M$2)</f>
        <v>55431.01458310509</v>
      </c>
      <c r="BE69" s="1">
        <f>+BD69*(1+$M$2)</f>
        <v>58202.565312260347</v>
      </c>
      <c r="BF69" s="1">
        <f>+BE69*(1+$M$2)</f>
        <v>61112.693577873368</v>
      </c>
      <c r="BG69" s="1">
        <f>+BF69*(1+$M$2)</f>
        <v>64168.328256767039</v>
      </c>
      <c r="BH69" s="1">
        <f>+BG69*(1+$M$2)</f>
        <v>67376.744669605396</v>
      </c>
      <c r="BI69" s="1">
        <f>+BH69*(1+$M$2)</f>
        <v>70745.581903085666</v>
      </c>
      <c r="BJ69" s="1">
        <f>+BI69*(1+$M$2)</f>
        <v>74282.86099823995</v>
      </c>
      <c r="BK69" s="3">
        <f>NPV($L$2,-N69,O69:AL69)</f>
        <v>1358803.5630812368</v>
      </c>
      <c r="BL69" s="1">
        <f>NPV(L69,0,AM69:BJ69)</f>
        <v>688681.44521615794</v>
      </c>
      <c r="BM69" s="3">
        <f>+BK69-BL69</f>
        <v>670122.11786507885</v>
      </c>
    </row>
    <row r="70" spans="1:65" x14ac:dyDescent="0.2">
      <c r="A70">
        <f>VLOOKUP(C70,[2]Sheet1!$A:$B,2,FALSE)</f>
        <v>215293</v>
      </c>
      <c r="B70" t="s">
        <v>79</v>
      </c>
      <c r="C70" t="s">
        <v>156</v>
      </c>
      <c r="D70" s="4">
        <f>+BM70/N70</f>
        <v>4.5773784801607089</v>
      </c>
      <c r="E70" s="4">
        <f>+D70*10</f>
        <v>45.773784801607093</v>
      </c>
      <c r="F70" s="1">
        <v>52100</v>
      </c>
      <c r="G70" s="1">
        <v>94400</v>
      </c>
      <c r="H70">
        <v>0.5</v>
      </c>
      <c r="I70">
        <v>0.25</v>
      </c>
      <c r="J70" s="1">
        <f>+F70/(1+'[1]Figure 1.2'!$C$23)</f>
        <v>18506.860938998998</v>
      </c>
      <c r="K70" s="1">
        <f>+G70/(1+'[1]Figure 1.2'!$C$23)</f>
        <v>33532.58488755289</v>
      </c>
      <c r="L70">
        <f>+'[1]Figure 1.2'!$C$21</f>
        <v>0.03</v>
      </c>
      <c r="M70">
        <f>+'[1]Figure 1.2'!$C$22</f>
        <v>0.05</v>
      </c>
      <c r="N70" s="1">
        <f>VLOOKUP(A70,[3]Sheet2!$A:$D,4,FALSE)</f>
        <v>110512</v>
      </c>
      <c r="O70" s="1">
        <v>0</v>
      </c>
      <c r="P70" s="1">
        <v>0</v>
      </c>
      <c r="Q70" s="1">
        <v>0</v>
      </c>
      <c r="R70" s="1">
        <v>0</v>
      </c>
      <c r="S70" s="2">
        <f>+F70</f>
        <v>52100</v>
      </c>
      <c r="T70" s="1">
        <f>+S70*(1+$M$2)</f>
        <v>54705</v>
      </c>
      <c r="U70" s="1">
        <f>+T70*(1+$M$2)</f>
        <v>57440.25</v>
      </c>
      <c r="V70" s="1">
        <f>+U70*(1+$M$2)</f>
        <v>60312.262500000004</v>
      </c>
      <c r="W70" s="1">
        <f>+V70*(1+$M$2)</f>
        <v>63327.875625000008</v>
      </c>
      <c r="X70" s="1">
        <f>+W70*(1+$M$2)</f>
        <v>66494.269406250009</v>
      </c>
      <c r="Y70" s="1">
        <f>+X70*(1+$M$2)</f>
        <v>69818.982876562513</v>
      </c>
      <c r="Z70" s="1">
        <f>+Y70*(1+$M$2)</f>
        <v>73309.932020390639</v>
      </c>
      <c r="AA70" s="1">
        <f>+Z70*(1+$M$2)</f>
        <v>76975.428621410174</v>
      </c>
      <c r="AB70" s="1">
        <f>+AA70*(1+$M$2)</f>
        <v>80824.200052480679</v>
      </c>
      <c r="AC70" s="2">
        <f>+G70</f>
        <v>94400</v>
      </c>
      <c r="AD70" s="1">
        <f>+AC70*(1+$M$2)</f>
        <v>99120</v>
      </c>
      <c r="AE70" s="1">
        <f>+AD70*(1+$M$2)</f>
        <v>104076</v>
      </c>
      <c r="AF70" s="1">
        <f>+AE70*(1+$M$2)</f>
        <v>109279.8</v>
      </c>
      <c r="AG70" s="1">
        <f>+AF70*(1+$M$2)</f>
        <v>114743.79000000001</v>
      </c>
      <c r="AH70" s="1">
        <f>+AG70*(1+$M$2)</f>
        <v>120480.97950000002</v>
      </c>
      <c r="AI70" s="1">
        <f>+AH70*(1+$M$2)</f>
        <v>126505.02847500003</v>
      </c>
      <c r="AJ70" s="1">
        <f>+AI70*(1+$M$2)</f>
        <v>132830.27989875004</v>
      </c>
      <c r="AK70" s="1">
        <f>+AJ70*(1+$M$2)</f>
        <v>139471.79389368754</v>
      </c>
      <c r="AL70" s="1">
        <f>+AK70*(1+$M$2)</f>
        <v>146445.38358837191</v>
      </c>
      <c r="AM70" s="2">
        <f>+J70</f>
        <v>18506.860938998998</v>
      </c>
      <c r="AN70" s="1">
        <f>+AM70*(1+$M$2)</f>
        <v>19432.203985948949</v>
      </c>
      <c r="AO70" s="1">
        <f>+AN70*(1+$M$2)</f>
        <v>20403.814185246396</v>
      </c>
      <c r="AP70" s="1">
        <f>+AO70*(1+$M$2)</f>
        <v>21424.004894508718</v>
      </c>
      <c r="AQ70" s="1">
        <f>+AP70*(1+$M$2)</f>
        <v>22495.205139234156</v>
      </c>
      <c r="AR70" s="1">
        <f>+AQ70*(1+$M$2)</f>
        <v>23619.965396195865</v>
      </c>
      <c r="AS70" s="1">
        <f>+AR70*(1+$M$2)</f>
        <v>24800.96366600566</v>
      </c>
      <c r="AT70" s="1">
        <f>+AS70*(1+$M$2)</f>
        <v>26041.011849305945</v>
      </c>
      <c r="AU70" s="1">
        <f>+AT70*(1+$M$2)</f>
        <v>27343.062441771242</v>
      </c>
      <c r="AV70" s="1">
        <f>+AU70*(1+$M$2)</f>
        <v>28710.215563859805</v>
      </c>
      <c r="AW70" s="1">
        <f>+AV70*(1+$M$2)</f>
        <v>30145.726342052796</v>
      </c>
      <c r="AX70" s="1">
        <f>+AW70*(1+$M$2)</f>
        <v>31653.012659155436</v>
      </c>
      <c r="AY70" s="1">
        <f>+AX70*(1+$M$2)</f>
        <v>33235.663292113211</v>
      </c>
      <c r="AZ70" s="1">
        <f>+AY70*(1+$M$2)</f>
        <v>34897.446456718877</v>
      </c>
      <c r="BA70" s="2">
        <f>+K70</f>
        <v>33532.58488755289</v>
      </c>
      <c r="BB70" s="1">
        <f>+BA70*(1+$M$2)</f>
        <v>35209.214131930537</v>
      </c>
      <c r="BC70" s="1">
        <f>+BB70*(1+$M$2)</f>
        <v>36969.674838527069</v>
      </c>
      <c r="BD70" s="1">
        <f>+BC70*(1+$M$2)</f>
        <v>38818.158580453426</v>
      </c>
      <c r="BE70" s="1">
        <f>+BD70*(1+$M$2)</f>
        <v>40759.066509476099</v>
      </c>
      <c r="BF70" s="1">
        <f>+BE70*(1+$M$2)</f>
        <v>42797.019834949904</v>
      </c>
      <c r="BG70" s="1">
        <f>+BF70*(1+$M$2)</f>
        <v>44936.870826697399</v>
      </c>
      <c r="BH70" s="1">
        <f>+BG70*(1+$M$2)</f>
        <v>47183.71436803227</v>
      </c>
      <c r="BI70" s="1">
        <f>+BH70*(1+$M$2)</f>
        <v>49542.900086433889</v>
      </c>
      <c r="BJ70" s="1">
        <f>+BI70*(1+$M$2)</f>
        <v>52020.045090755586</v>
      </c>
      <c r="BK70" s="3">
        <f>NPV($L$2,-N70,O70:AL70)</f>
        <v>1011630.7560222618</v>
      </c>
      <c r="BL70" s="1">
        <f>NPV(L70,0,AM70:BJ70)</f>
        <v>505775.50542274152</v>
      </c>
      <c r="BM70" s="3">
        <f>+BK70-BL70</f>
        <v>505855.25059952028</v>
      </c>
    </row>
    <row r="71" spans="1:65" x14ac:dyDescent="0.2">
      <c r="A71">
        <f>VLOOKUP(C71,[2]Sheet1!$A:$B,2,FALSE)</f>
        <v>217156</v>
      </c>
      <c r="B71" t="s">
        <v>15</v>
      </c>
      <c r="C71" t="s">
        <v>15</v>
      </c>
      <c r="D71" s="4">
        <f>+BM71/N71</f>
        <v>3.4328527680072005</v>
      </c>
      <c r="E71" s="4">
        <f>+D71*10</f>
        <v>34.328527680072007</v>
      </c>
      <c r="F71" s="1">
        <v>63000</v>
      </c>
      <c r="G71" s="1">
        <v>132000</v>
      </c>
      <c r="H71">
        <v>0.46</v>
      </c>
      <c r="I71">
        <v>0.39</v>
      </c>
      <c r="J71" s="1">
        <f>+F71/(1+'[1]Figure 1.2'!$C$23)</f>
        <v>22378.73779571856</v>
      </c>
      <c r="K71" s="1">
        <f>+G71/(1+'[1]Figure 1.2'!$C$23)</f>
        <v>46888.783952934122</v>
      </c>
      <c r="L71">
        <f>+'[1]Figure 1.2'!$C$21</f>
        <v>0.03</v>
      </c>
      <c r="M71">
        <f>+'[1]Figure 1.2'!$C$22</f>
        <v>0.05</v>
      </c>
      <c r="N71" s="1">
        <f>VLOOKUP(A71,[3]Sheet2!$A:$D,4,FALSE)</f>
        <v>186150</v>
      </c>
      <c r="O71" s="1">
        <v>0</v>
      </c>
      <c r="P71" s="1">
        <v>0</v>
      </c>
      <c r="Q71" s="1">
        <v>0</v>
      </c>
      <c r="R71" s="1">
        <v>0</v>
      </c>
      <c r="S71" s="2">
        <f>+F71</f>
        <v>63000</v>
      </c>
      <c r="T71" s="1">
        <f>+S71*(1+$M$2)</f>
        <v>66150</v>
      </c>
      <c r="U71" s="1">
        <f>+T71*(1+$M$2)</f>
        <v>69457.5</v>
      </c>
      <c r="V71" s="1">
        <f>+U71*(1+$M$2)</f>
        <v>72930.375</v>
      </c>
      <c r="W71" s="1">
        <f>+V71*(1+$M$2)</f>
        <v>76576.893750000003</v>
      </c>
      <c r="X71" s="1">
        <f>+W71*(1+$M$2)</f>
        <v>80405.738437500011</v>
      </c>
      <c r="Y71" s="1">
        <f>+X71*(1+$M$2)</f>
        <v>84426.025359375009</v>
      </c>
      <c r="Z71" s="1">
        <f>+Y71*(1+$M$2)</f>
        <v>88647.326627343762</v>
      </c>
      <c r="AA71" s="1">
        <f>+Z71*(1+$M$2)</f>
        <v>93079.692958710948</v>
      </c>
      <c r="AB71" s="1">
        <f>+AA71*(1+$M$2)</f>
        <v>97733.677606646495</v>
      </c>
      <c r="AC71" s="2">
        <f>+G71</f>
        <v>132000</v>
      </c>
      <c r="AD71" s="1">
        <f>+AC71*(1+$M$2)</f>
        <v>138600</v>
      </c>
      <c r="AE71" s="1">
        <f>+AD71*(1+$M$2)</f>
        <v>145530</v>
      </c>
      <c r="AF71" s="1">
        <f>+AE71*(1+$M$2)</f>
        <v>152806.5</v>
      </c>
      <c r="AG71" s="1">
        <f>+AF71*(1+$M$2)</f>
        <v>160446.82500000001</v>
      </c>
      <c r="AH71" s="1">
        <f>+AG71*(1+$M$2)</f>
        <v>168469.16625000001</v>
      </c>
      <c r="AI71" s="1">
        <f>+AH71*(1+$M$2)</f>
        <v>176892.62456250002</v>
      </c>
      <c r="AJ71" s="1">
        <f>+AI71*(1+$M$2)</f>
        <v>185737.25579062503</v>
      </c>
      <c r="AK71" s="1">
        <f>+AJ71*(1+$M$2)</f>
        <v>195024.1185801563</v>
      </c>
      <c r="AL71" s="1">
        <f>+AK71*(1+$M$2)</f>
        <v>204775.32450916411</v>
      </c>
      <c r="AM71" s="2">
        <f>+J71</f>
        <v>22378.73779571856</v>
      </c>
      <c r="AN71" s="1">
        <f>+AM71*(1+$M$2)</f>
        <v>23497.674685504488</v>
      </c>
      <c r="AO71" s="1">
        <f>+AN71*(1+$M$2)</f>
        <v>24672.558419779714</v>
      </c>
      <c r="AP71" s="1">
        <f>+AO71*(1+$M$2)</f>
        <v>25906.186340768701</v>
      </c>
      <c r="AQ71" s="1">
        <f>+AP71*(1+$M$2)</f>
        <v>27201.495657807136</v>
      </c>
      <c r="AR71" s="1">
        <f>+AQ71*(1+$M$2)</f>
        <v>28561.570440697495</v>
      </c>
      <c r="AS71" s="1">
        <f>+AR71*(1+$M$2)</f>
        <v>29989.648962732372</v>
      </c>
      <c r="AT71" s="1">
        <f>+AS71*(1+$M$2)</f>
        <v>31489.131410868991</v>
      </c>
      <c r="AU71" s="1">
        <f>+AT71*(1+$M$2)</f>
        <v>33063.587981412442</v>
      </c>
      <c r="AV71" s="1">
        <f>+AU71*(1+$M$2)</f>
        <v>34716.767380483063</v>
      </c>
      <c r="AW71" s="1">
        <f>+AV71*(1+$M$2)</f>
        <v>36452.605749507216</v>
      </c>
      <c r="AX71" s="1">
        <f>+AW71*(1+$M$2)</f>
        <v>38275.236036982576</v>
      </c>
      <c r="AY71" s="1">
        <f>+AX71*(1+$M$2)</f>
        <v>40188.99783883171</v>
      </c>
      <c r="AZ71" s="1">
        <f>+AY71*(1+$M$2)</f>
        <v>42198.447730773296</v>
      </c>
      <c r="BA71" s="2">
        <f>+K71</f>
        <v>46888.783952934122</v>
      </c>
      <c r="BB71" s="1">
        <f>+BA71*(1+$M$2)</f>
        <v>49233.22315058083</v>
      </c>
      <c r="BC71" s="1">
        <f>+BB71*(1+$M$2)</f>
        <v>51694.884308109875</v>
      </c>
      <c r="BD71" s="1">
        <f>+BC71*(1+$M$2)</f>
        <v>54279.62852351537</v>
      </c>
      <c r="BE71" s="1">
        <f>+BD71*(1+$M$2)</f>
        <v>56993.609949691141</v>
      </c>
      <c r="BF71" s="1">
        <f>+BE71*(1+$M$2)</f>
        <v>59843.290447175699</v>
      </c>
      <c r="BG71" s="1">
        <f>+BF71*(1+$M$2)</f>
        <v>62835.45496953449</v>
      </c>
      <c r="BH71" s="1">
        <f>+BG71*(1+$M$2)</f>
        <v>65977.227718011214</v>
      </c>
      <c r="BI71" s="1">
        <f>+BH71*(1+$M$2)</f>
        <v>69276.089103911785</v>
      </c>
      <c r="BJ71" s="1">
        <f>+BI71*(1+$M$2)</f>
        <v>72739.893559107382</v>
      </c>
      <c r="BK71" s="3">
        <f>NPV($L$2,-N71,O71:AL71)</f>
        <v>1293766.9345904756</v>
      </c>
      <c r="BL71" s="1">
        <f>NPV(L71,0,AM71:BJ71)</f>
        <v>654741.39182593522</v>
      </c>
      <c r="BM71" s="3">
        <f>+BK71-BL71</f>
        <v>639025.54276454041</v>
      </c>
    </row>
    <row r="72" spans="1:65" x14ac:dyDescent="0.2">
      <c r="A72">
        <f>VLOOKUP(C72,[2]Sheet1!$A:$B,2,FALSE)</f>
        <v>221999</v>
      </c>
      <c r="B72" t="s">
        <v>35</v>
      </c>
      <c r="C72" t="s">
        <v>35</v>
      </c>
      <c r="D72" s="4">
        <f>+BM72/N72</f>
        <v>3.3038674063946565</v>
      </c>
      <c r="E72" s="4">
        <f>+D72*10</f>
        <v>33.038674063946566</v>
      </c>
      <c r="F72" s="1">
        <v>61100</v>
      </c>
      <c r="G72" s="1">
        <v>116000</v>
      </c>
      <c r="H72">
        <v>0.48</v>
      </c>
      <c r="I72">
        <v>0.22</v>
      </c>
      <c r="J72" s="1">
        <f>+F72/(1+'[1]Figure 1.2'!$C$23)</f>
        <v>21703.823481244508</v>
      </c>
      <c r="K72" s="1">
        <f>+G72/(1+'[1]Figure 1.2'!$C$23)</f>
        <v>41205.294988942107</v>
      </c>
      <c r="L72">
        <f>+'[1]Figure 1.2'!$C$21</f>
        <v>0.03</v>
      </c>
      <c r="M72">
        <f>+'[1]Figure 1.2'!$C$22</f>
        <v>0.05</v>
      </c>
      <c r="N72" s="1">
        <f>VLOOKUP(A72,[3]Sheet2!$A:$D,4,FALSE)</f>
        <v>173646</v>
      </c>
      <c r="O72" s="1">
        <v>0</v>
      </c>
      <c r="P72" s="1">
        <v>0</v>
      </c>
      <c r="Q72" s="1">
        <v>0</v>
      </c>
      <c r="R72" s="1">
        <v>0</v>
      </c>
      <c r="S72" s="2">
        <f>+F72</f>
        <v>61100</v>
      </c>
      <c r="T72" s="1">
        <f>+S72*(1+$M$2)</f>
        <v>64155</v>
      </c>
      <c r="U72" s="1">
        <f>+T72*(1+$M$2)</f>
        <v>67362.75</v>
      </c>
      <c r="V72" s="1">
        <f>+U72*(1+$M$2)</f>
        <v>70730.887499999997</v>
      </c>
      <c r="W72" s="1">
        <f>+V72*(1+$M$2)</f>
        <v>74267.431874999995</v>
      </c>
      <c r="X72" s="1">
        <f>+W72*(1+$M$2)</f>
        <v>77980.803468750004</v>
      </c>
      <c r="Y72" s="1">
        <f>+X72*(1+$M$2)</f>
        <v>81879.843642187509</v>
      </c>
      <c r="Z72" s="1">
        <f>+Y72*(1+$M$2)</f>
        <v>85973.835824296882</v>
      </c>
      <c r="AA72" s="1">
        <f>+Z72*(1+$M$2)</f>
        <v>90272.527615511732</v>
      </c>
      <c r="AB72" s="1">
        <f>+AA72*(1+$M$2)</f>
        <v>94786.153996287321</v>
      </c>
      <c r="AC72" s="2">
        <f>+G72</f>
        <v>116000</v>
      </c>
      <c r="AD72" s="1">
        <f>+AC72*(1+$M$2)</f>
        <v>121800</v>
      </c>
      <c r="AE72" s="1">
        <f>+AD72*(1+$M$2)</f>
        <v>127890</v>
      </c>
      <c r="AF72" s="1">
        <f>+AE72*(1+$M$2)</f>
        <v>134284.5</v>
      </c>
      <c r="AG72" s="1">
        <f>+AF72*(1+$M$2)</f>
        <v>140998.72500000001</v>
      </c>
      <c r="AH72" s="1">
        <f>+AG72*(1+$M$2)</f>
        <v>148048.66125</v>
      </c>
      <c r="AI72" s="1">
        <f>+AH72*(1+$M$2)</f>
        <v>155451.0943125</v>
      </c>
      <c r="AJ72" s="1">
        <f>+AI72*(1+$M$2)</f>
        <v>163223.64902812502</v>
      </c>
      <c r="AK72" s="1">
        <f>+AJ72*(1+$M$2)</f>
        <v>171384.83147953128</v>
      </c>
      <c r="AL72" s="1">
        <f>+AK72*(1+$M$2)</f>
        <v>179954.07305350786</v>
      </c>
      <c r="AM72" s="2">
        <f>+J72</f>
        <v>21703.823481244508</v>
      </c>
      <c r="AN72" s="1">
        <f>+AM72*(1+$M$2)</f>
        <v>22789.014655306735</v>
      </c>
      <c r="AO72" s="1">
        <f>+AN72*(1+$M$2)</f>
        <v>23928.465388072073</v>
      </c>
      <c r="AP72" s="1">
        <f>+AO72*(1+$M$2)</f>
        <v>25124.888657475676</v>
      </c>
      <c r="AQ72" s="1">
        <f>+AP72*(1+$M$2)</f>
        <v>26381.13309034946</v>
      </c>
      <c r="AR72" s="1">
        <f>+AQ72*(1+$M$2)</f>
        <v>27700.189744866933</v>
      </c>
      <c r="AS72" s="1">
        <f>+AR72*(1+$M$2)</f>
        <v>29085.199232110281</v>
      </c>
      <c r="AT72" s="1">
        <f>+AS72*(1+$M$2)</f>
        <v>30539.459193715797</v>
      </c>
      <c r="AU72" s="1">
        <f>+AT72*(1+$M$2)</f>
        <v>32066.432153401587</v>
      </c>
      <c r="AV72" s="1">
        <f>+AU72*(1+$M$2)</f>
        <v>33669.753761071668</v>
      </c>
      <c r="AW72" s="1">
        <f>+AV72*(1+$M$2)</f>
        <v>35353.241449125257</v>
      </c>
      <c r="AX72" s="1">
        <f>+AW72*(1+$M$2)</f>
        <v>37120.903521581524</v>
      </c>
      <c r="AY72" s="1">
        <f>+AX72*(1+$M$2)</f>
        <v>38976.948697660599</v>
      </c>
      <c r="AZ72" s="1">
        <f>+AY72*(1+$M$2)</f>
        <v>40925.796132543634</v>
      </c>
      <c r="BA72" s="2">
        <f>+K72</f>
        <v>41205.294988942107</v>
      </c>
      <c r="BB72" s="1">
        <f>+BA72*(1+$M$2)</f>
        <v>43265.559738389216</v>
      </c>
      <c r="BC72" s="1">
        <f>+BB72*(1+$M$2)</f>
        <v>45428.83772530868</v>
      </c>
      <c r="BD72" s="1">
        <f>+BC72*(1+$M$2)</f>
        <v>47700.279611574115</v>
      </c>
      <c r="BE72" s="1">
        <f>+BD72*(1+$M$2)</f>
        <v>50085.293592152826</v>
      </c>
      <c r="BF72" s="1">
        <f>+BE72*(1+$M$2)</f>
        <v>52589.55827176047</v>
      </c>
      <c r="BG72" s="1">
        <f>+BF72*(1+$M$2)</f>
        <v>55219.036185348494</v>
      </c>
      <c r="BH72" s="1">
        <f>+BG72*(1+$M$2)</f>
        <v>57979.98799461592</v>
      </c>
      <c r="BI72" s="1">
        <f>+BH72*(1+$M$2)</f>
        <v>60878.987394346717</v>
      </c>
      <c r="BJ72" s="1">
        <f>+BI72*(1+$M$2)</f>
        <v>63922.936764064056</v>
      </c>
      <c r="BK72" s="3">
        <f>NPV($L$2,-N72,O72:AL72)</f>
        <v>1179643.8961196451</v>
      </c>
      <c r="BL72" s="1">
        <f>NPV(L72,0,AM72:BJ72)</f>
        <v>605940.53646883857</v>
      </c>
      <c r="BM72" s="3">
        <f>+BK72-BL72</f>
        <v>573703.35965080652</v>
      </c>
    </row>
    <row r="73" spans="1:65" x14ac:dyDescent="0.2">
      <c r="A73">
        <f>VLOOKUP(C73,[2]Sheet1!$A:$B,2,FALSE)</f>
        <v>227757</v>
      </c>
      <c r="B73" t="s">
        <v>16</v>
      </c>
      <c r="C73" t="s">
        <v>16</v>
      </c>
      <c r="D73" s="4">
        <f>+BM73/N73</f>
        <v>4.1982800547523258</v>
      </c>
      <c r="E73" s="4">
        <f>+D73*10</f>
        <v>41.982800547523254</v>
      </c>
      <c r="F73" s="1">
        <v>65700</v>
      </c>
      <c r="G73" s="1">
        <v>130200</v>
      </c>
      <c r="H73">
        <v>0.48</v>
      </c>
      <c r="I73">
        <v>0.5</v>
      </c>
      <c r="J73" s="1">
        <f>+F73/(1+'[1]Figure 1.2'!$C$23)</f>
        <v>23337.826558392211</v>
      </c>
      <c r="K73" s="1">
        <f>+G73/(1+'[1]Figure 1.2'!$C$23)</f>
        <v>46249.391444485023</v>
      </c>
      <c r="L73">
        <f>+'[1]Figure 1.2'!$C$21</f>
        <v>0.03</v>
      </c>
      <c r="M73">
        <f>+'[1]Figure 1.2'!$C$22</f>
        <v>0.05</v>
      </c>
      <c r="N73" s="1">
        <f>VLOOKUP(A73,[3]Sheet2!$A:$D,4,FALSE)</f>
        <v>159052</v>
      </c>
      <c r="O73" s="1">
        <v>0</v>
      </c>
      <c r="P73" s="1">
        <v>0</v>
      </c>
      <c r="Q73" s="1">
        <v>0</v>
      </c>
      <c r="R73" s="1">
        <v>0</v>
      </c>
      <c r="S73" s="2">
        <f>+F73</f>
        <v>65700</v>
      </c>
      <c r="T73" s="1">
        <f>+S73*(1+$M$2)</f>
        <v>68985</v>
      </c>
      <c r="U73" s="1">
        <f>+T73*(1+$M$2)</f>
        <v>72434.25</v>
      </c>
      <c r="V73" s="1">
        <f>+U73*(1+$M$2)</f>
        <v>76055.962500000009</v>
      </c>
      <c r="W73" s="1">
        <f>+V73*(1+$M$2)</f>
        <v>79858.76062500001</v>
      </c>
      <c r="X73" s="1">
        <f>+W73*(1+$M$2)</f>
        <v>83851.69865625001</v>
      </c>
      <c r="Y73" s="1">
        <f>+X73*(1+$M$2)</f>
        <v>88044.283589062514</v>
      </c>
      <c r="Z73" s="1">
        <f>+Y73*(1+$M$2)</f>
        <v>92446.497768515648</v>
      </c>
      <c r="AA73" s="1">
        <f>+Z73*(1+$M$2)</f>
        <v>97068.82265694144</v>
      </c>
      <c r="AB73" s="1">
        <f>+AA73*(1+$M$2)</f>
        <v>101922.26378978851</v>
      </c>
      <c r="AC73" s="2">
        <f>+G73</f>
        <v>130200</v>
      </c>
      <c r="AD73" s="1">
        <f>+AC73*(1+$M$2)</f>
        <v>136710</v>
      </c>
      <c r="AE73" s="1">
        <f>+AD73*(1+$M$2)</f>
        <v>143545.5</v>
      </c>
      <c r="AF73" s="1">
        <f>+AE73*(1+$M$2)</f>
        <v>150722.77499999999</v>
      </c>
      <c r="AG73" s="1">
        <f>+AF73*(1+$M$2)</f>
        <v>158258.91375000001</v>
      </c>
      <c r="AH73" s="1">
        <f>+AG73*(1+$M$2)</f>
        <v>166171.85943750001</v>
      </c>
      <c r="AI73" s="1">
        <f>+AH73*(1+$M$2)</f>
        <v>174480.45240937502</v>
      </c>
      <c r="AJ73" s="1">
        <f>+AI73*(1+$M$2)</f>
        <v>183204.47502984377</v>
      </c>
      <c r="AK73" s="1">
        <f>+AJ73*(1+$M$2)</f>
        <v>192364.69878133596</v>
      </c>
      <c r="AL73" s="1">
        <f>+AK73*(1+$M$2)</f>
        <v>201982.93372040277</v>
      </c>
      <c r="AM73" s="2">
        <f>+J73</f>
        <v>23337.826558392211</v>
      </c>
      <c r="AN73" s="1">
        <f>+AM73*(1+$M$2)</f>
        <v>24504.717886311824</v>
      </c>
      <c r="AO73" s="1">
        <f>+AN73*(1+$M$2)</f>
        <v>25729.953780627417</v>
      </c>
      <c r="AP73" s="1">
        <f>+AO73*(1+$M$2)</f>
        <v>27016.45146965879</v>
      </c>
      <c r="AQ73" s="1">
        <f>+AP73*(1+$M$2)</f>
        <v>28367.27404314173</v>
      </c>
      <c r="AR73" s="1">
        <f>+AQ73*(1+$M$2)</f>
        <v>29785.637745298816</v>
      </c>
      <c r="AS73" s="1">
        <f>+AR73*(1+$M$2)</f>
        <v>31274.919632563757</v>
      </c>
      <c r="AT73" s="1">
        <f>+AS73*(1+$M$2)</f>
        <v>32838.665614191945</v>
      </c>
      <c r="AU73" s="1">
        <f>+AT73*(1+$M$2)</f>
        <v>34480.598894901545</v>
      </c>
      <c r="AV73" s="1">
        <f>+AU73*(1+$M$2)</f>
        <v>36204.628839646626</v>
      </c>
      <c r="AW73" s="1">
        <f>+AV73*(1+$M$2)</f>
        <v>38014.860281628957</v>
      </c>
      <c r="AX73" s="1">
        <f>+AW73*(1+$M$2)</f>
        <v>39915.603295710403</v>
      </c>
      <c r="AY73" s="1">
        <f>+AX73*(1+$M$2)</f>
        <v>41911.383460495927</v>
      </c>
      <c r="AZ73" s="1">
        <f>+AY73*(1+$M$2)</f>
        <v>44006.952633520727</v>
      </c>
      <c r="BA73" s="2">
        <f>+K73</f>
        <v>46249.391444485023</v>
      </c>
      <c r="BB73" s="1">
        <f>+BA73*(1+$M$2)</f>
        <v>48561.861016709277</v>
      </c>
      <c r="BC73" s="1">
        <f>+BB73*(1+$M$2)</f>
        <v>50989.954067544742</v>
      </c>
      <c r="BD73" s="1">
        <f>+BC73*(1+$M$2)</f>
        <v>53539.45177092198</v>
      </c>
      <c r="BE73" s="1">
        <f>+BD73*(1+$M$2)</f>
        <v>56216.424359468081</v>
      </c>
      <c r="BF73" s="1">
        <f>+BE73*(1+$M$2)</f>
        <v>59027.245577441485</v>
      </c>
      <c r="BG73" s="1">
        <f>+BF73*(1+$M$2)</f>
        <v>61978.60785631356</v>
      </c>
      <c r="BH73" s="1">
        <f>+BG73*(1+$M$2)</f>
        <v>65077.53824912924</v>
      </c>
      <c r="BI73" s="1">
        <f>+BH73*(1+$M$2)</f>
        <v>68331.415161585712</v>
      </c>
      <c r="BJ73" s="1">
        <f>+BI73*(1+$M$2)</f>
        <v>71747.985919665007</v>
      </c>
      <c r="BK73" s="3">
        <f>NPV($L$2,-N73,O73:AL73)</f>
        <v>1332519.7781627607</v>
      </c>
      <c r="BL73" s="1">
        <f>NPV(L73,0,AM73:BJ73)</f>
        <v>664774.93889429374</v>
      </c>
      <c r="BM73" s="3">
        <f>+BK73-BL73</f>
        <v>667744.83926846692</v>
      </c>
    </row>
    <row r="74" spans="1:65" x14ac:dyDescent="0.2">
      <c r="A74">
        <f>VLOOKUP(C74,[2]Sheet1!$A:$B,2,FALSE)</f>
        <v>228723</v>
      </c>
      <c r="B74" t="s">
        <v>44</v>
      </c>
      <c r="C74" t="s">
        <v>152</v>
      </c>
      <c r="D74" s="4">
        <f>+BM74/N74</f>
        <v>5.8394541671374824</v>
      </c>
      <c r="E74" s="4">
        <f>+D74*10</f>
        <v>58.394541671374824</v>
      </c>
      <c r="F74" s="1">
        <v>57200</v>
      </c>
      <c r="G74" s="1">
        <v>112400</v>
      </c>
      <c r="H74">
        <v>0.54</v>
      </c>
      <c r="I74">
        <v>0.3</v>
      </c>
      <c r="J74" s="1">
        <f>+F74/(1+'[1]Figure 1.2'!$C$23)</f>
        <v>20318.473046271454</v>
      </c>
      <c r="K74" s="1">
        <f>+G74/(1+'[1]Figure 1.2'!$C$23)</f>
        <v>39926.509972043903</v>
      </c>
      <c r="L74">
        <f>+'[1]Figure 1.2'!$C$21</f>
        <v>0.03</v>
      </c>
      <c r="M74">
        <f>+'[1]Figure 1.2'!$C$22</f>
        <v>0.05</v>
      </c>
      <c r="N74" s="1">
        <f>VLOOKUP(A74,[3]Sheet2!$A:$D,4,FALSE)</f>
        <v>104489</v>
      </c>
      <c r="O74" s="1">
        <v>0</v>
      </c>
      <c r="P74" s="1">
        <v>0</v>
      </c>
      <c r="Q74" s="1">
        <v>0</v>
      </c>
      <c r="R74" s="1">
        <v>0</v>
      </c>
      <c r="S74" s="2">
        <f>+F74</f>
        <v>57200</v>
      </c>
      <c r="T74" s="1">
        <f>+S74*(1+$M$2)</f>
        <v>60060</v>
      </c>
      <c r="U74" s="1">
        <f>+T74*(1+$M$2)</f>
        <v>63063</v>
      </c>
      <c r="V74" s="1">
        <f>+U74*(1+$M$2)</f>
        <v>66216.150000000009</v>
      </c>
      <c r="W74" s="1">
        <f>+V74*(1+$M$2)</f>
        <v>69526.957500000019</v>
      </c>
      <c r="X74" s="1">
        <f>+W74*(1+$M$2)</f>
        <v>73003.305375000025</v>
      </c>
      <c r="Y74" s="1">
        <f>+X74*(1+$M$2)</f>
        <v>76653.470643750028</v>
      </c>
      <c r="Z74" s="1">
        <f>+Y74*(1+$M$2)</f>
        <v>80486.14417593753</v>
      </c>
      <c r="AA74" s="1">
        <f>+Z74*(1+$M$2)</f>
        <v>84510.451384734406</v>
      </c>
      <c r="AB74" s="1">
        <f>+AA74*(1+$M$2)</f>
        <v>88735.97395397113</v>
      </c>
      <c r="AC74" s="2">
        <f>+G74</f>
        <v>112400</v>
      </c>
      <c r="AD74" s="1">
        <f>+AC74*(1+$M$2)</f>
        <v>118020</v>
      </c>
      <c r="AE74" s="1">
        <f>+AD74*(1+$M$2)</f>
        <v>123921</v>
      </c>
      <c r="AF74" s="1">
        <f>+AE74*(1+$M$2)</f>
        <v>130117.05</v>
      </c>
      <c r="AG74" s="1">
        <f>+AF74*(1+$M$2)</f>
        <v>136622.9025</v>
      </c>
      <c r="AH74" s="1">
        <f>+AG74*(1+$M$2)</f>
        <v>143454.04762500001</v>
      </c>
      <c r="AI74" s="1">
        <f>+AH74*(1+$M$2)</f>
        <v>150626.75000625002</v>
      </c>
      <c r="AJ74" s="1">
        <f>+AI74*(1+$M$2)</f>
        <v>158158.08750656253</v>
      </c>
      <c r="AK74" s="1">
        <f>+AJ74*(1+$M$2)</f>
        <v>166065.99188189066</v>
      </c>
      <c r="AL74" s="1">
        <f>+AK74*(1+$M$2)</f>
        <v>174369.2914759852</v>
      </c>
      <c r="AM74" s="2">
        <f>+J74</f>
        <v>20318.473046271454</v>
      </c>
      <c r="AN74" s="1">
        <f>+AM74*(1+$M$2)</f>
        <v>21334.396698585027</v>
      </c>
      <c r="AO74" s="1">
        <f>+AN74*(1+$M$2)</f>
        <v>22401.11653351428</v>
      </c>
      <c r="AP74" s="1">
        <f>+AO74*(1+$M$2)</f>
        <v>23521.172360189994</v>
      </c>
      <c r="AQ74" s="1">
        <f>+AP74*(1+$M$2)</f>
        <v>24697.230978199495</v>
      </c>
      <c r="AR74" s="1">
        <f>+AQ74*(1+$M$2)</f>
        <v>25932.092527109471</v>
      </c>
      <c r="AS74" s="1">
        <f>+AR74*(1+$M$2)</f>
        <v>27228.697153464946</v>
      </c>
      <c r="AT74" s="1">
        <f>+AS74*(1+$M$2)</f>
        <v>28590.132011138194</v>
      </c>
      <c r="AU74" s="1">
        <f>+AT74*(1+$M$2)</f>
        <v>30019.638611695103</v>
      </c>
      <c r="AV74" s="1">
        <f>+AU74*(1+$M$2)</f>
        <v>31520.620542279859</v>
      </c>
      <c r="AW74" s="1">
        <f>+AV74*(1+$M$2)</f>
        <v>33096.651569393856</v>
      </c>
      <c r="AX74" s="1">
        <f>+AW74*(1+$M$2)</f>
        <v>34751.48414786355</v>
      </c>
      <c r="AY74" s="1">
        <f>+AX74*(1+$M$2)</f>
        <v>36489.058355256726</v>
      </c>
      <c r="AZ74" s="1">
        <f>+AY74*(1+$M$2)</f>
        <v>38313.511273019561</v>
      </c>
      <c r="BA74" s="2">
        <f>+K74</f>
        <v>39926.509972043903</v>
      </c>
      <c r="BB74" s="1">
        <f>+BA74*(1+$M$2)</f>
        <v>41922.835470646103</v>
      </c>
      <c r="BC74" s="1">
        <f>+BB74*(1+$M$2)</f>
        <v>44018.977244178408</v>
      </c>
      <c r="BD74" s="1">
        <f>+BC74*(1+$M$2)</f>
        <v>46219.926106387327</v>
      </c>
      <c r="BE74" s="1">
        <f>+BD74*(1+$M$2)</f>
        <v>48530.922411706699</v>
      </c>
      <c r="BF74" s="1">
        <f>+BE74*(1+$M$2)</f>
        <v>50957.468532292034</v>
      </c>
      <c r="BG74" s="1">
        <f>+BF74*(1+$M$2)</f>
        <v>53505.34195890664</v>
      </c>
      <c r="BH74" s="1">
        <f>+BG74*(1+$M$2)</f>
        <v>56180.609056851972</v>
      </c>
      <c r="BI74" s="1">
        <f>+BH74*(1+$M$2)</f>
        <v>58989.639509694571</v>
      </c>
      <c r="BJ74" s="1">
        <f>+BI74*(1+$M$2)</f>
        <v>61939.121485179305</v>
      </c>
      <c r="BK74" s="3">
        <f>NPV($L$2,-N74,O74:AL74)</f>
        <v>1186618.5638012481</v>
      </c>
      <c r="BL74" s="1">
        <f>NPV(L74,0,AM74:BJ74)</f>
        <v>576459.83733121969</v>
      </c>
      <c r="BM74" s="3">
        <f>+BK74-BL74</f>
        <v>610158.7264700284</v>
      </c>
    </row>
    <row r="75" spans="1:65" x14ac:dyDescent="0.2">
      <c r="A75">
        <f>VLOOKUP(C75,[2]Sheet1!$A:$B,2,FALSE)</f>
        <v>228778</v>
      </c>
      <c r="B75" t="s">
        <v>58</v>
      </c>
      <c r="C75" t="s">
        <v>58</v>
      </c>
      <c r="D75" s="4">
        <f>+BM75/N75</f>
        <v>4.0738871143489694</v>
      </c>
      <c r="E75" s="4">
        <f>+D75*10</f>
        <v>40.738871143489696</v>
      </c>
      <c r="F75" s="1">
        <v>56900</v>
      </c>
      <c r="G75" s="1">
        <v>107400</v>
      </c>
      <c r="H75">
        <v>0.49</v>
      </c>
      <c r="I75">
        <v>0.26</v>
      </c>
      <c r="J75" s="1">
        <f>+F75/(1+'[1]Figure 1.2'!$C$23)</f>
        <v>20211.907628196604</v>
      </c>
      <c r="K75" s="1">
        <f>+G75/(1+'[1]Figure 1.2'!$C$23)</f>
        <v>38150.4196707964</v>
      </c>
      <c r="L75">
        <f>+'[1]Figure 1.2'!$C$21</f>
        <v>0.03</v>
      </c>
      <c r="M75">
        <f>+'[1]Figure 1.2'!$C$22</f>
        <v>0.05</v>
      </c>
      <c r="N75" s="1">
        <f>VLOOKUP(A75,[3]Sheet2!$A:$D,4,FALSE)</f>
        <v>136482</v>
      </c>
      <c r="O75" s="1">
        <v>0</v>
      </c>
      <c r="P75" s="1">
        <v>0</v>
      </c>
      <c r="Q75" s="1">
        <v>0</v>
      </c>
      <c r="R75" s="1">
        <v>0</v>
      </c>
      <c r="S75" s="2">
        <f>+F75</f>
        <v>56900</v>
      </c>
      <c r="T75" s="1">
        <f>+S75*(1+$M$2)</f>
        <v>59745</v>
      </c>
      <c r="U75" s="1">
        <f>+T75*(1+$M$2)</f>
        <v>62732.25</v>
      </c>
      <c r="V75" s="1">
        <f>+U75*(1+$M$2)</f>
        <v>65868.862500000003</v>
      </c>
      <c r="W75" s="1">
        <f>+V75*(1+$M$2)</f>
        <v>69162.305625000008</v>
      </c>
      <c r="X75" s="1">
        <f>+W75*(1+$M$2)</f>
        <v>72620.420906250016</v>
      </c>
      <c r="Y75" s="1">
        <f>+X75*(1+$M$2)</f>
        <v>76251.44195156252</v>
      </c>
      <c r="Z75" s="1">
        <f>+Y75*(1+$M$2)</f>
        <v>80064.014049140649</v>
      </c>
      <c r="AA75" s="1">
        <f>+Z75*(1+$M$2)</f>
        <v>84067.214751597683</v>
      </c>
      <c r="AB75" s="1">
        <f>+AA75*(1+$M$2)</f>
        <v>88270.575489177572</v>
      </c>
      <c r="AC75" s="2">
        <f>+G75</f>
        <v>107400</v>
      </c>
      <c r="AD75" s="1">
        <f>+AC75*(1+$M$2)</f>
        <v>112770</v>
      </c>
      <c r="AE75" s="1">
        <f>+AD75*(1+$M$2)</f>
        <v>118408.5</v>
      </c>
      <c r="AF75" s="1">
        <f>+AE75*(1+$M$2)</f>
        <v>124328.925</v>
      </c>
      <c r="AG75" s="1">
        <f>+AF75*(1+$M$2)</f>
        <v>130545.37125000001</v>
      </c>
      <c r="AH75" s="1">
        <f>+AG75*(1+$M$2)</f>
        <v>137072.63981250001</v>
      </c>
      <c r="AI75" s="1">
        <f>+AH75*(1+$M$2)</f>
        <v>143926.27180312501</v>
      </c>
      <c r="AJ75" s="1">
        <f>+AI75*(1+$M$2)</f>
        <v>151122.58539328128</v>
      </c>
      <c r="AK75" s="1">
        <f>+AJ75*(1+$M$2)</f>
        <v>158678.71466294533</v>
      </c>
      <c r="AL75" s="1">
        <f>+AK75*(1+$M$2)</f>
        <v>166612.65039609262</v>
      </c>
      <c r="AM75" s="2">
        <f>+J75</f>
        <v>20211.907628196604</v>
      </c>
      <c r="AN75" s="1">
        <f>+AM75*(1+$M$2)</f>
        <v>21222.503009606437</v>
      </c>
      <c r="AO75" s="1">
        <f>+AN75*(1+$M$2)</f>
        <v>22283.628160086759</v>
      </c>
      <c r="AP75" s="1">
        <f>+AO75*(1+$M$2)</f>
        <v>23397.809568091099</v>
      </c>
      <c r="AQ75" s="1">
        <f>+AP75*(1+$M$2)</f>
        <v>24567.700046495655</v>
      </c>
      <c r="AR75" s="1">
        <f>+AQ75*(1+$M$2)</f>
        <v>25796.085048820438</v>
      </c>
      <c r="AS75" s="1">
        <f>+AR75*(1+$M$2)</f>
        <v>27085.889301261461</v>
      </c>
      <c r="AT75" s="1">
        <f>+AS75*(1+$M$2)</f>
        <v>28440.183766324535</v>
      </c>
      <c r="AU75" s="1">
        <f>+AT75*(1+$M$2)</f>
        <v>29862.192954640763</v>
      </c>
      <c r="AV75" s="1">
        <f>+AU75*(1+$M$2)</f>
        <v>31355.302602372802</v>
      </c>
      <c r="AW75" s="1">
        <f>+AV75*(1+$M$2)</f>
        <v>32923.067732491443</v>
      </c>
      <c r="AX75" s="1">
        <f>+AW75*(1+$M$2)</f>
        <v>34569.221119116017</v>
      </c>
      <c r="AY75" s="1">
        <f>+AX75*(1+$M$2)</f>
        <v>36297.682175071823</v>
      </c>
      <c r="AZ75" s="1">
        <f>+AY75*(1+$M$2)</f>
        <v>38112.566283825414</v>
      </c>
      <c r="BA75" s="2">
        <f>+K75</f>
        <v>38150.4196707964</v>
      </c>
      <c r="BB75" s="1">
        <f>+BA75*(1+$M$2)</f>
        <v>40057.94065433622</v>
      </c>
      <c r="BC75" s="1">
        <f>+BB75*(1+$M$2)</f>
        <v>42060.837687053034</v>
      </c>
      <c r="BD75" s="1">
        <f>+BC75*(1+$M$2)</f>
        <v>44163.879571405691</v>
      </c>
      <c r="BE75" s="1">
        <f>+BD75*(1+$M$2)</f>
        <v>46372.073549975976</v>
      </c>
      <c r="BF75" s="1">
        <f>+BE75*(1+$M$2)</f>
        <v>48690.677227474778</v>
      </c>
      <c r="BG75" s="1">
        <f>+BF75*(1+$M$2)</f>
        <v>51125.211088848519</v>
      </c>
      <c r="BH75" s="1">
        <f>+BG75*(1+$M$2)</f>
        <v>53681.471643290948</v>
      </c>
      <c r="BI75" s="1">
        <f>+BH75*(1+$M$2)</f>
        <v>56365.545225455498</v>
      </c>
      <c r="BJ75" s="1">
        <f>+BI75*(1+$M$2)</f>
        <v>59183.822486728277</v>
      </c>
      <c r="BK75" s="3">
        <f>NPV($L$2,-N75,O75:AL75)</f>
        <v>1118786.8488366101</v>
      </c>
      <c r="BL75" s="1">
        <f>NPV(L75,0,AM75:BJ75)</f>
        <v>562774.587696034</v>
      </c>
      <c r="BM75" s="3">
        <f>+BK75-BL75</f>
        <v>556012.2611405761</v>
      </c>
    </row>
    <row r="76" spans="1:65" x14ac:dyDescent="0.2">
      <c r="A76">
        <f>VLOOKUP(C76,[2]Sheet1!$A:$B,2,FALSE)</f>
        <v>228787</v>
      </c>
      <c r="B76" t="s">
        <v>73</v>
      </c>
      <c r="C76" t="s">
        <v>73</v>
      </c>
      <c r="D76" s="4">
        <f>+BM76/N76</f>
        <v>5.0453491831413899</v>
      </c>
      <c r="E76" s="4">
        <f>+D76*10</f>
        <v>50.453491831413899</v>
      </c>
      <c r="F76" s="1">
        <v>53600</v>
      </c>
      <c r="G76" s="1">
        <v>97200</v>
      </c>
      <c r="H76">
        <v>0.42</v>
      </c>
      <c r="I76">
        <v>0.43</v>
      </c>
      <c r="J76" s="1">
        <f>+F76/(1+'[1]Figure 1.2'!$C$23)</f>
        <v>19039.68802937325</v>
      </c>
      <c r="K76" s="1">
        <f>+G76/(1+'[1]Figure 1.2'!$C$23)</f>
        <v>34527.195456251495</v>
      </c>
      <c r="L76">
        <f>+'[1]Figure 1.2'!$C$21</f>
        <v>0.03</v>
      </c>
      <c r="M76">
        <f>+'[1]Figure 1.2'!$C$22</f>
        <v>0.05</v>
      </c>
      <c r="N76" s="1">
        <f>VLOOKUP(A76,[3]Sheet2!$A:$D,4,FALSE)</f>
        <v>104910</v>
      </c>
      <c r="O76" s="1">
        <v>0</v>
      </c>
      <c r="P76" s="1">
        <v>0</v>
      </c>
      <c r="Q76" s="1">
        <v>0</v>
      </c>
      <c r="R76" s="1">
        <v>0</v>
      </c>
      <c r="S76" s="2">
        <f>+F76</f>
        <v>53600</v>
      </c>
      <c r="T76" s="1">
        <f>+S76*(1+$M$2)</f>
        <v>56280</v>
      </c>
      <c r="U76" s="1">
        <f>+T76*(1+$M$2)</f>
        <v>59094</v>
      </c>
      <c r="V76" s="1">
        <f>+U76*(1+$M$2)</f>
        <v>62048.700000000004</v>
      </c>
      <c r="W76" s="1">
        <f>+V76*(1+$M$2)</f>
        <v>65151.135000000009</v>
      </c>
      <c r="X76" s="1">
        <f>+W76*(1+$M$2)</f>
        <v>68408.691750000013</v>
      </c>
      <c r="Y76" s="1">
        <f>+X76*(1+$M$2)</f>
        <v>71829.126337500013</v>
      </c>
      <c r="Z76" s="1">
        <f>+Y76*(1+$M$2)</f>
        <v>75420.582654375015</v>
      </c>
      <c r="AA76" s="1">
        <f>+Z76*(1+$M$2)</f>
        <v>79191.611787093774</v>
      </c>
      <c r="AB76" s="1">
        <f>+AA76*(1+$M$2)</f>
        <v>83151.192376448467</v>
      </c>
      <c r="AC76" s="2">
        <f>+G76</f>
        <v>97200</v>
      </c>
      <c r="AD76" s="1">
        <f>+AC76*(1+$M$2)</f>
        <v>102060</v>
      </c>
      <c r="AE76" s="1">
        <f>+AD76*(1+$M$2)</f>
        <v>107163</v>
      </c>
      <c r="AF76" s="1">
        <f>+AE76*(1+$M$2)</f>
        <v>112521.15000000001</v>
      </c>
      <c r="AG76" s="1">
        <f>+AF76*(1+$M$2)</f>
        <v>118147.20750000002</v>
      </c>
      <c r="AH76" s="1">
        <f>+AG76*(1+$M$2)</f>
        <v>124054.56787500002</v>
      </c>
      <c r="AI76" s="1">
        <f>+AH76*(1+$M$2)</f>
        <v>130257.29626875003</v>
      </c>
      <c r="AJ76" s="1">
        <f>+AI76*(1+$M$2)</f>
        <v>136770.16108218752</v>
      </c>
      <c r="AK76" s="1">
        <f>+AJ76*(1+$M$2)</f>
        <v>143608.6691362969</v>
      </c>
      <c r="AL76" s="1">
        <f>+AK76*(1+$M$2)</f>
        <v>150789.10259311175</v>
      </c>
      <c r="AM76" s="2">
        <f>+J76</f>
        <v>19039.68802937325</v>
      </c>
      <c r="AN76" s="1">
        <f>+AM76*(1+$M$2)</f>
        <v>19991.672430841914</v>
      </c>
      <c r="AO76" s="1">
        <f>+AN76*(1+$M$2)</f>
        <v>20991.256052384011</v>
      </c>
      <c r="AP76" s="1">
        <f>+AO76*(1+$M$2)</f>
        <v>22040.818855003214</v>
      </c>
      <c r="AQ76" s="1">
        <f>+AP76*(1+$M$2)</f>
        <v>23142.859797753375</v>
      </c>
      <c r="AR76" s="1">
        <f>+AQ76*(1+$M$2)</f>
        <v>24300.002787641046</v>
      </c>
      <c r="AS76" s="1">
        <f>+AR76*(1+$M$2)</f>
        <v>25515.002927023099</v>
      </c>
      <c r="AT76" s="1">
        <f>+AS76*(1+$M$2)</f>
        <v>26790.753073374253</v>
      </c>
      <c r="AU76" s="1">
        <f>+AT76*(1+$M$2)</f>
        <v>28130.290727042968</v>
      </c>
      <c r="AV76" s="1">
        <f>+AU76*(1+$M$2)</f>
        <v>29536.805263395116</v>
      </c>
      <c r="AW76" s="1">
        <f>+AV76*(1+$M$2)</f>
        <v>31013.645526564873</v>
      </c>
      <c r="AX76" s="1">
        <f>+AW76*(1+$M$2)</f>
        <v>32564.327802893116</v>
      </c>
      <c r="AY76" s="1">
        <f>+AX76*(1+$M$2)</f>
        <v>34192.544193037771</v>
      </c>
      <c r="AZ76" s="1">
        <f>+AY76*(1+$M$2)</f>
        <v>35902.171402689659</v>
      </c>
      <c r="BA76" s="2">
        <f>+K76</f>
        <v>34527.195456251495</v>
      </c>
      <c r="BB76" s="1">
        <f>+BA76*(1+$M$2)</f>
        <v>36253.55522906407</v>
      </c>
      <c r="BC76" s="1">
        <f>+BB76*(1+$M$2)</f>
        <v>38066.232990517274</v>
      </c>
      <c r="BD76" s="1">
        <f>+BC76*(1+$M$2)</f>
        <v>39969.544640043139</v>
      </c>
      <c r="BE76" s="1">
        <f>+BD76*(1+$M$2)</f>
        <v>41968.021872045298</v>
      </c>
      <c r="BF76" s="1">
        <f>+BE76*(1+$M$2)</f>
        <v>44066.422965647565</v>
      </c>
      <c r="BG76" s="1">
        <f>+BF76*(1+$M$2)</f>
        <v>46269.744113929948</v>
      </c>
      <c r="BH76" s="1">
        <f>+BG76*(1+$M$2)</f>
        <v>48583.231319626444</v>
      </c>
      <c r="BI76" s="1">
        <f>+BH76*(1+$M$2)</f>
        <v>51012.392885607769</v>
      </c>
      <c r="BJ76" s="1">
        <f>+BI76*(1+$M$2)</f>
        <v>53563.012529888161</v>
      </c>
      <c r="BK76" s="3">
        <f>NPV($L$2,-N76,O76:AL76)</f>
        <v>1049843.3506714234</v>
      </c>
      <c r="BL76" s="1">
        <f>NPV(L76,0,AM76:BJ76)</f>
        <v>520535.76786806015</v>
      </c>
      <c r="BM76" s="3">
        <f>+BK76-BL76</f>
        <v>529307.58280336321</v>
      </c>
    </row>
    <row r="77" spans="1:65" x14ac:dyDescent="0.2">
      <c r="A77">
        <f>VLOOKUP(C77,[2]Sheet1!$A:$B,2,FALSE)</f>
        <v>229027</v>
      </c>
      <c r="B77" t="s">
        <v>88</v>
      </c>
      <c r="C77" t="s">
        <v>158</v>
      </c>
      <c r="D77" s="4">
        <f>+BM77/N77</f>
        <v>7.2713243837895645</v>
      </c>
      <c r="E77" s="4">
        <f>+D77*10</f>
        <v>72.713243837895646</v>
      </c>
      <c r="F77" s="1">
        <v>47200</v>
      </c>
      <c r="G77" s="1">
        <v>82000</v>
      </c>
      <c r="H77">
        <v>0.55000000000000004</v>
      </c>
      <c r="I77">
        <v>0.22</v>
      </c>
      <c r="J77" s="1">
        <f>+F77/(1+'[1]Figure 1.2'!$C$23)</f>
        <v>16766.292443776445</v>
      </c>
      <c r="K77" s="1">
        <f>+G77/(1+'[1]Figure 1.2'!$C$23)</f>
        <v>29127.880940459076</v>
      </c>
      <c r="L77">
        <f>+'[1]Figure 1.2'!$C$21</f>
        <v>0.03</v>
      </c>
      <c r="M77">
        <f>+'[1]Figure 1.2'!$C$22</f>
        <v>0.05</v>
      </c>
      <c r="N77" s="1">
        <f>VLOOKUP(A77,[3]Sheet2!$A:$D,4,FALSE)</f>
        <v>65520</v>
      </c>
      <c r="O77" s="1">
        <v>0</v>
      </c>
      <c r="P77" s="1">
        <v>0</v>
      </c>
      <c r="Q77" s="1">
        <v>0</v>
      </c>
      <c r="R77" s="1">
        <v>0</v>
      </c>
      <c r="S77" s="2">
        <f>+F77</f>
        <v>47200</v>
      </c>
      <c r="T77" s="1">
        <f>+S77*(1+$M$2)</f>
        <v>49560</v>
      </c>
      <c r="U77" s="1">
        <f>+T77*(1+$M$2)</f>
        <v>52038</v>
      </c>
      <c r="V77" s="1">
        <f>+U77*(1+$M$2)</f>
        <v>54639.9</v>
      </c>
      <c r="W77" s="1">
        <f>+V77*(1+$M$2)</f>
        <v>57371.895000000004</v>
      </c>
      <c r="X77" s="1">
        <f>+W77*(1+$M$2)</f>
        <v>60240.489750000008</v>
      </c>
      <c r="Y77" s="1">
        <f>+X77*(1+$M$2)</f>
        <v>63252.514237500014</v>
      </c>
      <c r="Z77" s="1">
        <f>+Y77*(1+$M$2)</f>
        <v>66415.139949375021</v>
      </c>
      <c r="AA77" s="1">
        <f>+Z77*(1+$M$2)</f>
        <v>69735.896946843772</v>
      </c>
      <c r="AB77" s="1">
        <f>+AA77*(1+$M$2)</f>
        <v>73222.691794185957</v>
      </c>
      <c r="AC77" s="2">
        <f>+G77</f>
        <v>82000</v>
      </c>
      <c r="AD77" s="1">
        <f>+AC77*(1+$M$2)</f>
        <v>86100</v>
      </c>
      <c r="AE77" s="1">
        <f>+AD77*(1+$M$2)</f>
        <v>90405</v>
      </c>
      <c r="AF77" s="1">
        <f>+AE77*(1+$M$2)</f>
        <v>94925.25</v>
      </c>
      <c r="AG77" s="1">
        <f>+AF77*(1+$M$2)</f>
        <v>99671.512499999997</v>
      </c>
      <c r="AH77" s="1">
        <f>+AG77*(1+$M$2)</f>
        <v>104655.08812499999</v>
      </c>
      <c r="AI77" s="1">
        <f>+AH77*(1+$M$2)</f>
        <v>109887.84253125</v>
      </c>
      <c r="AJ77" s="1">
        <f>+AI77*(1+$M$2)</f>
        <v>115382.23465781251</v>
      </c>
      <c r="AK77" s="1">
        <f>+AJ77*(1+$M$2)</f>
        <v>121151.34639070314</v>
      </c>
      <c r="AL77" s="1">
        <f>+AK77*(1+$M$2)</f>
        <v>127208.9137102383</v>
      </c>
      <c r="AM77" s="2">
        <f>+J77</f>
        <v>16766.292443776445</v>
      </c>
      <c r="AN77" s="1">
        <f>+AM77*(1+$M$2)</f>
        <v>17604.607065965269</v>
      </c>
      <c r="AO77" s="1">
        <f>+AN77*(1+$M$2)</f>
        <v>18484.837419263535</v>
      </c>
      <c r="AP77" s="1">
        <f>+AO77*(1+$M$2)</f>
        <v>19409.079290226713</v>
      </c>
      <c r="AQ77" s="1">
        <f>+AP77*(1+$M$2)</f>
        <v>20379.533254738049</v>
      </c>
      <c r="AR77" s="1">
        <f>+AQ77*(1+$M$2)</f>
        <v>21398.509917474952</v>
      </c>
      <c r="AS77" s="1">
        <f>+AR77*(1+$M$2)</f>
        <v>22468.4354133487</v>
      </c>
      <c r="AT77" s="1">
        <f>+AS77*(1+$M$2)</f>
        <v>23591.857184016135</v>
      </c>
      <c r="AU77" s="1">
        <f>+AT77*(1+$M$2)</f>
        <v>24771.450043216944</v>
      </c>
      <c r="AV77" s="1">
        <f>+AU77*(1+$M$2)</f>
        <v>26010.022545377793</v>
      </c>
      <c r="AW77" s="1">
        <f>+AV77*(1+$M$2)</f>
        <v>27310.523672646683</v>
      </c>
      <c r="AX77" s="1">
        <f>+AW77*(1+$M$2)</f>
        <v>28676.04985627902</v>
      </c>
      <c r="AY77" s="1">
        <f>+AX77*(1+$M$2)</f>
        <v>30109.852349092973</v>
      </c>
      <c r="AZ77" s="1">
        <f>+AY77*(1+$M$2)</f>
        <v>31615.344966547622</v>
      </c>
      <c r="BA77" s="2">
        <f>+K77</f>
        <v>29127.880940459076</v>
      </c>
      <c r="BB77" s="1">
        <f>+BA77*(1+$M$2)</f>
        <v>30584.274987482029</v>
      </c>
      <c r="BC77" s="1">
        <f>+BB77*(1+$M$2)</f>
        <v>32113.488736856132</v>
      </c>
      <c r="BD77" s="1">
        <f>+BC77*(1+$M$2)</f>
        <v>33719.163173698937</v>
      </c>
      <c r="BE77" s="1">
        <f>+BD77*(1+$M$2)</f>
        <v>35405.121332383882</v>
      </c>
      <c r="BF77" s="1">
        <f>+BE77*(1+$M$2)</f>
        <v>37175.377399003075</v>
      </c>
      <c r="BG77" s="1">
        <f>+BF77*(1+$M$2)</f>
        <v>39034.146268953227</v>
      </c>
      <c r="BH77" s="1">
        <f>+BG77*(1+$M$2)</f>
        <v>40985.853582400887</v>
      </c>
      <c r="BI77" s="1">
        <f>+BH77*(1+$M$2)</f>
        <v>43035.146261520931</v>
      </c>
      <c r="BJ77" s="1">
        <f>+BI77*(1+$M$2)</f>
        <v>45186.903574596981</v>
      </c>
      <c r="BK77" s="3">
        <f>NPV($L$2,-N77,O77:AL77)</f>
        <v>926111.25685142283</v>
      </c>
      <c r="BL77" s="1">
        <f>NPV(L77,0,AM77:BJ77)</f>
        <v>449694.08322553057</v>
      </c>
      <c r="BM77" s="3">
        <f>+BK77-BL77</f>
        <v>476417.17362589226</v>
      </c>
    </row>
    <row r="78" spans="1:65" x14ac:dyDescent="0.2">
      <c r="A78">
        <f>VLOOKUP(C78,[2]Sheet1!$A:$B,2,FALSE)</f>
        <v>230764</v>
      </c>
      <c r="B78" t="s">
        <v>71</v>
      </c>
      <c r="C78" t="s">
        <v>71</v>
      </c>
      <c r="D78" s="4">
        <f>+BM78/N78</f>
        <v>5.4210021829201649</v>
      </c>
      <c r="E78" s="4">
        <f>+D78*10</f>
        <v>54.210021829201651</v>
      </c>
      <c r="F78" s="1">
        <v>51100</v>
      </c>
      <c r="G78" s="1">
        <v>97500</v>
      </c>
      <c r="H78">
        <v>0.57999999999999996</v>
      </c>
      <c r="I78">
        <v>0.21</v>
      </c>
      <c r="J78" s="1">
        <f>+F78/(1+'[1]Figure 1.2'!$C$23)</f>
        <v>18151.642878749499</v>
      </c>
      <c r="K78" s="1">
        <f>+G78/(1+'[1]Figure 1.2'!$C$23)</f>
        <v>34633.760874326341</v>
      </c>
      <c r="L78">
        <f>+'[1]Figure 1.2'!$C$21</f>
        <v>0.03</v>
      </c>
      <c r="M78">
        <f>+'[1]Figure 1.2'!$C$22</f>
        <v>0.05</v>
      </c>
      <c r="N78" s="1">
        <f>VLOOKUP(A78,[3]Sheet2!$A:$D,4,FALSE)</f>
        <v>97457</v>
      </c>
      <c r="O78" s="1">
        <v>0</v>
      </c>
      <c r="P78" s="1">
        <v>0</v>
      </c>
      <c r="Q78" s="1">
        <v>0</v>
      </c>
      <c r="R78" s="1">
        <v>0</v>
      </c>
      <c r="S78" s="2">
        <f>+F78</f>
        <v>51100</v>
      </c>
      <c r="T78" s="1">
        <f>+S78*(1+$M$2)</f>
        <v>53655</v>
      </c>
      <c r="U78" s="1">
        <f>+T78*(1+$M$2)</f>
        <v>56337.75</v>
      </c>
      <c r="V78" s="1">
        <f>+U78*(1+$M$2)</f>
        <v>59154.637500000004</v>
      </c>
      <c r="W78" s="1">
        <f>+V78*(1+$M$2)</f>
        <v>62112.369375000009</v>
      </c>
      <c r="X78" s="1">
        <f>+W78*(1+$M$2)</f>
        <v>65217.987843750016</v>
      </c>
      <c r="Y78" s="1">
        <f>+X78*(1+$M$2)</f>
        <v>68478.887235937524</v>
      </c>
      <c r="Z78" s="1">
        <f>+Y78*(1+$M$2)</f>
        <v>71902.831597734403</v>
      </c>
      <c r="AA78" s="1">
        <f>+Z78*(1+$M$2)</f>
        <v>75497.973177621127</v>
      </c>
      <c r="AB78" s="1">
        <f>+AA78*(1+$M$2)</f>
        <v>79272.871836502192</v>
      </c>
      <c r="AC78" s="2">
        <f>+G78</f>
        <v>97500</v>
      </c>
      <c r="AD78" s="1">
        <f>+AC78*(1+$M$2)</f>
        <v>102375</v>
      </c>
      <c r="AE78" s="1">
        <f>+AD78*(1+$M$2)</f>
        <v>107493.75</v>
      </c>
      <c r="AF78" s="1">
        <f>+AE78*(1+$M$2)</f>
        <v>112868.4375</v>
      </c>
      <c r="AG78" s="1">
        <f>+AF78*(1+$M$2)</f>
        <v>118511.859375</v>
      </c>
      <c r="AH78" s="1">
        <f>+AG78*(1+$M$2)</f>
        <v>124437.45234375</v>
      </c>
      <c r="AI78" s="1">
        <f>+AH78*(1+$M$2)</f>
        <v>130659.32496093751</v>
      </c>
      <c r="AJ78" s="1">
        <f>+AI78*(1+$M$2)</f>
        <v>137192.29120898439</v>
      </c>
      <c r="AK78" s="1">
        <f>+AJ78*(1+$M$2)</f>
        <v>144051.90576943362</v>
      </c>
      <c r="AL78" s="1">
        <f>+AK78*(1+$M$2)</f>
        <v>151254.50105790532</v>
      </c>
      <c r="AM78" s="2">
        <f>+J78</f>
        <v>18151.642878749499</v>
      </c>
      <c r="AN78" s="1">
        <f>+AM78*(1+$M$2)</f>
        <v>19059.225022686973</v>
      </c>
      <c r="AO78" s="1">
        <f>+AN78*(1+$M$2)</f>
        <v>20012.186273821324</v>
      </c>
      <c r="AP78" s="1">
        <f>+AO78*(1+$M$2)</f>
        <v>21012.795587512392</v>
      </c>
      <c r="AQ78" s="1">
        <f>+AP78*(1+$M$2)</f>
        <v>22063.435366888014</v>
      </c>
      <c r="AR78" s="1">
        <f>+AQ78*(1+$M$2)</f>
        <v>23166.607135232414</v>
      </c>
      <c r="AS78" s="1">
        <f>+AR78*(1+$M$2)</f>
        <v>24324.937491994035</v>
      </c>
      <c r="AT78" s="1">
        <f>+AS78*(1+$M$2)</f>
        <v>25541.184366593738</v>
      </c>
      <c r="AU78" s="1">
        <f>+AT78*(1+$M$2)</f>
        <v>26818.243584923424</v>
      </c>
      <c r="AV78" s="1">
        <f>+AU78*(1+$M$2)</f>
        <v>28159.155764169598</v>
      </c>
      <c r="AW78" s="1">
        <f>+AV78*(1+$M$2)</f>
        <v>29567.113552378079</v>
      </c>
      <c r="AX78" s="1">
        <f>+AW78*(1+$M$2)</f>
        <v>31045.469229996987</v>
      </c>
      <c r="AY78" s="1">
        <f>+AX78*(1+$M$2)</f>
        <v>32597.742691496838</v>
      </c>
      <c r="AZ78" s="1">
        <f>+AY78*(1+$M$2)</f>
        <v>34227.629826071679</v>
      </c>
      <c r="BA78" s="2">
        <f>+K78</f>
        <v>34633.760874326341</v>
      </c>
      <c r="BB78" s="1">
        <f>+BA78*(1+$M$2)</f>
        <v>36365.448918042661</v>
      </c>
      <c r="BC78" s="1">
        <f>+BB78*(1+$M$2)</f>
        <v>38183.721363944795</v>
      </c>
      <c r="BD78" s="1">
        <f>+BC78*(1+$M$2)</f>
        <v>40092.907432142034</v>
      </c>
      <c r="BE78" s="1">
        <f>+BD78*(1+$M$2)</f>
        <v>42097.552803749139</v>
      </c>
      <c r="BF78" s="1">
        <f>+BE78*(1+$M$2)</f>
        <v>44202.430443936595</v>
      </c>
      <c r="BG78" s="1">
        <f>+BF78*(1+$M$2)</f>
        <v>46412.551966133426</v>
      </c>
      <c r="BH78" s="1">
        <f>+BG78*(1+$M$2)</f>
        <v>48733.179564440099</v>
      </c>
      <c r="BI78" s="1">
        <f>+BH78*(1+$M$2)</f>
        <v>51169.838542662103</v>
      </c>
      <c r="BJ78" s="1">
        <f>+BI78*(1+$M$2)</f>
        <v>53728.330469795212</v>
      </c>
      <c r="BK78" s="3">
        <f>NPV($L$2,-N78,O78:AL78)</f>
        <v>1036256.2943650025</v>
      </c>
      <c r="BL78" s="1">
        <f>NPV(L78,0,AM78:BJ78)</f>
        <v>507941.68462415208</v>
      </c>
      <c r="BM78" s="3">
        <f>+BK78-BL78</f>
        <v>528314.60974085052</v>
      </c>
    </row>
    <row r="79" spans="1:65" x14ac:dyDescent="0.2">
      <c r="A79">
        <f>VLOOKUP(C79,[2]Sheet1!$A:$B,2,FALSE)</f>
        <v>231624</v>
      </c>
      <c r="B79" t="s">
        <v>46</v>
      </c>
      <c r="C79" t="s">
        <v>46</v>
      </c>
      <c r="D79" s="4">
        <f>+BM79/N79</f>
        <v>3.486042302795028</v>
      </c>
      <c r="E79" s="4">
        <f>+D79*10</f>
        <v>34.860423027950283</v>
      </c>
      <c r="F79" s="1">
        <v>54400</v>
      </c>
      <c r="G79" s="1">
        <v>111900</v>
      </c>
      <c r="H79">
        <v>0.44</v>
      </c>
      <c r="I79">
        <v>0.2</v>
      </c>
      <c r="J79" s="1">
        <f>+F79/(1+'[1]Figure 1.2'!$C$23)</f>
        <v>19323.862477572849</v>
      </c>
      <c r="K79" s="1">
        <f>+G79/(1+'[1]Figure 1.2'!$C$23)</f>
        <v>39748.900941919157</v>
      </c>
      <c r="L79">
        <f>+'[1]Figure 1.2'!$C$21</f>
        <v>0.03</v>
      </c>
      <c r="M79">
        <f>+'[1]Figure 1.2'!$C$22</f>
        <v>0.05</v>
      </c>
      <c r="N79" s="1">
        <f>VLOOKUP(A79,[3]Sheet2!$A:$D,4,FALSE)</f>
        <v>156772</v>
      </c>
      <c r="O79" s="1">
        <v>0</v>
      </c>
      <c r="P79" s="1">
        <v>0</v>
      </c>
      <c r="Q79" s="1">
        <v>0</v>
      </c>
      <c r="R79" s="1">
        <v>0</v>
      </c>
      <c r="S79" s="2">
        <f>+F79</f>
        <v>54400</v>
      </c>
      <c r="T79" s="1">
        <f>+S79*(1+$M$2)</f>
        <v>57120</v>
      </c>
      <c r="U79" s="1">
        <f>+T79*(1+$M$2)</f>
        <v>59976</v>
      </c>
      <c r="V79" s="1">
        <f>+U79*(1+$M$2)</f>
        <v>62974.8</v>
      </c>
      <c r="W79" s="1">
        <f>+V79*(1+$M$2)</f>
        <v>66123.540000000008</v>
      </c>
      <c r="X79" s="1">
        <f>+W79*(1+$M$2)</f>
        <v>69429.717000000019</v>
      </c>
      <c r="Y79" s="1">
        <f>+X79*(1+$M$2)</f>
        <v>72901.202850000016</v>
      </c>
      <c r="Z79" s="1">
        <f>+Y79*(1+$M$2)</f>
        <v>76546.262992500022</v>
      </c>
      <c r="AA79" s="1">
        <f>+Z79*(1+$M$2)</f>
        <v>80373.576142125021</v>
      </c>
      <c r="AB79" s="1">
        <f>+AA79*(1+$M$2)</f>
        <v>84392.254949231268</v>
      </c>
      <c r="AC79" s="2">
        <f>+G79</f>
        <v>111900</v>
      </c>
      <c r="AD79" s="1">
        <f>+AC79*(1+$M$2)</f>
        <v>117495</v>
      </c>
      <c r="AE79" s="1">
        <f>+AD79*(1+$M$2)</f>
        <v>123369.75</v>
      </c>
      <c r="AF79" s="1">
        <f>+AE79*(1+$M$2)</f>
        <v>129538.2375</v>
      </c>
      <c r="AG79" s="1">
        <f>+AF79*(1+$M$2)</f>
        <v>136015.14937500001</v>
      </c>
      <c r="AH79" s="1">
        <f>+AG79*(1+$M$2)</f>
        <v>142815.90684375001</v>
      </c>
      <c r="AI79" s="1">
        <f>+AH79*(1+$M$2)</f>
        <v>149956.70218593752</v>
      </c>
      <c r="AJ79" s="1">
        <f>+AI79*(1+$M$2)</f>
        <v>157454.53729523442</v>
      </c>
      <c r="AK79" s="1">
        <f>+AJ79*(1+$M$2)</f>
        <v>165327.26415999615</v>
      </c>
      <c r="AL79" s="1">
        <f>+AK79*(1+$M$2)</f>
        <v>173593.62736799597</v>
      </c>
      <c r="AM79" s="2">
        <f>+J79</f>
        <v>19323.862477572849</v>
      </c>
      <c r="AN79" s="1">
        <f>+AM79*(1+$M$2)</f>
        <v>20290.055601451491</v>
      </c>
      <c r="AO79" s="1">
        <f>+AN79*(1+$M$2)</f>
        <v>21304.558381524068</v>
      </c>
      <c r="AP79" s="1">
        <f>+AO79*(1+$M$2)</f>
        <v>22369.786300600274</v>
      </c>
      <c r="AQ79" s="1">
        <f>+AP79*(1+$M$2)</f>
        <v>23488.275615630289</v>
      </c>
      <c r="AR79" s="1">
        <f>+AQ79*(1+$M$2)</f>
        <v>24662.689396411806</v>
      </c>
      <c r="AS79" s="1">
        <f>+AR79*(1+$M$2)</f>
        <v>25895.823866232397</v>
      </c>
      <c r="AT79" s="1">
        <f>+AS79*(1+$M$2)</f>
        <v>27190.615059544016</v>
      </c>
      <c r="AU79" s="1">
        <f>+AT79*(1+$M$2)</f>
        <v>28550.145812521219</v>
      </c>
      <c r="AV79" s="1">
        <f>+AU79*(1+$M$2)</f>
        <v>29977.65310314728</v>
      </c>
      <c r="AW79" s="1">
        <f>+AV79*(1+$M$2)</f>
        <v>31476.535758304646</v>
      </c>
      <c r="AX79" s="1">
        <f>+AW79*(1+$M$2)</f>
        <v>33050.362546219883</v>
      </c>
      <c r="AY79" s="1">
        <f>+AX79*(1+$M$2)</f>
        <v>34702.880673530883</v>
      </c>
      <c r="AZ79" s="1">
        <f>+AY79*(1+$M$2)</f>
        <v>36438.024707207427</v>
      </c>
      <c r="BA79" s="2">
        <f>+K79</f>
        <v>39748.900941919157</v>
      </c>
      <c r="BB79" s="1">
        <f>+BA79*(1+$M$2)</f>
        <v>41736.345989015113</v>
      </c>
      <c r="BC79" s="1">
        <f>+BB79*(1+$M$2)</f>
        <v>43823.163288465868</v>
      </c>
      <c r="BD79" s="1">
        <f>+BC79*(1+$M$2)</f>
        <v>46014.321452889162</v>
      </c>
      <c r="BE79" s="1">
        <f>+BD79*(1+$M$2)</f>
        <v>48315.037525533626</v>
      </c>
      <c r="BF79" s="1">
        <f>+BE79*(1+$M$2)</f>
        <v>50730.789401810311</v>
      </c>
      <c r="BG79" s="1">
        <f>+BF79*(1+$M$2)</f>
        <v>53267.328871900827</v>
      </c>
      <c r="BH79" s="1">
        <f>+BG79*(1+$M$2)</f>
        <v>55930.695315495868</v>
      </c>
      <c r="BI79" s="1">
        <f>+BH79*(1+$M$2)</f>
        <v>58727.230081270667</v>
      </c>
      <c r="BJ79" s="1">
        <f>+BI79*(1+$M$2)</f>
        <v>61663.591585334201</v>
      </c>
      <c r="BK79" s="3">
        <f>NPV($L$2,-N79,O79:AL79)</f>
        <v>1106847.3526733206</v>
      </c>
      <c r="BL79" s="1">
        <f>NPV(L79,0,AM79:BJ79)</f>
        <v>560333.52877953846</v>
      </c>
      <c r="BM79" s="3">
        <f>+BK79-BL79</f>
        <v>546513.8238937821</v>
      </c>
    </row>
    <row r="80" spans="1:65" x14ac:dyDescent="0.2">
      <c r="A80">
        <f>VLOOKUP(C80,[2]Sheet1!$A:$B,2,FALSE)</f>
        <v>234076</v>
      </c>
      <c r="B80" t="s">
        <v>31</v>
      </c>
      <c r="C80" t="s">
        <v>31</v>
      </c>
      <c r="D80" s="4">
        <f>+BM80/N80</f>
        <v>3.5612844620120132</v>
      </c>
      <c r="E80" s="4">
        <f>+D80*10</f>
        <v>35.612844620120129</v>
      </c>
      <c r="F80" s="1">
        <v>59500</v>
      </c>
      <c r="G80" s="1">
        <v>118400</v>
      </c>
      <c r="H80">
        <v>0.48</v>
      </c>
      <c r="I80">
        <v>0.21</v>
      </c>
      <c r="J80" s="1">
        <f>+F80/(1+'[1]Figure 1.2'!$C$23)</f>
        <v>21135.474584845306</v>
      </c>
      <c r="K80" s="1">
        <f>+G80/(1+'[1]Figure 1.2'!$C$23)</f>
        <v>42057.818333540912</v>
      </c>
      <c r="L80">
        <f>+'[1]Figure 1.2'!$C$21</f>
        <v>0.03</v>
      </c>
      <c r="M80">
        <f>+'[1]Figure 1.2'!$C$22</f>
        <v>0.05</v>
      </c>
      <c r="N80" s="1">
        <f>VLOOKUP(A80,[3]Sheet2!$A:$D,4,FALSE)</f>
        <v>164759</v>
      </c>
      <c r="O80" s="1">
        <v>0</v>
      </c>
      <c r="P80" s="1">
        <v>0</v>
      </c>
      <c r="Q80" s="1">
        <v>0</v>
      </c>
      <c r="R80" s="1">
        <v>0</v>
      </c>
      <c r="S80" s="2">
        <f>+F80</f>
        <v>59500</v>
      </c>
      <c r="T80" s="1">
        <f>+S80*(1+$M$2)</f>
        <v>62475</v>
      </c>
      <c r="U80" s="1">
        <f>+T80*(1+$M$2)</f>
        <v>65598.75</v>
      </c>
      <c r="V80" s="1">
        <f>+U80*(1+$M$2)</f>
        <v>68878.6875</v>
      </c>
      <c r="W80" s="1">
        <f>+V80*(1+$M$2)</f>
        <v>72322.621874999997</v>
      </c>
      <c r="X80" s="1">
        <f>+W80*(1+$M$2)</f>
        <v>75938.752968750006</v>
      </c>
      <c r="Y80" s="1">
        <f>+X80*(1+$M$2)</f>
        <v>79735.690617187516</v>
      </c>
      <c r="Z80" s="1">
        <f>+Y80*(1+$M$2)</f>
        <v>83722.475148046899</v>
      </c>
      <c r="AA80" s="1">
        <f>+Z80*(1+$M$2)</f>
        <v>87908.598905449253</v>
      </c>
      <c r="AB80" s="1">
        <f>+AA80*(1+$M$2)</f>
        <v>92304.028850721719</v>
      </c>
      <c r="AC80" s="2">
        <f>+G80</f>
        <v>118400</v>
      </c>
      <c r="AD80" s="1">
        <f>+AC80*(1+$M$2)</f>
        <v>124320</v>
      </c>
      <c r="AE80" s="1">
        <f>+AD80*(1+$M$2)</f>
        <v>130536</v>
      </c>
      <c r="AF80" s="1">
        <f>+AE80*(1+$M$2)</f>
        <v>137062.80000000002</v>
      </c>
      <c r="AG80" s="1">
        <f>+AF80*(1+$M$2)</f>
        <v>143915.94000000003</v>
      </c>
      <c r="AH80" s="1">
        <f>+AG80*(1+$M$2)</f>
        <v>151111.73700000005</v>
      </c>
      <c r="AI80" s="1">
        <f>+AH80*(1+$M$2)</f>
        <v>158667.32385000007</v>
      </c>
      <c r="AJ80" s="1">
        <f>+AI80*(1+$M$2)</f>
        <v>166600.69004250009</v>
      </c>
      <c r="AK80" s="1">
        <f>+AJ80*(1+$M$2)</f>
        <v>174930.72454462512</v>
      </c>
      <c r="AL80" s="1">
        <f>+AK80*(1+$M$2)</f>
        <v>183677.26077185638</v>
      </c>
      <c r="AM80" s="2">
        <f>+J80</f>
        <v>21135.474584845306</v>
      </c>
      <c r="AN80" s="1">
        <f>+AM80*(1+$M$2)</f>
        <v>22192.248314087574</v>
      </c>
      <c r="AO80" s="1">
        <f>+AN80*(1+$M$2)</f>
        <v>23301.860729791955</v>
      </c>
      <c r="AP80" s="1">
        <f>+AO80*(1+$M$2)</f>
        <v>24466.953766281553</v>
      </c>
      <c r="AQ80" s="1">
        <f>+AP80*(1+$M$2)</f>
        <v>25690.301454595632</v>
      </c>
      <c r="AR80" s="1">
        <f>+AQ80*(1+$M$2)</f>
        <v>26974.816527325416</v>
      </c>
      <c r="AS80" s="1">
        <f>+AR80*(1+$M$2)</f>
        <v>28323.557353691689</v>
      </c>
      <c r="AT80" s="1">
        <f>+AS80*(1+$M$2)</f>
        <v>29739.735221376275</v>
      </c>
      <c r="AU80" s="1">
        <f>+AT80*(1+$M$2)</f>
        <v>31226.721982445091</v>
      </c>
      <c r="AV80" s="1">
        <f>+AU80*(1+$M$2)</f>
        <v>32788.058081567346</v>
      </c>
      <c r="AW80" s="1">
        <f>+AV80*(1+$M$2)</f>
        <v>34427.460985645717</v>
      </c>
      <c r="AX80" s="1">
        <f>+AW80*(1+$M$2)</f>
        <v>36148.834034928004</v>
      </c>
      <c r="AY80" s="1">
        <f>+AX80*(1+$M$2)</f>
        <v>37956.275736674404</v>
      </c>
      <c r="AZ80" s="1">
        <f>+AY80*(1+$M$2)</f>
        <v>39854.089523508126</v>
      </c>
      <c r="BA80" s="2">
        <f>+K80</f>
        <v>42057.818333540912</v>
      </c>
      <c r="BB80" s="1">
        <f>+BA80*(1+$M$2)</f>
        <v>44160.709250217958</v>
      </c>
      <c r="BC80" s="1">
        <f>+BB80*(1+$M$2)</f>
        <v>46368.744712728861</v>
      </c>
      <c r="BD80" s="1">
        <f>+BC80*(1+$M$2)</f>
        <v>48687.181948365309</v>
      </c>
      <c r="BE80" s="1">
        <f>+BD80*(1+$M$2)</f>
        <v>51121.541045783575</v>
      </c>
      <c r="BF80" s="1">
        <f>+BE80*(1+$M$2)</f>
        <v>53677.618098072759</v>
      </c>
      <c r="BG80" s="1">
        <f>+BF80*(1+$M$2)</f>
        <v>56361.499002976401</v>
      </c>
      <c r="BH80" s="1">
        <f>+BG80*(1+$M$2)</f>
        <v>59179.573953125226</v>
      </c>
      <c r="BI80" s="1">
        <f>+BH80*(1+$M$2)</f>
        <v>62138.552650781487</v>
      </c>
      <c r="BJ80" s="1">
        <f>+BI80*(1+$M$2)</f>
        <v>65245.480283320561</v>
      </c>
      <c r="BK80" s="3">
        <f>NPV($L$2,-N80,O80:AL80)</f>
        <v>1189971.5798015003</v>
      </c>
      <c r="BL80" s="1">
        <f>NPV(L80,0,AM80:BJ80)</f>
        <v>603217.91312486306</v>
      </c>
      <c r="BM80" s="3">
        <f>+BK80-BL80</f>
        <v>586753.66667663725</v>
      </c>
    </row>
    <row r="81" spans="1:65" x14ac:dyDescent="0.2">
      <c r="A81">
        <f>VLOOKUP(C81,[2]Sheet1!$A:$B,2,FALSE)</f>
        <v>236948</v>
      </c>
      <c r="B81" t="s">
        <v>53</v>
      </c>
      <c r="C81" t="s">
        <v>154</v>
      </c>
      <c r="D81" s="4">
        <f>+BM81/N81</f>
        <v>4.4024096285236496</v>
      </c>
      <c r="E81" s="4">
        <f>+D81*10</f>
        <v>44.024096285236496</v>
      </c>
      <c r="F81" s="1">
        <v>57300</v>
      </c>
      <c r="G81" s="1">
        <v>108800</v>
      </c>
      <c r="H81">
        <v>0.53</v>
      </c>
      <c r="I81">
        <v>0.32</v>
      </c>
      <c r="J81" s="1">
        <f>+F81/(1+'[1]Figure 1.2'!$C$23)</f>
        <v>20353.994852296404</v>
      </c>
      <c r="K81" s="1">
        <f>+G81/(1+'[1]Figure 1.2'!$C$23)</f>
        <v>38647.724955145699</v>
      </c>
      <c r="L81">
        <f>+'[1]Figure 1.2'!$C$21</f>
        <v>0.03</v>
      </c>
      <c r="M81">
        <f>+'[1]Figure 1.2'!$C$22</f>
        <v>0.05</v>
      </c>
      <c r="N81" s="1">
        <f>VLOOKUP(A81,[3]Sheet2!$A:$D,4,FALSE)</f>
        <v>129565</v>
      </c>
      <c r="O81" s="1">
        <v>0</v>
      </c>
      <c r="P81" s="1">
        <v>0</v>
      </c>
      <c r="Q81" s="1">
        <v>0</v>
      </c>
      <c r="R81" s="1">
        <v>0</v>
      </c>
      <c r="S81" s="2">
        <f>+F81</f>
        <v>57300</v>
      </c>
      <c r="T81" s="1">
        <f>+S81*(1+$M$2)</f>
        <v>60165</v>
      </c>
      <c r="U81" s="1">
        <f>+T81*(1+$M$2)</f>
        <v>63173.25</v>
      </c>
      <c r="V81" s="1">
        <f>+U81*(1+$M$2)</f>
        <v>66331.912500000006</v>
      </c>
      <c r="W81" s="1">
        <f>+V81*(1+$M$2)</f>
        <v>69648.508125000008</v>
      </c>
      <c r="X81" s="1">
        <f>+W81*(1+$M$2)</f>
        <v>73130.933531250004</v>
      </c>
      <c r="Y81" s="1">
        <f>+X81*(1+$M$2)</f>
        <v>76787.480207812507</v>
      </c>
      <c r="Z81" s="1">
        <f>+Y81*(1+$M$2)</f>
        <v>80626.854218203138</v>
      </c>
      <c r="AA81" s="1">
        <f>+Z81*(1+$M$2)</f>
        <v>84658.196929113299</v>
      </c>
      <c r="AB81" s="1">
        <f>+AA81*(1+$M$2)</f>
        <v>88891.106775568973</v>
      </c>
      <c r="AC81" s="2">
        <f>+G81</f>
        <v>108800</v>
      </c>
      <c r="AD81" s="1">
        <f>+AC81*(1+$M$2)</f>
        <v>114240</v>
      </c>
      <c r="AE81" s="1">
        <f>+AD81*(1+$M$2)</f>
        <v>119952</v>
      </c>
      <c r="AF81" s="1">
        <f>+AE81*(1+$M$2)</f>
        <v>125949.6</v>
      </c>
      <c r="AG81" s="1">
        <f>+AF81*(1+$M$2)</f>
        <v>132247.08000000002</v>
      </c>
      <c r="AH81" s="1">
        <f>+AG81*(1+$M$2)</f>
        <v>138859.43400000004</v>
      </c>
      <c r="AI81" s="1">
        <f>+AH81*(1+$M$2)</f>
        <v>145802.40570000003</v>
      </c>
      <c r="AJ81" s="1">
        <f>+AI81*(1+$M$2)</f>
        <v>153092.52598500004</v>
      </c>
      <c r="AK81" s="1">
        <f>+AJ81*(1+$M$2)</f>
        <v>160747.15228425004</v>
      </c>
      <c r="AL81" s="1">
        <f>+AK81*(1+$M$2)</f>
        <v>168784.50989846254</v>
      </c>
      <c r="AM81" s="2">
        <f>+J81</f>
        <v>20353.994852296404</v>
      </c>
      <c r="AN81" s="1">
        <f>+AM81*(1+$M$2)</f>
        <v>21371.694594911227</v>
      </c>
      <c r="AO81" s="1">
        <f>+AN81*(1+$M$2)</f>
        <v>22440.279324656789</v>
      </c>
      <c r="AP81" s="1">
        <f>+AO81*(1+$M$2)</f>
        <v>23562.293290889629</v>
      </c>
      <c r="AQ81" s="1">
        <f>+AP81*(1+$M$2)</f>
        <v>24740.407955434111</v>
      </c>
      <c r="AR81" s="1">
        <f>+AQ81*(1+$M$2)</f>
        <v>25977.428353205818</v>
      </c>
      <c r="AS81" s="1">
        <f>+AR81*(1+$M$2)</f>
        <v>27276.29977086611</v>
      </c>
      <c r="AT81" s="1">
        <f>+AS81*(1+$M$2)</f>
        <v>28640.114759409415</v>
      </c>
      <c r="AU81" s="1">
        <f>+AT81*(1+$M$2)</f>
        <v>30072.120497379885</v>
      </c>
      <c r="AV81" s="1">
        <f>+AU81*(1+$M$2)</f>
        <v>31575.726522248882</v>
      </c>
      <c r="AW81" s="1">
        <f>+AV81*(1+$M$2)</f>
        <v>33154.51284836133</v>
      </c>
      <c r="AX81" s="1">
        <f>+AW81*(1+$M$2)</f>
        <v>34812.238490779397</v>
      </c>
      <c r="AY81" s="1">
        <f>+AX81*(1+$M$2)</f>
        <v>36552.850415318368</v>
      </c>
      <c r="AZ81" s="1">
        <f>+AY81*(1+$M$2)</f>
        <v>38380.492936084287</v>
      </c>
      <c r="BA81" s="2">
        <f>+K81</f>
        <v>38647.724955145699</v>
      </c>
      <c r="BB81" s="1">
        <f>+BA81*(1+$M$2)</f>
        <v>40580.111202902983</v>
      </c>
      <c r="BC81" s="1">
        <f>+BB81*(1+$M$2)</f>
        <v>42609.116763048136</v>
      </c>
      <c r="BD81" s="1">
        <f>+BC81*(1+$M$2)</f>
        <v>44739.572601200547</v>
      </c>
      <c r="BE81" s="1">
        <f>+BD81*(1+$M$2)</f>
        <v>46976.551231260579</v>
      </c>
      <c r="BF81" s="1">
        <f>+BE81*(1+$M$2)</f>
        <v>49325.378792823612</v>
      </c>
      <c r="BG81" s="1">
        <f>+BF81*(1+$M$2)</f>
        <v>51791.647732464793</v>
      </c>
      <c r="BH81" s="1">
        <f>+BG81*(1+$M$2)</f>
        <v>54381.230119088032</v>
      </c>
      <c r="BI81" s="1">
        <f>+BH81*(1+$M$2)</f>
        <v>57100.291625042439</v>
      </c>
      <c r="BJ81" s="1">
        <f>+BI81*(1+$M$2)</f>
        <v>59955.306206294561</v>
      </c>
      <c r="BK81" s="3">
        <f>NPV($L$2,-N81,O81:AL81)</f>
        <v>1138688.2205409387</v>
      </c>
      <c r="BL81" s="1">
        <f>NPV(L81,0,AM81:BJ81)</f>
        <v>568290.01702127198</v>
      </c>
      <c r="BM81" s="3">
        <f>+BK81-BL81</f>
        <v>570398.20351966668</v>
      </c>
    </row>
    <row r="82" spans="1:65" x14ac:dyDescent="0.2">
      <c r="A82">
        <f>VLOOKUP(C82,[2]Sheet1!$A:$B,2,FALSE)</f>
        <v>243744</v>
      </c>
      <c r="B82" t="s">
        <v>9</v>
      </c>
      <c r="C82" t="s">
        <v>9</v>
      </c>
      <c r="D82" s="4">
        <f>+BM82/N82</f>
        <v>4.0913589253572269</v>
      </c>
      <c r="E82" s="4">
        <f>+D82*10</f>
        <v>40.913589253572269</v>
      </c>
      <c r="F82" s="1">
        <v>73300</v>
      </c>
      <c r="G82" s="1">
        <v>140400</v>
      </c>
      <c r="H82">
        <v>0.56000000000000005</v>
      </c>
      <c r="I82">
        <v>0.49</v>
      </c>
      <c r="J82" s="1">
        <f>+F82/(1+'[1]Figure 1.2'!$C$23)</f>
        <v>26037.483816288419</v>
      </c>
      <c r="K82" s="1">
        <f>+G82/(1+'[1]Figure 1.2'!$C$23)</f>
        <v>49872.615659029929</v>
      </c>
      <c r="L82">
        <f>+'[1]Figure 1.2'!$C$21</f>
        <v>0.03</v>
      </c>
      <c r="M82">
        <f>+'[1]Figure 1.2'!$C$22</f>
        <v>0.05</v>
      </c>
      <c r="N82" s="1">
        <f>VLOOKUP(A82,[3]Sheet2!$A:$D,4,FALSE)</f>
        <v>176985</v>
      </c>
      <c r="O82" s="1">
        <v>0</v>
      </c>
      <c r="P82" s="1">
        <v>0</v>
      </c>
      <c r="Q82" s="1">
        <v>0</v>
      </c>
      <c r="R82" s="1">
        <v>0</v>
      </c>
      <c r="S82" s="2">
        <f>+F82</f>
        <v>73300</v>
      </c>
      <c r="T82" s="1">
        <f>+S82*(1+$M$2)</f>
        <v>76965</v>
      </c>
      <c r="U82" s="1">
        <f>+T82*(1+$M$2)</f>
        <v>80813.25</v>
      </c>
      <c r="V82" s="1">
        <f>+U82*(1+$M$2)</f>
        <v>84853.912500000006</v>
      </c>
      <c r="W82" s="1">
        <f>+V82*(1+$M$2)</f>
        <v>89096.608125000013</v>
      </c>
      <c r="X82" s="1">
        <f>+W82*(1+$M$2)</f>
        <v>93551.438531250024</v>
      </c>
      <c r="Y82" s="1">
        <f>+X82*(1+$M$2)</f>
        <v>98229.010457812532</v>
      </c>
      <c r="Z82" s="1">
        <f>+Y82*(1+$M$2)</f>
        <v>103140.46098070317</v>
      </c>
      <c r="AA82" s="1">
        <f>+Z82*(1+$M$2)</f>
        <v>108297.48402973833</v>
      </c>
      <c r="AB82" s="1">
        <f>+AA82*(1+$M$2)</f>
        <v>113712.35823122525</v>
      </c>
      <c r="AC82" s="2">
        <f>+G82</f>
        <v>140400</v>
      </c>
      <c r="AD82" s="1">
        <f>+AC82*(1+$M$2)</f>
        <v>147420</v>
      </c>
      <c r="AE82" s="1">
        <f>+AD82*(1+$M$2)</f>
        <v>154791</v>
      </c>
      <c r="AF82" s="1">
        <f>+AE82*(1+$M$2)</f>
        <v>162530.55000000002</v>
      </c>
      <c r="AG82" s="1">
        <f>+AF82*(1+$M$2)</f>
        <v>170657.07750000001</v>
      </c>
      <c r="AH82" s="1">
        <f>+AG82*(1+$M$2)</f>
        <v>179189.93137500001</v>
      </c>
      <c r="AI82" s="1">
        <f>+AH82*(1+$M$2)</f>
        <v>188149.42794375002</v>
      </c>
      <c r="AJ82" s="1">
        <f>+AI82*(1+$M$2)</f>
        <v>197556.89934093753</v>
      </c>
      <c r="AK82" s="1">
        <f>+AJ82*(1+$M$2)</f>
        <v>207434.74430798442</v>
      </c>
      <c r="AL82" s="1">
        <f>+AK82*(1+$M$2)</f>
        <v>217806.48152338364</v>
      </c>
      <c r="AM82" s="2">
        <f>+J82</f>
        <v>26037.483816288419</v>
      </c>
      <c r="AN82" s="1">
        <f>+AM82*(1+$M$2)</f>
        <v>27339.358007102841</v>
      </c>
      <c r="AO82" s="1">
        <f>+AN82*(1+$M$2)</f>
        <v>28706.325907457984</v>
      </c>
      <c r="AP82" s="1">
        <f>+AO82*(1+$M$2)</f>
        <v>30141.642202830884</v>
      </c>
      <c r="AQ82" s="1">
        <f>+AP82*(1+$M$2)</f>
        <v>31648.72431297243</v>
      </c>
      <c r="AR82" s="1">
        <f>+AQ82*(1+$M$2)</f>
        <v>33231.160528621054</v>
      </c>
      <c r="AS82" s="1">
        <f>+AR82*(1+$M$2)</f>
        <v>34892.71855505211</v>
      </c>
      <c r="AT82" s="1">
        <f>+AS82*(1+$M$2)</f>
        <v>36637.354482804716</v>
      </c>
      <c r="AU82" s="1">
        <f>+AT82*(1+$M$2)</f>
        <v>38469.222206944956</v>
      </c>
      <c r="AV82" s="1">
        <f>+AU82*(1+$M$2)</f>
        <v>40392.683317292205</v>
      </c>
      <c r="AW82" s="1">
        <f>+AV82*(1+$M$2)</f>
        <v>42412.317483156818</v>
      </c>
      <c r="AX82" s="1">
        <f>+AW82*(1+$M$2)</f>
        <v>44532.933357314658</v>
      </c>
      <c r="AY82" s="1">
        <f>+AX82*(1+$M$2)</f>
        <v>46759.580025180396</v>
      </c>
      <c r="AZ82" s="1">
        <f>+AY82*(1+$M$2)</f>
        <v>49097.55902643942</v>
      </c>
      <c r="BA82" s="2">
        <f>+K82</f>
        <v>49872.615659029929</v>
      </c>
      <c r="BB82" s="1">
        <f>+BA82*(1+$M$2)</f>
        <v>52366.246441981428</v>
      </c>
      <c r="BC82" s="1">
        <f>+BB82*(1+$M$2)</f>
        <v>54984.558764080502</v>
      </c>
      <c r="BD82" s="1">
        <f>+BC82*(1+$M$2)</f>
        <v>57733.786702284531</v>
      </c>
      <c r="BE82" s="1">
        <f>+BD82*(1+$M$2)</f>
        <v>60620.476037398759</v>
      </c>
      <c r="BF82" s="1">
        <f>+BE82*(1+$M$2)</f>
        <v>63651.499839268698</v>
      </c>
      <c r="BG82" s="1">
        <f>+BF82*(1+$M$2)</f>
        <v>66834.074831232138</v>
      </c>
      <c r="BH82" s="1">
        <f>+BG82*(1+$M$2)</f>
        <v>70175.778572793744</v>
      </c>
      <c r="BI82" s="1">
        <f>+BH82*(1+$M$2)</f>
        <v>73684.567501433441</v>
      </c>
      <c r="BJ82" s="1">
        <f>+BI82*(1+$M$2)</f>
        <v>77368.795876505115</v>
      </c>
      <c r="BK82" s="3">
        <f>NPV($L$2,-N82,O82:AL82)</f>
        <v>1454032.1128663633</v>
      </c>
      <c r="BL82" s="1">
        <f>NPV(L82,0,AM82:BJ82)</f>
        <v>729922.95346201444</v>
      </c>
      <c r="BM82" s="3">
        <f>+BK82-BL82</f>
        <v>724109.15940434881</v>
      </c>
    </row>
    <row r="83" spans="1:65" x14ac:dyDescent="0.2">
      <c r="A83">
        <f>VLOOKUP(C83,[2]Sheet1!$A:$B,2,FALSE)</f>
        <v>243780</v>
      </c>
      <c r="B83" t="s">
        <v>61</v>
      </c>
      <c r="C83" t="s">
        <v>61</v>
      </c>
      <c r="D83" s="4">
        <f>+BM83/N83</f>
        <v>4.9177128391041789</v>
      </c>
      <c r="E83" s="4">
        <f>+D83*10</f>
        <v>49.177128391041791</v>
      </c>
      <c r="F83" s="1">
        <v>58000</v>
      </c>
      <c r="G83" s="1">
        <v>104000</v>
      </c>
      <c r="H83">
        <v>0.49</v>
      </c>
      <c r="I83">
        <v>0.38</v>
      </c>
      <c r="J83" s="1">
        <f>+F83/(1+'[1]Figure 1.2'!$C$23)</f>
        <v>20602.647494471054</v>
      </c>
      <c r="K83" s="1">
        <f>+G83/(1+'[1]Figure 1.2'!$C$23)</f>
        <v>36942.678265948096</v>
      </c>
      <c r="L83">
        <f>+'[1]Figure 1.2'!$C$21</f>
        <v>0.03</v>
      </c>
      <c r="M83">
        <f>+'[1]Figure 1.2'!$C$22</f>
        <v>0.05</v>
      </c>
      <c r="N83" s="1">
        <f>VLOOKUP(A83,[3]Sheet2!$A:$D,4,FALSE)</f>
        <v>115104</v>
      </c>
      <c r="O83" s="1">
        <v>0</v>
      </c>
      <c r="P83" s="1">
        <v>0</v>
      </c>
      <c r="Q83" s="1">
        <v>0</v>
      </c>
      <c r="R83" s="1">
        <v>0</v>
      </c>
      <c r="S83" s="2">
        <f>+F83</f>
        <v>58000</v>
      </c>
      <c r="T83" s="1">
        <f>+S83*(1+$M$2)</f>
        <v>60900</v>
      </c>
      <c r="U83" s="1">
        <f>+T83*(1+$M$2)</f>
        <v>63945</v>
      </c>
      <c r="V83" s="1">
        <f>+U83*(1+$M$2)</f>
        <v>67142.25</v>
      </c>
      <c r="W83" s="1">
        <f>+V83*(1+$M$2)</f>
        <v>70499.362500000003</v>
      </c>
      <c r="X83" s="1">
        <f>+W83*(1+$M$2)</f>
        <v>74024.330625000002</v>
      </c>
      <c r="Y83" s="1">
        <f>+X83*(1+$M$2)</f>
        <v>77725.547156250002</v>
      </c>
      <c r="Z83" s="1">
        <f>+Y83*(1+$M$2)</f>
        <v>81611.824514062508</v>
      </c>
      <c r="AA83" s="1">
        <f>+Z83*(1+$M$2)</f>
        <v>85692.415739765638</v>
      </c>
      <c r="AB83" s="1">
        <f>+AA83*(1+$M$2)</f>
        <v>89977.036526753931</v>
      </c>
      <c r="AC83" s="2">
        <f>+G83</f>
        <v>104000</v>
      </c>
      <c r="AD83" s="1">
        <f>+AC83*(1+$M$2)</f>
        <v>109200</v>
      </c>
      <c r="AE83" s="1">
        <f>+AD83*(1+$M$2)</f>
        <v>114660</v>
      </c>
      <c r="AF83" s="1">
        <f>+AE83*(1+$M$2)</f>
        <v>120393</v>
      </c>
      <c r="AG83" s="1">
        <f>+AF83*(1+$M$2)</f>
        <v>126412.65000000001</v>
      </c>
      <c r="AH83" s="1">
        <f>+AG83*(1+$M$2)</f>
        <v>132733.2825</v>
      </c>
      <c r="AI83" s="1">
        <f>+AH83*(1+$M$2)</f>
        <v>139369.94662500001</v>
      </c>
      <c r="AJ83" s="1">
        <f>+AI83*(1+$M$2)</f>
        <v>146338.44395625</v>
      </c>
      <c r="AK83" s="1">
        <f>+AJ83*(1+$M$2)</f>
        <v>153655.3661540625</v>
      </c>
      <c r="AL83" s="1">
        <f>+AK83*(1+$M$2)</f>
        <v>161338.13446176564</v>
      </c>
      <c r="AM83" s="2">
        <f>+J83</f>
        <v>20602.647494471054</v>
      </c>
      <c r="AN83" s="1">
        <f>+AM83*(1+$M$2)</f>
        <v>21632.779869194608</v>
      </c>
      <c r="AO83" s="1">
        <f>+AN83*(1+$M$2)</f>
        <v>22714.41886265434</v>
      </c>
      <c r="AP83" s="1">
        <f>+AO83*(1+$M$2)</f>
        <v>23850.139805787057</v>
      </c>
      <c r="AQ83" s="1">
        <f>+AP83*(1+$M$2)</f>
        <v>25042.646796076413</v>
      </c>
      <c r="AR83" s="1">
        <f>+AQ83*(1+$M$2)</f>
        <v>26294.779135880235</v>
      </c>
      <c r="AS83" s="1">
        <f>+AR83*(1+$M$2)</f>
        <v>27609.518092674247</v>
      </c>
      <c r="AT83" s="1">
        <f>+AS83*(1+$M$2)</f>
        <v>28989.99399730796</v>
      </c>
      <c r="AU83" s="1">
        <f>+AT83*(1+$M$2)</f>
        <v>30439.493697173359</v>
      </c>
      <c r="AV83" s="1">
        <f>+AU83*(1+$M$2)</f>
        <v>31961.468382032028</v>
      </c>
      <c r="AW83" s="1">
        <f>+AV83*(1+$M$2)</f>
        <v>33559.54180113363</v>
      </c>
      <c r="AX83" s="1">
        <f>+AW83*(1+$M$2)</f>
        <v>35237.51889119031</v>
      </c>
      <c r="AY83" s="1">
        <f>+AX83*(1+$M$2)</f>
        <v>36999.39483574983</v>
      </c>
      <c r="AZ83" s="1">
        <f>+AY83*(1+$M$2)</f>
        <v>38849.364577537322</v>
      </c>
      <c r="BA83" s="2">
        <f>+K83</f>
        <v>36942.678265948096</v>
      </c>
      <c r="BB83" s="1">
        <f>+BA83*(1+$M$2)</f>
        <v>38789.812179245506</v>
      </c>
      <c r="BC83" s="1">
        <f>+BB83*(1+$M$2)</f>
        <v>40729.30278820778</v>
      </c>
      <c r="BD83" s="1">
        <f>+BC83*(1+$M$2)</f>
        <v>42765.767927618173</v>
      </c>
      <c r="BE83" s="1">
        <f>+BD83*(1+$M$2)</f>
        <v>44904.056323999081</v>
      </c>
      <c r="BF83" s="1">
        <f>+BE83*(1+$M$2)</f>
        <v>47149.259140199036</v>
      </c>
      <c r="BG83" s="1">
        <f>+BF83*(1+$M$2)</f>
        <v>49506.722097208993</v>
      </c>
      <c r="BH83" s="1">
        <f>+BG83*(1+$M$2)</f>
        <v>51982.058202069442</v>
      </c>
      <c r="BI83" s="1">
        <f>+BH83*(1+$M$2)</f>
        <v>54581.161112172915</v>
      </c>
      <c r="BJ83" s="1">
        <f>+BI83*(1+$M$2)</f>
        <v>57310.219167781564</v>
      </c>
      <c r="BK83" s="3">
        <f>NPV($L$2,-N83,O83:AL83)</f>
        <v>1126464.3830741758</v>
      </c>
      <c r="BL83" s="1">
        <f>NPV(L83,0,AM83:BJ83)</f>
        <v>560415.96444192843</v>
      </c>
      <c r="BM83" s="3">
        <f>+BK83-BL83</f>
        <v>566048.41863224737</v>
      </c>
    </row>
    <row r="84" spans="1:65" x14ac:dyDescent="0.2">
      <c r="A84">
        <f>VLOOKUP(C84,[2]Sheet1!$A:$B,2,FALSE)</f>
        <v>190150</v>
      </c>
      <c r="B84" t="s">
        <v>24</v>
      </c>
      <c r="C84" t="s">
        <v>160</v>
      </c>
      <c r="D84" s="4">
        <f>+BM84/N84</f>
        <v>3.0171888051379532</v>
      </c>
      <c r="E84" s="4">
        <f>+D84*10</f>
        <v>30.171888051379533</v>
      </c>
      <c r="F84" s="1">
        <v>66000</v>
      </c>
      <c r="G84" s="1">
        <v>124700</v>
      </c>
      <c r="H84">
        <v>0.46</v>
      </c>
      <c r="I84">
        <v>0.3</v>
      </c>
      <c r="J84" s="1">
        <f>+F84/(1+'[1]Figure 1.2'!$C$23)</f>
        <v>23444.391976467061</v>
      </c>
      <c r="K84" s="1">
        <f>+G84/(1+'[1]Figure 1.2'!$C$23)</f>
        <v>44295.692113112767</v>
      </c>
      <c r="L84">
        <f>+'[1]Figure 1.2'!$C$21</f>
        <v>0.03</v>
      </c>
      <c r="M84">
        <f>+'[1]Figure 1.2'!$C$22</f>
        <v>0.05</v>
      </c>
      <c r="N84" s="1">
        <f>VLOOKUP(A84,[3]Sheet2!$A:$D,4,FALSE)</f>
        <v>200392</v>
      </c>
      <c r="O84" s="1">
        <v>0</v>
      </c>
      <c r="P84" s="1">
        <v>0</v>
      </c>
      <c r="Q84" s="1">
        <v>0</v>
      </c>
      <c r="R84" s="1">
        <v>0</v>
      </c>
      <c r="S84" s="2">
        <f>+F84</f>
        <v>66000</v>
      </c>
      <c r="T84" s="1">
        <f>+S84*(1+$M$2)</f>
        <v>69300</v>
      </c>
      <c r="U84" s="1">
        <f>+T84*(1+$M$2)</f>
        <v>72765</v>
      </c>
      <c r="V84" s="1">
        <f>+U84*(1+$M$2)</f>
        <v>76403.25</v>
      </c>
      <c r="W84" s="1">
        <f>+V84*(1+$M$2)</f>
        <v>80223.412500000006</v>
      </c>
      <c r="X84" s="1">
        <f>+W84*(1+$M$2)</f>
        <v>84234.583125000005</v>
      </c>
      <c r="Y84" s="1">
        <f>+X84*(1+$M$2)</f>
        <v>88446.312281250008</v>
      </c>
      <c r="Z84" s="1">
        <f>+Y84*(1+$M$2)</f>
        <v>92868.627895312515</v>
      </c>
      <c r="AA84" s="1">
        <f>+Z84*(1+$M$2)</f>
        <v>97512.059290078148</v>
      </c>
      <c r="AB84" s="1">
        <f>+AA84*(1+$M$2)</f>
        <v>102387.66225458206</v>
      </c>
      <c r="AC84" s="2">
        <f>+G84</f>
        <v>124700</v>
      </c>
      <c r="AD84" s="1">
        <f>+AC84*(1+$M$2)</f>
        <v>130935</v>
      </c>
      <c r="AE84" s="1">
        <f>+AD84*(1+$M$2)</f>
        <v>137481.75</v>
      </c>
      <c r="AF84" s="1">
        <f>+AE84*(1+$M$2)</f>
        <v>144355.83749999999</v>
      </c>
      <c r="AG84" s="1">
        <f>+AF84*(1+$M$2)</f>
        <v>151573.62937499999</v>
      </c>
      <c r="AH84" s="1">
        <f>+AG84*(1+$M$2)</f>
        <v>159152.31084374999</v>
      </c>
      <c r="AI84" s="1">
        <f>+AH84*(1+$M$2)</f>
        <v>167109.92638593749</v>
      </c>
      <c r="AJ84" s="1">
        <f>+AI84*(1+$M$2)</f>
        <v>175465.42270523438</v>
      </c>
      <c r="AK84" s="1">
        <f>+AJ84*(1+$M$2)</f>
        <v>184238.6938404961</v>
      </c>
      <c r="AL84" s="1">
        <f>+AK84*(1+$M$2)</f>
        <v>193450.6285325209</v>
      </c>
      <c r="AM84" s="2">
        <f>+J84</f>
        <v>23444.391976467061</v>
      </c>
      <c r="AN84" s="1">
        <f>+AM84*(1+$M$2)</f>
        <v>24616.611575290415</v>
      </c>
      <c r="AO84" s="1">
        <f>+AN84*(1+$M$2)</f>
        <v>25847.442154054937</v>
      </c>
      <c r="AP84" s="1">
        <f>+AO84*(1+$M$2)</f>
        <v>27139.814261757685</v>
      </c>
      <c r="AQ84" s="1">
        <f>+AP84*(1+$M$2)</f>
        <v>28496.804974845571</v>
      </c>
      <c r="AR84" s="1">
        <f>+AQ84*(1+$M$2)</f>
        <v>29921.64522358785</v>
      </c>
      <c r="AS84" s="1">
        <f>+AR84*(1+$M$2)</f>
        <v>31417.727484767245</v>
      </c>
      <c r="AT84" s="1">
        <f>+AS84*(1+$M$2)</f>
        <v>32988.613859005607</v>
      </c>
      <c r="AU84" s="1">
        <f>+AT84*(1+$M$2)</f>
        <v>34638.044551955893</v>
      </c>
      <c r="AV84" s="1">
        <f>+AU84*(1+$M$2)</f>
        <v>36369.946779553691</v>
      </c>
      <c r="AW84" s="1">
        <f>+AV84*(1+$M$2)</f>
        <v>38188.444118531377</v>
      </c>
      <c r="AX84" s="1">
        <f>+AW84*(1+$M$2)</f>
        <v>40097.866324457951</v>
      </c>
      <c r="AY84" s="1">
        <f>+AX84*(1+$M$2)</f>
        <v>42102.759640680852</v>
      </c>
      <c r="AZ84" s="1">
        <f>+AY84*(1+$M$2)</f>
        <v>44207.897622714896</v>
      </c>
      <c r="BA84" s="2">
        <f>+K84</f>
        <v>44295.692113112767</v>
      </c>
      <c r="BB84" s="1">
        <f>+BA84*(1+$M$2)</f>
        <v>46510.476718768405</v>
      </c>
      <c r="BC84" s="1">
        <f>+BB84*(1+$M$2)</f>
        <v>48836.000554706829</v>
      </c>
      <c r="BD84" s="1">
        <f>+BC84*(1+$M$2)</f>
        <v>51277.800582442171</v>
      </c>
      <c r="BE84" s="1">
        <f>+BD84*(1+$M$2)</f>
        <v>53841.690611564285</v>
      </c>
      <c r="BF84" s="1">
        <f>+BE84*(1+$M$2)</f>
        <v>56533.775142142498</v>
      </c>
      <c r="BG84" s="1">
        <f>+BF84*(1+$M$2)</f>
        <v>59360.463899249626</v>
      </c>
      <c r="BH84" s="1">
        <f>+BG84*(1+$M$2)</f>
        <v>62328.487094212112</v>
      </c>
      <c r="BI84" s="1">
        <f>+BH84*(1+$M$2)</f>
        <v>65444.911448922721</v>
      </c>
      <c r="BJ84" s="1">
        <f>+BI84*(1+$M$2)</f>
        <v>68717.157021368854</v>
      </c>
      <c r="BK84" s="3">
        <f>NPV($L$2,-N84,O84:AL84)</f>
        <v>1257698.1267501526</v>
      </c>
      <c r="BL84" s="1">
        <f>NPV(L84,0,AM84:BJ84)</f>
        <v>653077.62771094788</v>
      </c>
      <c r="BM84" s="3">
        <f>+BK84-BL84</f>
        <v>604620.49903920467</v>
      </c>
    </row>
    <row r="85" spans="1:65" x14ac:dyDescent="0.2">
      <c r="A85">
        <f>VLOOKUP(C85,[2]Sheet1!$A:$B,2,FALSE)</f>
        <v>214777</v>
      </c>
      <c r="B85" t="s">
        <v>41</v>
      </c>
      <c r="C85" t="s">
        <v>161</v>
      </c>
      <c r="D85" s="4">
        <f>+BM85/N85</f>
        <v>5.0125165320783536</v>
      </c>
      <c r="E85" s="4">
        <f>+D85*10</f>
        <v>50.125165320783537</v>
      </c>
      <c r="F85" s="1">
        <v>57900</v>
      </c>
      <c r="G85" s="1">
        <v>113400</v>
      </c>
      <c r="I85">
        <v>0.19</v>
      </c>
      <c r="J85" s="1">
        <f>+F85/(1+'[1]Figure 1.2'!$C$23)</f>
        <v>20567.125688446104</v>
      </c>
      <c r="K85" s="1">
        <f>+G85/(1+'[1]Figure 1.2'!$C$23)</f>
        <v>40281.728032293409</v>
      </c>
      <c r="L85">
        <f>+'[1]Figure 1.2'!$C$21</f>
        <v>0.03</v>
      </c>
      <c r="M85">
        <f>+'[1]Figure 1.2'!$C$22</f>
        <v>0.05</v>
      </c>
      <c r="N85" s="1">
        <f>VLOOKUP(A85,[3]Sheet2!$A:$D,4,FALSE)</f>
        <v>120110</v>
      </c>
      <c r="O85" s="1">
        <v>0</v>
      </c>
      <c r="P85" s="1">
        <v>0</v>
      </c>
      <c r="Q85" s="1">
        <v>0</v>
      </c>
      <c r="R85" s="1">
        <v>0</v>
      </c>
      <c r="S85" s="2">
        <f>+F85</f>
        <v>57900</v>
      </c>
      <c r="T85" s="1">
        <f>+S85*(1+$M$2)</f>
        <v>60795</v>
      </c>
      <c r="U85" s="1">
        <f>+T85*(1+$M$2)</f>
        <v>63834.75</v>
      </c>
      <c r="V85" s="1">
        <f>+U85*(1+$M$2)</f>
        <v>67026.487500000003</v>
      </c>
      <c r="W85" s="1">
        <f>+V85*(1+$M$2)</f>
        <v>70377.811874999999</v>
      </c>
      <c r="X85" s="1">
        <f>+W85*(1+$M$2)</f>
        <v>73896.702468750009</v>
      </c>
      <c r="Y85" s="1">
        <f>+X85*(1+$M$2)</f>
        <v>77591.537592187509</v>
      </c>
      <c r="Z85" s="1">
        <f>+Y85*(1+$M$2)</f>
        <v>81471.114471796885</v>
      </c>
      <c r="AA85" s="1">
        <f>+Z85*(1+$M$2)</f>
        <v>85544.67019538673</v>
      </c>
      <c r="AB85" s="1">
        <f>+AA85*(1+$M$2)</f>
        <v>89821.903705156074</v>
      </c>
      <c r="AC85" s="2">
        <f>+G85</f>
        <v>113400</v>
      </c>
      <c r="AD85" s="1">
        <f>+AC85*(1+$M$2)</f>
        <v>119070</v>
      </c>
      <c r="AE85" s="1">
        <f>+AD85*(1+$M$2)</f>
        <v>125023.5</v>
      </c>
      <c r="AF85" s="1">
        <f>+AE85*(1+$M$2)</f>
        <v>131274.67500000002</v>
      </c>
      <c r="AG85" s="1">
        <f>+AF85*(1+$M$2)</f>
        <v>137838.40875000003</v>
      </c>
      <c r="AH85" s="1">
        <f>+AG85*(1+$M$2)</f>
        <v>144730.32918750003</v>
      </c>
      <c r="AI85" s="1">
        <f>+AH85*(1+$M$2)</f>
        <v>151966.84564687504</v>
      </c>
      <c r="AJ85" s="1">
        <f>+AI85*(1+$M$2)</f>
        <v>159565.18792921881</v>
      </c>
      <c r="AK85" s="1">
        <f>+AJ85*(1+$M$2)</f>
        <v>167543.44732567976</v>
      </c>
      <c r="AL85" s="1">
        <f>+AK85*(1+$M$2)</f>
        <v>175920.61969196377</v>
      </c>
      <c r="AM85" s="2">
        <f>+J85</f>
        <v>20567.125688446104</v>
      </c>
      <c r="AN85" s="1">
        <f>+AM85*(1+$M$2)</f>
        <v>21595.481972868409</v>
      </c>
      <c r="AO85" s="1">
        <f>+AN85*(1+$M$2)</f>
        <v>22675.256071511831</v>
      </c>
      <c r="AP85" s="1">
        <f>+AO85*(1+$M$2)</f>
        <v>23809.018875087422</v>
      </c>
      <c r="AQ85" s="1">
        <f>+AP85*(1+$M$2)</f>
        <v>24999.469818841793</v>
      </c>
      <c r="AR85" s="1">
        <f>+AQ85*(1+$M$2)</f>
        <v>26249.443309783885</v>
      </c>
      <c r="AS85" s="1">
        <f>+AR85*(1+$M$2)</f>
        <v>27561.915475273079</v>
      </c>
      <c r="AT85" s="1">
        <f>+AS85*(1+$M$2)</f>
        <v>28940.011249036736</v>
      </c>
      <c r="AU85" s="1">
        <f>+AT85*(1+$M$2)</f>
        <v>30387.011811488574</v>
      </c>
      <c r="AV85" s="1">
        <f>+AU85*(1+$M$2)</f>
        <v>31906.362402063005</v>
      </c>
      <c r="AW85" s="1">
        <f>+AV85*(1+$M$2)</f>
        <v>33501.680522166156</v>
      </c>
      <c r="AX85" s="1">
        <f>+AW85*(1+$M$2)</f>
        <v>35176.764548274463</v>
      </c>
      <c r="AY85" s="1">
        <f>+AX85*(1+$M$2)</f>
        <v>36935.602775688189</v>
      </c>
      <c r="AZ85" s="1">
        <f>+AY85*(1+$M$2)</f>
        <v>38782.382914472597</v>
      </c>
      <c r="BA85" s="2">
        <f>+K85</f>
        <v>40281.728032293409</v>
      </c>
      <c r="BB85" s="1">
        <f>+BA85*(1+$M$2)</f>
        <v>42295.814433908083</v>
      </c>
      <c r="BC85" s="1">
        <f>+BB85*(1+$M$2)</f>
        <v>44410.605155603487</v>
      </c>
      <c r="BD85" s="1">
        <f>+BC85*(1+$M$2)</f>
        <v>46631.135413383665</v>
      </c>
      <c r="BE85" s="1">
        <f>+BD85*(1+$M$2)</f>
        <v>48962.692184052852</v>
      </c>
      <c r="BF85" s="1">
        <f>+BE85*(1+$M$2)</f>
        <v>51410.826793255495</v>
      </c>
      <c r="BG85" s="1">
        <f>+BF85*(1+$M$2)</f>
        <v>53981.368132918273</v>
      </c>
      <c r="BH85" s="1">
        <f>+BG85*(1+$M$2)</f>
        <v>56680.436539564187</v>
      </c>
      <c r="BI85" s="1">
        <f>+BH85*(1+$M$2)</f>
        <v>59514.4583665424</v>
      </c>
      <c r="BJ85" s="1">
        <f>+BI85*(1+$M$2)</f>
        <v>62490.181284869519</v>
      </c>
      <c r="BK85" s="3">
        <f>NPV($L$2,-N85,O85:AL85)</f>
        <v>1184659.9885386152</v>
      </c>
      <c r="BL85" s="1">
        <f>NPV(L85,0,AM85:BJ85)</f>
        <v>582606.62787068414</v>
      </c>
      <c r="BM85" s="3">
        <f>+BK85-BL85</f>
        <v>602053.36066793103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selection activeCell="A4" sqref="A4"/>
    </sheetView>
  </sheetViews>
  <sheetFormatPr baseColWidth="10" defaultRowHeight="15" x14ac:dyDescent="0.2"/>
  <cols>
    <col min="1" max="1" width="8.59765625" bestFit="1" customWidth="1"/>
    <col min="2" max="2" width="36.3984375" bestFit="1" customWidth="1"/>
    <col min="3" max="3" width="13.19921875" style="4" bestFit="1" customWidth="1"/>
    <col min="4" max="4" width="15.3984375" style="4" bestFit="1" customWidth="1"/>
    <col min="5" max="5" width="15" style="4" bestFit="1" customWidth="1"/>
    <col min="6" max="6" width="17.19921875" style="4" bestFit="1" customWidth="1"/>
  </cols>
  <sheetData>
    <row r="1" spans="1:6" x14ac:dyDescent="0.2">
      <c r="A1" t="s">
        <v>159</v>
      </c>
      <c r="B1" t="s">
        <v>0</v>
      </c>
      <c r="C1" s="4" t="s">
        <v>162</v>
      </c>
      <c r="D1" s="4" t="s">
        <v>163</v>
      </c>
      <c r="E1" s="4" t="s">
        <v>164</v>
      </c>
      <c r="F1" s="4" t="s">
        <v>165</v>
      </c>
    </row>
    <row r="2" spans="1:6" x14ac:dyDescent="0.2">
      <c r="A2">
        <v>104151</v>
      </c>
      <c r="B2" t="s">
        <v>76</v>
      </c>
      <c r="C2" s="4">
        <v>14.549891777466254</v>
      </c>
      <c r="D2" s="4">
        <v>145.49891777466254</v>
      </c>
      <c r="E2" s="4">
        <v>5.4355876496496425</v>
      </c>
      <c r="F2" s="4">
        <v>54.355876496496421</v>
      </c>
    </row>
    <row r="3" spans="1:6" x14ac:dyDescent="0.2">
      <c r="A3">
        <v>104179</v>
      </c>
      <c r="B3" t="s">
        <v>74</v>
      </c>
      <c r="C3" s="4">
        <v>13.995415337381273</v>
      </c>
      <c r="D3" s="4">
        <v>139.95415337381272</v>
      </c>
      <c r="E3" s="4">
        <v>4.6403626288776545</v>
      </c>
      <c r="F3" s="4">
        <v>46.403626288776543</v>
      </c>
    </row>
    <row r="4" spans="1:6" x14ac:dyDescent="0.2">
      <c r="A4">
        <v>110404</v>
      </c>
      <c r="B4" t="s">
        <v>7</v>
      </c>
      <c r="C4" s="4">
        <v>4.4810012785040403</v>
      </c>
      <c r="D4" s="4">
        <v>44.810012785040399</v>
      </c>
      <c r="E4" s="4">
        <v>4.4810012785040403</v>
      </c>
      <c r="F4" s="4">
        <v>44.810012785040399</v>
      </c>
    </row>
    <row r="5" spans="1:6" x14ac:dyDescent="0.2">
      <c r="A5">
        <v>110635</v>
      </c>
      <c r="B5" t="s">
        <v>17</v>
      </c>
      <c r="C5" s="4">
        <v>14.766837898203597</v>
      </c>
      <c r="D5" s="4">
        <v>147.66837898203596</v>
      </c>
      <c r="E5" s="4">
        <v>4.6695104849319815</v>
      </c>
      <c r="F5" s="4">
        <v>46.695104849319819</v>
      </c>
    </row>
    <row r="6" spans="1:6" x14ac:dyDescent="0.2">
      <c r="A6">
        <v>110644</v>
      </c>
      <c r="B6" t="s">
        <v>48</v>
      </c>
      <c r="C6" s="4">
        <v>11.67072962842991</v>
      </c>
      <c r="D6" s="4">
        <v>116.7072962842991</v>
      </c>
      <c r="E6" s="4">
        <v>3.7492431591676305</v>
      </c>
      <c r="F6" s="4">
        <v>37.492431591676308</v>
      </c>
    </row>
    <row r="7" spans="1:6" x14ac:dyDescent="0.2">
      <c r="A7">
        <v>110653</v>
      </c>
      <c r="B7" t="s">
        <v>29</v>
      </c>
      <c r="C7" s="4">
        <v>12.897778663379171</v>
      </c>
      <c r="D7" s="4">
        <v>128.97778663379171</v>
      </c>
      <c r="E7" s="4">
        <v>4.033821520545418</v>
      </c>
      <c r="F7" s="4">
        <v>40.338215205454176</v>
      </c>
    </row>
    <row r="8" spans="1:6" x14ac:dyDescent="0.2">
      <c r="A8">
        <v>110662</v>
      </c>
      <c r="B8" t="s">
        <v>38</v>
      </c>
      <c r="C8" s="4">
        <v>13.250982154817232</v>
      </c>
      <c r="D8" s="4">
        <v>132.50982154817231</v>
      </c>
      <c r="E8" s="4">
        <v>4.0449788034359893</v>
      </c>
      <c r="F8" s="4">
        <v>40.449788034359891</v>
      </c>
    </row>
    <row r="9" spans="1:6" x14ac:dyDescent="0.2">
      <c r="A9">
        <v>110671</v>
      </c>
      <c r="B9" t="s">
        <v>56</v>
      </c>
      <c r="C9" s="4">
        <v>11.673070817500802</v>
      </c>
      <c r="D9" s="4">
        <v>116.73070817500802</v>
      </c>
      <c r="E9" s="4">
        <v>3.6002707599203392</v>
      </c>
      <c r="F9" s="4">
        <v>36.00270759920339</v>
      </c>
    </row>
    <row r="10" spans="1:6" x14ac:dyDescent="0.2">
      <c r="A10">
        <v>110680</v>
      </c>
      <c r="B10" t="s">
        <v>23</v>
      </c>
      <c r="C10" s="4">
        <v>13.470128794728348</v>
      </c>
      <c r="D10" s="4">
        <v>134.70128794728348</v>
      </c>
      <c r="E10" s="4">
        <v>4.287080820940429</v>
      </c>
      <c r="F10" s="4">
        <v>42.870808209404288</v>
      </c>
    </row>
    <row r="11" spans="1:6" x14ac:dyDescent="0.2">
      <c r="A11">
        <v>110705</v>
      </c>
      <c r="B11" t="s">
        <v>30</v>
      </c>
      <c r="C11" s="4">
        <v>12.258189044518412</v>
      </c>
      <c r="D11" s="4">
        <v>122.58189044518411</v>
      </c>
      <c r="E11" s="4">
        <v>3.9480028786123627</v>
      </c>
      <c r="F11" s="4">
        <v>39.480028786123626</v>
      </c>
    </row>
    <row r="12" spans="1:6" x14ac:dyDescent="0.2">
      <c r="A12">
        <v>110714</v>
      </c>
      <c r="B12" t="s">
        <v>62</v>
      </c>
      <c r="C12" s="4">
        <v>11.3214398112115</v>
      </c>
      <c r="D12" s="4">
        <v>113.21439811211499</v>
      </c>
      <c r="E12" s="4">
        <v>3.5167617498905459</v>
      </c>
      <c r="F12" s="4">
        <v>35.167617498905457</v>
      </c>
    </row>
    <row r="13" spans="1:6" x14ac:dyDescent="0.2">
      <c r="A13">
        <v>123961</v>
      </c>
      <c r="B13" t="s">
        <v>28</v>
      </c>
      <c r="C13" s="4">
        <v>2.9922001167698293</v>
      </c>
      <c r="D13" s="4">
        <v>29.922001167698294</v>
      </c>
      <c r="E13" s="4">
        <v>2.9922001167698293</v>
      </c>
      <c r="F13" s="4">
        <v>29.922001167698294</v>
      </c>
    </row>
    <row r="14" spans="1:6" x14ac:dyDescent="0.2">
      <c r="A14">
        <v>126614</v>
      </c>
      <c r="B14" t="s">
        <v>50</v>
      </c>
      <c r="C14" s="4">
        <v>15.447865476874492</v>
      </c>
      <c r="D14" s="4">
        <v>154.47865476874492</v>
      </c>
      <c r="E14" s="4">
        <v>4.2659116591660293</v>
      </c>
      <c r="F14" s="4">
        <v>42.659116591660293</v>
      </c>
    </row>
    <row r="15" spans="1:6" x14ac:dyDescent="0.2">
      <c r="A15">
        <v>126775</v>
      </c>
      <c r="B15" t="s">
        <v>11</v>
      </c>
      <c r="C15" s="4">
        <v>12.155547098894958</v>
      </c>
      <c r="D15" s="4">
        <v>121.55547098894958</v>
      </c>
      <c r="E15" s="4">
        <v>5.6569582682811062</v>
      </c>
      <c r="F15" s="4">
        <v>56.56958268281106</v>
      </c>
    </row>
    <row r="16" spans="1:6" x14ac:dyDescent="0.2">
      <c r="A16">
        <v>130794</v>
      </c>
      <c r="B16" t="s">
        <v>14</v>
      </c>
      <c r="C16" s="4">
        <v>3.6740974555403572</v>
      </c>
      <c r="D16" s="4">
        <v>36.740974555403568</v>
      </c>
      <c r="E16" s="4">
        <v>3.6740974555403572</v>
      </c>
      <c r="F16" s="4">
        <v>36.740974555403568</v>
      </c>
    </row>
    <row r="17" spans="1:6" x14ac:dyDescent="0.2">
      <c r="A17">
        <v>130943</v>
      </c>
      <c r="B17" t="s">
        <v>65</v>
      </c>
      <c r="C17" s="4">
        <v>12.551990496945001</v>
      </c>
      <c r="D17" s="4">
        <v>125.51990496945001</v>
      </c>
      <c r="E17" s="4">
        <v>4.4751638623375332</v>
      </c>
      <c r="F17" s="4">
        <v>44.751638623375328</v>
      </c>
    </row>
    <row r="18" spans="1:6" x14ac:dyDescent="0.2">
      <c r="A18">
        <v>131469</v>
      </c>
      <c r="B18" t="s">
        <v>36</v>
      </c>
      <c r="C18" s="4">
        <v>2.9618436455000046</v>
      </c>
      <c r="D18" s="4">
        <v>29.618436455000044</v>
      </c>
      <c r="E18" s="4">
        <v>2.9618436455000046</v>
      </c>
      <c r="F18" s="4">
        <v>29.618436455000044</v>
      </c>
    </row>
    <row r="19" spans="1:6" x14ac:dyDescent="0.2">
      <c r="A19">
        <v>131496</v>
      </c>
      <c r="B19" t="s">
        <v>18</v>
      </c>
      <c r="C19" s="4">
        <v>3.4146082728521203</v>
      </c>
      <c r="D19" s="4">
        <v>34.146082728521201</v>
      </c>
      <c r="E19" s="4">
        <v>3.4146082728521203</v>
      </c>
      <c r="F19" s="4">
        <v>34.146082728521201</v>
      </c>
    </row>
    <row r="20" spans="1:6" x14ac:dyDescent="0.2">
      <c r="A20">
        <v>133881</v>
      </c>
      <c r="B20" t="s">
        <v>67</v>
      </c>
      <c r="C20" s="4">
        <v>3.3406444934678561</v>
      </c>
      <c r="D20" s="4">
        <v>33.406444934678561</v>
      </c>
      <c r="E20" s="4">
        <v>3.3406444934678561</v>
      </c>
      <c r="F20" s="4">
        <v>33.406444934678561</v>
      </c>
    </row>
    <row r="21" spans="1:6" x14ac:dyDescent="0.2">
      <c r="A21">
        <v>134130</v>
      </c>
      <c r="B21" t="s">
        <v>70</v>
      </c>
      <c r="C21" s="4">
        <v>24.066949907642581</v>
      </c>
      <c r="D21" s="4">
        <v>240.66949907642581</v>
      </c>
      <c r="E21" s="4">
        <v>4.5316555209327136</v>
      </c>
      <c r="F21" s="4">
        <v>45.316555209327134</v>
      </c>
    </row>
    <row r="22" spans="1:6" x14ac:dyDescent="0.2">
      <c r="A22">
        <v>135726</v>
      </c>
      <c r="B22" t="s">
        <v>83</v>
      </c>
      <c r="C22" s="4">
        <v>2.5127742854672599</v>
      </c>
      <c r="D22" s="4">
        <v>25.127742854672597</v>
      </c>
      <c r="E22" s="4">
        <v>2.5127742854672599</v>
      </c>
      <c r="F22" s="4">
        <v>25.127742854672597</v>
      </c>
    </row>
    <row r="23" spans="1:6" x14ac:dyDescent="0.2">
      <c r="A23">
        <v>139658</v>
      </c>
      <c r="B23" t="s">
        <v>49</v>
      </c>
      <c r="C23" s="4">
        <v>2.9452642308310266</v>
      </c>
      <c r="D23" s="4">
        <v>29.452642308310267</v>
      </c>
      <c r="E23" s="4">
        <v>2.9452642308310266</v>
      </c>
      <c r="F23" s="4">
        <v>29.452642308310267</v>
      </c>
    </row>
    <row r="24" spans="1:6" x14ac:dyDescent="0.2">
      <c r="A24">
        <v>139755</v>
      </c>
      <c r="B24" t="s">
        <v>20</v>
      </c>
      <c r="C24" s="4">
        <v>17.627100616045041</v>
      </c>
      <c r="D24" s="4">
        <v>176.27100616045041</v>
      </c>
      <c r="E24" s="4">
        <v>5.764493897146111</v>
      </c>
      <c r="F24" s="4">
        <v>57.644938971461109</v>
      </c>
    </row>
    <row r="25" spans="1:6" x14ac:dyDescent="0.2">
      <c r="A25">
        <v>141574</v>
      </c>
      <c r="B25" t="s">
        <v>87</v>
      </c>
      <c r="C25" s="4">
        <v>12.73896936987814</v>
      </c>
      <c r="D25" s="4">
        <v>127.3896936987814</v>
      </c>
      <c r="E25" s="4">
        <v>3.9686702371788467</v>
      </c>
      <c r="F25" s="4">
        <v>39.686702371788471</v>
      </c>
    </row>
    <row r="26" spans="1:6" x14ac:dyDescent="0.2">
      <c r="A26">
        <v>144050</v>
      </c>
      <c r="B26" t="s">
        <v>34</v>
      </c>
      <c r="C26" s="4">
        <v>2.9108893007158145</v>
      </c>
      <c r="D26" s="4">
        <v>29.108893007158144</v>
      </c>
      <c r="E26" s="4">
        <v>2.9108893007158145</v>
      </c>
      <c r="F26" s="4">
        <v>29.108893007158144</v>
      </c>
    </row>
    <row r="27" spans="1:6" x14ac:dyDescent="0.2">
      <c r="A27">
        <v>145600</v>
      </c>
      <c r="B27" t="s">
        <v>68</v>
      </c>
      <c r="C27" s="4">
        <v>10.19525540027373</v>
      </c>
      <c r="D27" s="4">
        <v>101.9525540027373</v>
      </c>
      <c r="E27" s="4">
        <v>5.0010463215183556</v>
      </c>
      <c r="F27" s="4">
        <v>50.010463215183556</v>
      </c>
    </row>
    <row r="28" spans="1:6" x14ac:dyDescent="0.2">
      <c r="A28">
        <v>145637</v>
      </c>
      <c r="B28" t="s">
        <v>51</v>
      </c>
      <c r="C28" s="4">
        <v>9.7801239189613387</v>
      </c>
      <c r="D28" s="4">
        <v>97.801239189613383</v>
      </c>
      <c r="E28" s="4">
        <v>4.4957861071603133</v>
      </c>
      <c r="F28" s="4">
        <v>44.957861071603133</v>
      </c>
    </row>
    <row r="29" spans="1:6" x14ac:dyDescent="0.2">
      <c r="A29">
        <v>147767</v>
      </c>
      <c r="B29" t="s">
        <v>43</v>
      </c>
      <c r="C29" s="4">
        <v>2.9317101974253355</v>
      </c>
      <c r="D29" s="4">
        <v>29.317101974253355</v>
      </c>
      <c r="E29" s="4">
        <v>2.9317101974253355</v>
      </c>
      <c r="F29" s="4">
        <v>29.317101974253355</v>
      </c>
    </row>
    <row r="30" spans="1:6" x14ac:dyDescent="0.2">
      <c r="A30">
        <v>151351</v>
      </c>
      <c r="B30" t="s">
        <v>80</v>
      </c>
      <c r="C30" s="4">
        <v>13.777759878075452</v>
      </c>
      <c r="D30" s="4">
        <v>137.77759878075452</v>
      </c>
      <c r="E30" s="4">
        <v>3.6536681671126439</v>
      </c>
      <c r="F30" s="4">
        <v>36.536681671126438</v>
      </c>
    </row>
    <row r="31" spans="1:6" x14ac:dyDescent="0.2">
      <c r="A31">
        <v>152080</v>
      </c>
      <c r="B31" t="s">
        <v>21</v>
      </c>
      <c r="C31" s="4">
        <v>3.4301669784137685</v>
      </c>
      <c r="D31" s="4">
        <v>34.301669784137687</v>
      </c>
      <c r="E31" s="4">
        <v>3.4301669784137685</v>
      </c>
      <c r="F31" s="4">
        <v>34.301669784137687</v>
      </c>
    </row>
    <row r="32" spans="1:6" x14ac:dyDescent="0.2">
      <c r="A32">
        <v>153603</v>
      </c>
      <c r="B32" t="s">
        <v>78</v>
      </c>
      <c r="C32" s="4">
        <v>19.132702845073581</v>
      </c>
      <c r="D32" s="4">
        <v>191.32702845073581</v>
      </c>
      <c r="E32" s="4">
        <v>6.6475856366611712</v>
      </c>
      <c r="F32" s="4">
        <v>66.475856366611708</v>
      </c>
    </row>
    <row r="33" spans="1:6" x14ac:dyDescent="0.2">
      <c r="A33">
        <v>153658</v>
      </c>
      <c r="B33" t="s">
        <v>75</v>
      </c>
      <c r="C33" s="4">
        <v>18.158423505945056</v>
      </c>
      <c r="D33" s="4">
        <v>181.58423505945055</v>
      </c>
      <c r="E33" s="4">
        <v>4.7235426384075812</v>
      </c>
      <c r="F33" s="4">
        <v>47.235426384075808</v>
      </c>
    </row>
    <row r="34" spans="1:6" x14ac:dyDescent="0.2">
      <c r="A34">
        <v>162928</v>
      </c>
      <c r="B34" t="s">
        <v>45</v>
      </c>
      <c r="C34" s="4">
        <v>3.0026703425174217</v>
      </c>
      <c r="D34" s="4">
        <v>30.026703425174219</v>
      </c>
      <c r="E34" s="4">
        <v>3.0026703425174217</v>
      </c>
      <c r="F34" s="4">
        <v>30.026703425174219</v>
      </c>
    </row>
    <row r="35" spans="1:6" x14ac:dyDescent="0.2">
      <c r="A35">
        <v>163286</v>
      </c>
      <c r="B35" t="s">
        <v>59</v>
      </c>
      <c r="C35" s="4">
        <v>17.42923678795146</v>
      </c>
      <c r="D35" s="4">
        <v>174.29236787951459</v>
      </c>
      <c r="E35" s="4">
        <v>4.9508538315499022</v>
      </c>
      <c r="F35" s="4">
        <v>49.508538315499024</v>
      </c>
    </row>
    <row r="36" spans="1:6" x14ac:dyDescent="0.2">
      <c r="A36">
        <v>164924</v>
      </c>
      <c r="B36" t="s">
        <v>37</v>
      </c>
      <c r="C36" s="4">
        <v>2.9589324498990059</v>
      </c>
      <c r="D36" s="4">
        <v>29.589324498990059</v>
      </c>
      <c r="E36" s="4">
        <v>2.9589324498990059</v>
      </c>
      <c r="F36" s="4">
        <v>29.589324498990059</v>
      </c>
    </row>
    <row r="37" spans="1:6" x14ac:dyDescent="0.2">
      <c r="A37">
        <v>164988</v>
      </c>
      <c r="B37" t="s">
        <v>40</v>
      </c>
      <c r="C37" s="4">
        <v>2.9210149241347771</v>
      </c>
      <c r="D37" s="4">
        <v>29.210149241347771</v>
      </c>
      <c r="E37" s="4">
        <v>2.9210149241347771</v>
      </c>
      <c r="F37" s="4">
        <v>29.210149241347771</v>
      </c>
    </row>
    <row r="38" spans="1:6" x14ac:dyDescent="0.2">
      <c r="A38">
        <v>165015</v>
      </c>
      <c r="B38" t="s">
        <v>39</v>
      </c>
      <c r="C38" s="4">
        <v>2.852641713547337</v>
      </c>
      <c r="D38" s="4">
        <v>28.52641713547337</v>
      </c>
      <c r="E38" s="4">
        <v>2.852641713547337</v>
      </c>
      <c r="F38" s="4">
        <v>28.52641713547337</v>
      </c>
    </row>
    <row r="39" spans="1:6" x14ac:dyDescent="0.2">
      <c r="A39">
        <v>166027</v>
      </c>
      <c r="B39" t="s">
        <v>8</v>
      </c>
      <c r="C39" s="4">
        <v>4.1435946206671135</v>
      </c>
      <c r="D39" s="4">
        <v>41.435946206671133</v>
      </c>
      <c r="E39" s="4">
        <v>4.1435946206671135</v>
      </c>
      <c r="F39" s="4">
        <v>41.435946206671133</v>
      </c>
    </row>
    <row r="40" spans="1:6" x14ac:dyDescent="0.2">
      <c r="A40">
        <v>166629</v>
      </c>
      <c r="B40" t="s">
        <v>66</v>
      </c>
      <c r="C40" s="4">
        <v>10.858538876299569</v>
      </c>
      <c r="D40" s="4">
        <v>108.58538876299569</v>
      </c>
      <c r="E40" s="4">
        <v>4.6371640320287373</v>
      </c>
      <c r="F40" s="4">
        <v>46.371640320287369</v>
      </c>
    </row>
    <row r="41" spans="1:6" x14ac:dyDescent="0.2">
      <c r="A41">
        <v>166683</v>
      </c>
      <c r="B41" t="s">
        <v>6</v>
      </c>
      <c r="C41" s="4">
        <v>4.4232662830067957</v>
      </c>
      <c r="D41" s="4">
        <v>44.232662830067959</v>
      </c>
      <c r="E41" s="4">
        <v>4.4232662830067957</v>
      </c>
      <c r="F41" s="4">
        <v>44.232662830067959</v>
      </c>
    </row>
    <row r="42" spans="1:6" x14ac:dyDescent="0.2">
      <c r="A42">
        <v>167358</v>
      </c>
      <c r="B42" t="s">
        <v>63</v>
      </c>
      <c r="C42" s="4">
        <v>2.9957075566822566</v>
      </c>
      <c r="D42" s="4">
        <v>29.957075566822567</v>
      </c>
      <c r="E42" s="4">
        <v>2.9957075566822566</v>
      </c>
      <c r="F42" s="4">
        <v>29.957075566822567</v>
      </c>
    </row>
    <row r="43" spans="1:6" x14ac:dyDescent="0.2">
      <c r="A43">
        <v>168148</v>
      </c>
      <c r="B43" t="s">
        <v>27</v>
      </c>
      <c r="C43" s="4">
        <v>3.008153755214646</v>
      </c>
      <c r="D43" s="4">
        <v>30.081537552146461</v>
      </c>
      <c r="E43" s="4">
        <v>3.008153755214646</v>
      </c>
      <c r="F43" s="4">
        <v>30.081537552146461</v>
      </c>
    </row>
    <row r="44" spans="1:6" x14ac:dyDescent="0.2">
      <c r="A44">
        <v>170976</v>
      </c>
      <c r="B44" t="s">
        <v>60</v>
      </c>
      <c r="C44" s="4">
        <v>11.083015667806</v>
      </c>
      <c r="D44" s="4">
        <v>110.83015667806001</v>
      </c>
      <c r="E44" s="4">
        <v>3.0446647361192678</v>
      </c>
      <c r="F44" s="4">
        <v>30.446647361192678</v>
      </c>
    </row>
    <row r="45" spans="1:6" x14ac:dyDescent="0.2">
      <c r="A45">
        <v>171100</v>
      </c>
      <c r="B45" t="s">
        <v>72</v>
      </c>
      <c r="C45" s="4">
        <v>10.363972789298266</v>
      </c>
      <c r="D45" s="4">
        <v>103.63972789298266</v>
      </c>
      <c r="E45" s="4">
        <v>3.4938529462701946</v>
      </c>
      <c r="F45" s="4">
        <v>34.938529462701943</v>
      </c>
    </row>
    <row r="46" spans="1:6" x14ac:dyDescent="0.2">
      <c r="A46">
        <v>174066</v>
      </c>
      <c r="B46" t="s">
        <v>69</v>
      </c>
      <c r="C46" s="4">
        <v>10.705719214625271</v>
      </c>
      <c r="D46" s="4">
        <v>107.0571921462527</v>
      </c>
      <c r="E46" s="4">
        <v>6.8146672382955487</v>
      </c>
      <c r="F46" s="4">
        <v>68.146672382955487</v>
      </c>
    </row>
    <row r="47" spans="1:6" x14ac:dyDescent="0.2">
      <c r="A47">
        <v>179867</v>
      </c>
      <c r="B47" t="s">
        <v>42</v>
      </c>
      <c r="C47" s="4">
        <v>2.999858270505205</v>
      </c>
      <c r="D47" s="4">
        <v>29.998582705052051</v>
      </c>
      <c r="E47" s="4">
        <v>2.999858270505205</v>
      </c>
      <c r="F47" s="4">
        <v>29.998582705052051</v>
      </c>
    </row>
    <row r="48" spans="1:6" x14ac:dyDescent="0.2">
      <c r="A48">
        <v>182670</v>
      </c>
      <c r="B48" t="s">
        <v>10</v>
      </c>
      <c r="C48" s="4">
        <v>3.6159105871245667</v>
      </c>
      <c r="D48" s="4">
        <v>36.159105871245664</v>
      </c>
      <c r="E48" s="4">
        <v>3.6159105871245667</v>
      </c>
      <c r="F48" s="4">
        <v>36.159105871245664</v>
      </c>
    </row>
    <row r="49" spans="1:6" x14ac:dyDescent="0.2">
      <c r="A49">
        <v>186131</v>
      </c>
      <c r="B49" t="s">
        <v>5</v>
      </c>
      <c r="C49" s="4">
        <v>4.5756378824849966</v>
      </c>
      <c r="D49" s="4">
        <v>45.756378824849968</v>
      </c>
      <c r="E49" s="4">
        <v>4.5756378824849966</v>
      </c>
      <c r="F49" s="4">
        <v>45.756378824849968</v>
      </c>
    </row>
    <row r="50" spans="1:6" x14ac:dyDescent="0.2">
      <c r="A50">
        <v>186380</v>
      </c>
      <c r="B50" t="s">
        <v>55</v>
      </c>
      <c r="C50" s="4">
        <v>11.638098112469939</v>
      </c>
      <c r="D50" s="4">
        <v>116.38098112469939</v>
      </c>
      <c r="E50" s="4">
        <v>5.1650093145957037</v>
      </c>
      <c r="F50" s="4">
        <v>51.650093145957037</v>
      </c>
    </row>
    <row r="51" spans="1:6" x14ac:dyDescent="0.2">
      <c r="A51">
        <v>190415</v>
      </c>
      <c r="B51" t="s">
        <v>25</v>
      </c>
      <c r="C51" s="4">
        <v>3.3177547628004143</v>
      </c>
      <c r="D51" s="4">
        <v>33.177547628004142</v>
      </c>
      <c r="E51" s="4">
        <v>3.3177547628004143</v>
      </c>
      <c r="F51" s="4">
        <v>33.177547628004142</v>
      </c>
    </row>
    <row r="52" spans="1:6" x14ac:dyDescent="0.2">
      <c r="A52">
        <v>193900</v>
      </c>
      <c r="B52" t="s">
        <v>33</v>
      </c>
      <c r="C52" s="4">
        <v>3.0820365870474289</v>
      </c>
      <c r="D52" s="4">
        <v>30.820365870474291</v>
      </c>
      <c r="E52" s="4">
        <v>3.0820365870474289</v>
      </c>
      <c r="F52" s="4">
        <v>30.820365870474291</v>
      </c>
    </row>
    <row r="53" spans="1:6" x14ac:dyDescent="0.2">
      <c r="A53">
        <v>194824</v>
      </c>
      <c r="B53" t="s">
        <v>19</v>
      </c>
      <c r="C53" s="4">
        <v>3.4227221582148029</v>
      </c>
      <c r="D53" s="4">
        <v>34.227221582148026</v>
      </c>
      <c r="E53" s="4">
        <v>3.4227221582148029</v>
      </c>
      <c r="F53" s="4">
        <v>34.227221582148026</v>
      </c>
    </row>
    <row r="54" spans="1:6" x14ac:dyDescent="0.2">
      <c r="A54">
        <v>195030</v>
      </c>
      <c r="B54" t="s">
        <v>57</v>
      </c>
      <c r="C54" s="4">
        <v>2.7782710334580085</v>
      </c>
      <c r="D54" s="4">
        <v>27.782710334580084</v>
      </c>
      <c r="E54" s="4">
        <v>2.7782710334580085</v>
      </c>
      <c r="F54" s="4">
        <v>27.782710334580084</v>
      </c>
    </row>
    <row r="55" spans="1:6" x14ac:dyDescent="0.2">
      <c r="A55">
        <v>196088</v>
      </c>
      <c r="B55" t="s">
        <v>85</v>
      </c>
      <c r="C55" s="4">
        <v>16.322801409114518</v>
      </c>
      <c r="D55" s="4">
        <v>163.22801409114518</v>
      </c>
      <c r="E55" s="4">
        <v>5.9965892344095924</v>
      </c>
      <c r="F55" s="4">
        <v>59.96589234409592</v>
      </c>
    </row>
    <row r="56" spans="1:6" x14ac:dyDescent="0.2">
      <c r="A56">
        <v>196097</v>
      </c>
      <c r="B56" t="s">
        <v>52</v>
      </c>
      <c r="C56" s="4">
        <v>19.879769357528115</v>
      </c>
      <c r="D56" s="4">
        <v>198.79769357528116</v>
      </c>
      <c r="E56" s="4">
        <v>7.1904506575356706</v>
      </c>
      <c r="F56" s="4">
        <v>71.904506575356706</v>
      </c>
    </row>
    <row r="57" spans="1:6" x14ac:dyDescent="0.2">
      <c r="A57">
        <v>196413</v>
      </c>
      <c r="B57" t="s">
        <v>64</v>
      </c>
      <c r="C57" s="4">
        <v>3.0209571515412645</v>
      </c>
      <c r="D57" s="4">
        <v>30.209571515412645</v>
      </c>
      <c r="E57" s="4">
        <v>3.0209571515412645</v>
      </c>
      <c r="F57" s="4">
        <v>30.209571515412645</v>
      </c>
    </row>
    <row r="58" spans="1:6" x14ac:dyDescent="0.2">
      <c r="A58">
        <v>197708</v>
      </c>
      <c r="B58" t="s">
        <v>26</v>
      </c>
      <c r="C58" s="4">
        <v>4.0273940477591719</v>
      </c>
      <c r="D58" s="4">
        <v>40.273940477591722</v>
      </c>
      <c r="E58" s="4">
        <v>4.0273940477591719</v>
      </c>
      <c r="F58" s="4">
        <v>40.273940477591722</v>
      </c>
    </row>
    <row r="59" spans="1:6" x14ac:dyDescent="0.2">
      <c r="A59">
        <v>198419</v>
      </c>
      <c r="B59" t="s">
        <v>13</v>
      </c>
      <c r="C59" s="4">
        <v>3.5528103142468823</v>
      </c>
      <c r="D59" s="4">
        <v>35.528103142468822</v>
      </c>
      <c r="E59" s="4">
        <v>3.5528103142468823</v>
      </c>
      <c r="F59" s="4">
        <v>35.528103142468822</v>
      </c>
    </row>
    <row r="60" spans="1:6" x14ac:dyDescent="0.2">
      <c r="A60">
        <v>199120</v>
      </c>
      <c r="B60" t="s">
        <v>77</v>
      </c>
      <c r="C60" s="4">
        <v>17.740682891274457</v>
      </c>
      <c r="D60" s="4">
        <v>177.40682891274457</v>
      </c>
      <c r="E60" s="4">
        <v>3.9371536220851762</v>
      </c>
      <c r="F60" s="4">
        <v>39.371536220851759</v>
      </c>
    </row>
    <row r="61" spans="1:6" x14ac:dyDescent="0.2">
      <c r="A61">
        <v>199120</v>
      </c>
      <c r="B61" t="s">
        <v>86</v>
      </c>
      <c r="C61" s="4">
        <v>16.36235203960802</v>
      </c>
      <c r="D61" s="4">
        <v>163.62352039608021</v>
      </c>
      <c r="E61" s="4">
        <v>3.5756184641889344</v>
      </c>
      <c r="F61" s="4">
        <v>35.756184641889341</v>
      </c>
    </row>
    <row r="62" spans="1:6" x14ac:dyDescent="0.2">
      <c r="A62">
        <v>199847</v>
      </c>
      <c r="B62" t="s">
        <v>32</v>
      </c>
      <c r="C62" s="4">
        <v>3.0624246702015778</v>
      </c>
      <c r="D62" s="4">
        <v>30.624246702015778</v>
      </c>
      <c r="E62" s="4">
        <v>3.0624246702015778</v>
      </c>
      <c r="F62" s="4">
        <v>30.624246702015778</v>
      </c>
    </row>
    <row r="63" spans="1:6" x14ac:dyDescent="0.2">
      <c r="A63">
        <v>201645</v>
      </c>
      <c r="B63" t="s">
        <v>47</v>
      </c>
      <c r="C63" s="4">
        <v>3.2980676169288632</v>
      </c>
      <c r="D63" s="4">
        <v>32.980676169288628</v>
      </c>
      <c r="E63" s="4">
        <v>3.2980676169288632</v>
      </c>
      <c r="F63" s="4">
        <v>32.980676169288628</v>
      </c>
    </row>
    <row r="64" spans="1:6" x14ac:dyDescent="0.2">
      <c r="A64">
        <v>201885</v>
      </c>
      <c r="B64" t="s">
        <v>81</v>
      </c>
      <c r="C64" s="4">
        <v>12.815494025705254</v>
      </c>
      <c r="D64" s="4">
        <v>128.15494025705254</v>
      </c>
      <c r="E64" s="4">
        <v>4.7892636682064342</v>
      </c>
      <c r="F64" s="4">
        <v>47.892636682064342</v>
      </c>
    </row>
    <row r="65" spans="1:6" x14ac:dyDescent="0.2">
      <c r="A65">
        <v>203517</v>
      </c>
      <c r="B65" t="s">
        <v>89</v>
      </c>
      <c r="C65" s="4">
        <v>11.885172344225218</v>
      </c>
      <c r="D65" s="4">
        <v>118.85172344225218</v>
      </c>
      <c r="E65" s="4">
        <v>6.1244454491712146</v>
      </c>
      <c r="F65" s="4">
        <v>61.244454491712148</v>
      </c>
    </row>
    <row r="66" spans="1:6" x14ac:dyDescent="0.2">
      <c r="A66">
        <v>204796</v>
      </c>
      <c r="B66" t="s">
        <v>82</v>
      </c>
      <c r="C66" s="4">
        <v>14.063720344700945</v>
      </c>
      <c r="D66" s="4">
        <v>140.63720344700945</v>
      </c>
      <c r="E66" s="4">
        <v>4.7720939900398704</v>
      </c>
      <c r="F66" s="4">
        <v>47.720939900398704</v>
      </c>
    </row>
    <row r="67" spans="1:6" x14ac:dyDescent="0.2">
      <c r="A67">
        <v>211440</v>
      </c>
      <c r="B67" t="s">
        <v>22</v>
      </c>
      <c r="C67" s="4">
        <v>3.3035496991592095</v>
      </c>
      <c r="D67" s="4">
        <v>33.035496991592098</v>
      </c>
      <c r="E67" s="4">
        <v>3.3035496991592095</v>
      </c>
      <c r="F67" s="4">
        <v>33.035496991592098</v>
      </c>
    </row>
    <row r="68" spans="1:6" x14ac:dyDescent="0.2">
      <c r="A68">
        <v>212054</v>
      </c>
      <c r="B68" t="s">
        <v>54</v>
      </c>
      <c r="C68" s="4">
        <v>3.2273705679890154</v>
      </c>
      <c r="D68" s="4">
        <v>32.273705679890156</v>
      </c>
      <c r="E68" s="4">
        <v>3.2273705679890154</v>
      </c>
      <c r="F68" s="4">
        <v>32.273705679890156</v>
      </c>
    </row>
    <row r="69" spans="1:6" x14ac:dyDescent="0.2">
      <c r="A69">
        <v>215062</v>
      </c>
      <c r="B69" t="s">
        <v>12</v>
      </c>
      <c r="C69" s="4">
        <v>3.5867630698439177</v>
      </c>
      <c r="D69" s="4">
        <v>35.867630698439179</v>
      </c>
      <c r="E69" s="4">
        <v>3.5867630698439177</v>
      </c>
      <c r="F69" s="4">
        <v>35.867630698439179</v>
      </c>
    </row>
    <row r="70" spans="1:6" x14ac:dyDescent="0.2">
      <c r="A70">
        <v>215293</v>
      </c>
      <c r="B70" t="s">
        <v>79</v>
      </c>
      <c r="C70" s="4">
        <v>7.8319007058398453</v>
      </c>
      <c r="D70" s="4">
        <v>78.319007058398455</v>
      </c>
      <c r="E70" s="4">
        <v>4.5773784801607089</v>
      </c>
      <c r="F70" s="4">
        <v>45.773784801607093</v>
      </c>
    </row>
    <row r="71" spans="1:6" x14ac:dyDescent="0.2">
      <c r="A71">
        <v>217156</v>
      </c>
      <c r="B71" t="s">
        <v>15</v>
      </c>
      <c r="C71" s="4">
        <v>3.4328527680072005</v>
      </c>
      <c r="D71" s="4">
        <v>34.328527680072007</v>
      </c>
      <c r="E71" s="4">
        <v>3.4328527680072005</v>
      </c>
      <c r="F71" s="4">
        <v>34.328527680072007</v>
      </c>
    </row>
    <row r="72" spans="1:6" x14ac:dyDescent="0.2">
      <c r="A72">
        <v>221999</v>
      </c>
      <c r="B72" t="s">
        <v>35</v>
      </c>
      <c r="C72" s="4">
        <v>3.3038674063946565</v>
      </c>
      <c r="D72" s="4">
        <v>33.038674063946566</v>
      </c>
      <c r="E72" s="4">
        <v>3.3038674063946565</v>
      </c>
      <c r="F72" s="4">
        <v>33.038674063946566</v>
      </c>
    </row>
    <row r="73" spans="1:6" x14ac:dyDescent="0.2">
      <c r="A73">
        <v>227757</v>
      </c>
      <c r="B73" t="s">
        <v>16</v>
      </c>
      <c r="C73" s="4">
        <v>4.1982800547523258</v>
      </c>
      <c r="D73" s="4">
        <v>41.982800547523254</v>
      </c>
      <c r="E73" s="4">
        <v>4.1982800547523258</v>
      </c>
      <c r="F73" s="4">
        <v>41.982800547523254</v>
      </c>
    </row>
    <row r="74" spans="1:6" x14ac:dyDescent="0.2">
      <c r="A74">
        <v>228723</v>
      </c>
      <c r="B74" t="s">
        <v>44</v>
      </c>
      <c r="C74" s="4">
        <v>18.506992243536658</v>
      </c>
      <c r="D74" s="4">
        <v>185.06992243536658</v>
      </c>
      <c r="E74" s="4">
        <v>5.8394541671374824</v>
      </c>
      <c r="F74" s="4">
        <v>58.394541671374824</v>
      </c>
    </row>
    <row r="75" spans="1:6" x14ac:dyDescent="0.2">
      <c r="A75">
        <v>228778</v>
      </c>
      <c r="B75" t="s">
        <v>58</v>
      </c>
      <c r="C75" s="4">
        <v>16.582640828549426</v>
      </c>
      <c r="D75" s="4">
        <v>165.82640828549427</v>
      </c>
      <c r="E75" s="4">
        <v>4.0738871143489694</v>
      </c>
      <c r="F75" s="4">
        <v>40.738871143489696</v>
      </c>
    </row>
    <row r="76" spans="1:6" x14ac:dyDescent="0.2">
      <c r="A76">
        <v>228787</v>
      </c>
      <c r="B76" t="s">
        <v>73</v>
      </c>
      <c r="C76" s="4">
        <v>13.619767291205678</v>
      </c>
      <c r="D76" s="4">
        <v>136.19767291205679</v>
      </c>
      <c r="E76" s="4">
        <v>5.0453491831413899</v>
      </c>
      <c r="F76" s="4">
        <v>50.453491831413899</v>
      </c>
    </row>
    <row r="77" spans="1:6" x14ac:dyDescent="0.2">
      <c r="A77">
        <v>229027</v>
      </c>
      <c r="B77" t="s">
        <v>88</v>
      </c>
      <c r="C77" s="4">
        <v>17.181355595485648</v>
      </c>
      <c r="D77" s="4">
        <v>171.8135559548565</v>
      </c>
      <c r="E77" s="4">
        <v>7.2713243837895645</v>
      </c>
      <c r="F77" s="4">
        <v>72.713243837895646</v>
      </c>
    </row>
    <row r="78" spans="1:6" x14ac:dyDescent="0.2">
      <c r="A78">
        <v>230764</v>
      </c>
      <c r="B78" t="s">
        <v>71</v>
      </c>
      <c r="C78" s="4">
        <v>19.367805080733152</v>
      </c>
      <c r="D78" s="4">
        <v>193.67805080733152</v>
      </c>
      <c r="E78" s="4">
        <v>5.4210021829201649</v>
      </c>
      <c r="F78" s="4">
        <v>54.210021829201651</v>
      </c>
    </row>
    <row r="79" spans="1:6" x14ac:dyDescent="0.2">
      <c r="A79">
        <v>231624</v>
      </c>
      <c r="B79" t="s">
        <v>46</v>
      </c>
      <c r="C79" s="4">
        <v>10.631717488006485</v>
      </c>
      <c r="D79" s="4">
        <v>106.31717488006485</v>
      </c>
      <c r="E79" s="4">
        <v>3.486042302795028</v>
      </c>
      <c r="F79" s="4">
        <v>34.860423027950283</v>
      </c>
    </row>
    <row r="80" spans="1:6" x14ac:dyDescent="0.2">
      <c r="A80">
        <v>234076</v>
      </c>
      <c r="B80" t="s">
        <v>31</v>
      </c>
      <c r="C80" s="4">
        <v>13.282926981939239</v>
      </c>
      <c r="D80" s="4">
        <v>132.82926981939238</v>
      </c>
      <c r="E80" s="4">
        <v>3.5612844620120132</v>
      </c>
      <c r="F80" s="4">
        <v>35.612844620120129</v>
      </c>
    </row>
    <row r="81" spans="1:6" x14ac:dyDescent="0.2">
      <c r="A81">
        <v>236948</v>
      </c>
      <c r="B81" t="s">
        <v>53</v>
      </c>
      <c r="C81" s="4">
        <v>13.233306036406365</v>
      </c>
      <c r="D81" s="4">
        <v>132.33306036406364</v>
      </c>
      <c r="E81" s="4">
        <v>4.4024096285236496</v>
      </c>
      <c r="F81" s="4">
        <v>44.024096285236496</v>
      </c>
    </row>
    <row r="82" spans="1:6" x14ac:dyDescent="0.2">
      <c r="A82">
        <v>243744</v>
      </c>
      <c r="B82" t="s">
        <v>9</v>
      </c>
      <c r="C82" s="4">
        <v>4.0913589253572269</v>
      </c>
      <c r="D82" s="4">
        <v>40.913589253572269</v>
      </c>
      <c r="E82" s="4">
        <v>4.0913589253572269</v>
      </c>
      <c r="F82" s="4">
        <v>40.913589253572269</v>
      </c>
    </row>
    <row r="83" spans="1:6" x14ac:dyDescent="0.2">
      <c r="A83">
        <v>243780</v>
      </c>
      <c r="B83" t="s">
        <v>61</v>
      </c>
      <c r="C83" s="4">
        <v>16.018294925817198</v>
      </c>
      <c r="D83" s="4">
        <v>160.18294925817199</v>
      </c>
      <c r="E83" s="4">
        <v>4.9177128391041789</v>
      </c>
      <c r="F83" s="4">
        <v>49.177128391041791</v>
      </c>
    </row>
    <row r="84" spans="1:6" x14ac:dyDescent="0.2">
      <c r="A84">
        <v>190150</v>
      </c>
      <c r="B84" t="s">
        <v>24</v>
      </c>
      <c r="C84" s="4">
        <v>3.0171888051379532</v>
      </c>
      <c r="D84" s="4">
        <v>30.171888051379533</v>
      </c>
      <c r="E84" s="4">
        <v>3.0171888051379532</v>
      </c>
      <c r="F84" s="4">
        <v>30.171888051379533</v>
      </c>
    </row>
    <row r="85" spans="1:6" x14ac:dyDescent="0.2">
      <c r="A85">
        <v>214777</v>
      </c>
      <c r="B85" t="s">
        <v>41</v>
      </c>
      <c r="C85" s="4">
        <v>9.5279430655960855</v>
      </c>
      <c r="D85" s="4">
        <v>95.279430655960851</v>
      </c>
      <c r="E85" s="4">
        <v>5.0125165320783536</v>
      </c>
      <c r="F85" s="4">
        <v>50.125165320783537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ROI_WR</vt:lpstr>
      <vt:lpstr>PayScale IS</vt:lpstr>
      <vt:lpstr>PayScale OS</vt:lpstr>
      <vt:lpstr>ROI_TWR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Hejin Shin</dc:creator>
  <cp:lastModifiedBy>Microsoft Office User</cp:lastModifiedBy>
  <dcterms:created xsi:type="dcterms:W3CDTF">2017-10-07T18:46:28Z</dcterms:created>
  <dcterms:modified xsi:type="dcterms:W3CDTF">2017-10-08T18:13:08Z</dcterms:modified>
</cp:coreProperties>
</file>