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ee-e\PCED WORKS\Design sheets\Lighting\"/>
    </mc:Choice>
  </mc:AlternateContent>
  <bookViews>
    <workbookView xWindow="0" yWindow="0" windowWidth="16380" windowHeight="8190" tabRatio="500" activeTab="3"/>
  </bookViews>
  <sheets>
    <sheet name="2x2 panel" sheetId="1" r:id="rId1"/>
    <sheet name="Batten" sheetId="2" r:id="rId2"/>
    <sheet name="Downlighter Surface" sheetId="3" r:id="rId3"/>
    <sheet name="Downlighter Recessed" sheetId="4" r:id="rId4"/>
    <sheet name="Suspended WB" sheetId="5" r:id="rId5"/>
    <sheet name="Highbay WB" sheetId="6" r:id="rId6"/>
    <sheet name="Ref" sheetId="7" r:id="rId7"/>
  </sheets>
  <definedNames>
    <definedName name="_xlnm.Print_Area" localSheetId="0">'2x2 panel'!$A$1:$E$27</definedName>
    <definedName name="_xlnm.Print_Area" localSheetId="1">Batten!$A$1:$E$27</definedName>
    <definedName name="_xlnm.Print_Area" localSheetId="3">'Downlighter Recessed'!$A$1:$E$27</definedName>
    <definedName name="_xlnm.Print_Area" localSheetId="2">'Downlighter Surface'!$A$1:$E$27</definedName>
    <definedName name="_xlnm.Print_Area" localSheetId="5">'Highbay WB'!$A$1:$E$27</definedName>
    <definedName name="_xlnm.Print_Area" localSheetId="4">'Suspended WB'!$A$1:$E$27</definedName>
    <definedName name="Print_Area_0" localSheetId="0">'2x2 panel'!$A$1:$E$26</definedName>
    <definedName name="Print_Area_0" localSheetId="1">Batten!$A$1:$E$26</definedName>
    <definedName name="Print_Area_0" localSheetId="3">'Downlighter Recessed'!$A$1:$E$26</definedName>
    <definedName name="Print_Area_0" localSheetId="2">'Downlighter Surface'!$A$1:$E$26</definedName>
    <definedName name="Print_Area_0" localSheetId="5">'Highbay WB'!$A$1:$E$26</definedName>
    <definedName name="Print_Area_0" localSheetId="4">'Suspended WB'!$A$1:$E$26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3" i="6" l="1"/>
  <c r="E27" i="6" s="1"/>
  <c r="E17" i="6"/>
  <c r="B16" i="6"/>
  <c r="B17" i="6" s="1"/>
  <c r="D18" i="6" s="1"/>
  <c r="B12" i="6"/>
  <c r="E23" i="5"/>
  <c r="E27" i="5" s="1"/>
  <c r="E17" i="5"/>
  <c r="B12" i="5"/>
  <c r="B16" i="5" s="1"/>
  <c r="B17" i="5" s="1"/>
  <c r="D18" i="5" s="1"/>
  <c r="E23" i="4"/>
  <c r="E17" i="4"/>
  <c r="B12" i="4"/>
  <c r="B16" i="4" s="1"/>
  <c r="B17" i="4" s="1"/>
  <c r="D18" i="4" s="1"/>
  <c r="E27" i="3"/>
  <c r="E23" i="3"/>
  <c r="E26" i="3" s="1"/>
  <c r="E17" i="3"/>
  <c r="B12" i="3"/>
  <c r="B16" i="3" s="1"/>
  <c r="B17" i="3" s="1"/>
  <c r="D18" i="3" s="1"/>
  <c r="E27" i="2"/>
  <c r="E26" i="2"/>
  <c r="E23" i="2"/>
  <c r="E17" i="2"/>
  <c r="B12" i="2"/>
  <c r="B16" i="2" s="1"/>
  <c r="B17" i="2" s="1"/>
  <c r="D18" i="2" s="1"/>
  <c r="E26" i="1"/>
  <c r="E23" i="1"/>
  <c r="E17" i="1"/>
  <c r="B12" i="1"/>
  <c r="B16" i="1" s="1"/>
  <c r="B17" i="1" s="1"/>
  <c r="D18" i="1" s="1"/>
  <c r="E27" i="4" l="1"/>
  <c r="E27" i="1"/>
  <c r="D21" i="6"/>
  <c r="D20" i="6"/>
  <c r="D21" i="2"/>
  <c r="D20" i="2"/>
  <c r="D20" i="5"/>
  <c r="D21" i="5"/>
  <c r="D21" i="1"/>
  <c r="D20" i="1"/>
  <c r="E25" i="1"/>
  <c r="E25" i="2"/>
  <c r="D21" i="4"/>
  <c r="D20" i="4"/>
  <c r="D21" i="3"/>
  <c r="D20" i="3"/>
  <c r="E25" i="6"/>
  <c r="E25" i="5"/>
  <c r="E26" i="6"/>
  <c r="E25" i="4"/>
  <c r="E26" i="5"/>
  <c r="E25" i="3"/>
  <c r="E26" i="4"/>
</calcChain>
</file>

<file path=xl/sharedStrings.xml><?xml version="1.0" encoding="utf-8"?>
<sst xmlns="http://schemas.openxmlformats.org/spreadsheetml/2006/main" count="294" uniqueCount="44">
  <si>
    <t xml:space="preserve">Internal Lighting Calculation Sheet </t>
  </si>
  <si>
    <t xml:space="preserve">Project name </t>
  </si>
  <si>
    <t>Date :</t>
  </si>
  <si>
    <t xml:space="preserve">Building name </t>
  </si>
  <si>
    <t>Required Lux (E) =</t>
  </si>
  <si>
    <t xml:space="preserve">Room name </t>
  </si>
  <si>
    <t>Room Index</t>
  </si>
  <si>
    <t>Reflection Factors</t>
  </si>
  <si>
    <t>↓ Copy Column corresponding to reflectance values</t>
  </si>
  <si>
    <t>Length (L) =</t>
  </si>
  <si>
    <t>m</t>
  </si>
  <si>
    <t>Width (W) =</t>
  </si>
  <si>
    <t>Floor =</t>
  </si>
  <si>
    <t>RF</t>
  </si>
  <si>
    <t>Height (H) =</t>
  </si>
  <si>
    <t>Ceiling =</t>
  </si>
  <si>
    <t>RC</t>
  </si>
  <si>
    <t>Working level =</t>
  </si>
  <si>
    <t>Wall =</t>
  </si>
  <si>
    <t>RW</t>
  </si>
  <si>
    <t>Fixt. Level (Hf) =</t>
  </si>
  <si>
    <t>Hm = H – Hf =</t>
  </si>
  <si>
    <t>Luminaire type :</t>
  </si>
  <si>
    <t>2x2 Panel Recessed</t>
  </si>
  <si>
    <t>Lamp type :</t>
  </si>
  <si>
    <t>LED</t>
  </si>
  <si>
    <t>Lamp Wattage =</t>
  </si>
  <si>
    <t>Lamp Flux =</t>
  </si>
  <si>
    <t>Room Index (K ) =</t>
  </si>
  <si>
    <t>Utilization F. (Uf) =</t>
  </si>
  <si>
    <t>Maintenance Factor (Mf) =</t>
  </si>
  <si>
    <t xml:space="preserve">No. of Luminaries required (N) = </t>
  </si>
  <si>
    <t>No. of Luminaries along length (Ng) =</t>
  </si>
  <si>
    <t>No. of Luminaries along breadth (Nc) =</t>
  </si>
  <si>
    <t>Actual No. of Luminaires (Na)=Ng*Nc=</t>
  </si>
  <si>
    <t>Actual Lux (Lum) =</t>
  </si>
  <si>
    <t xml:space="preserve">Energy Density (W/m^2) = </t>
  </si>
  <si>
    <t xml:space="preserve">Space to Height Ratio (SHR) = </t>
  </si>
  <si>
    <t>(&lt;1.5)</t>
  </si>
  <si>
    <t>Note:</t>
  </si>
  <si>
    <t xml:space="preserve">Lamp Lumen Depreciation (LLD) = </t>
  </si>
  <si>
    <t>(For replacement @ 80% light output level)</t>
  </si>
  <si>
    <t>Luminaire Dirt Depreciation (LDD)  =</t>
  </si>
  <si>
    <t>Room Surface Dirt Depreciation (RSDD)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</si>
</sst>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"/>
    <numFmt numFmtId="166" formatCode="0.000"/>
  </numFmts>
  <fonts count="11" x14ac:knownFonts="1">
    <font>
      <sz val="11"/>
      <color rgb="FF000000"/>
      <name val="Calibri"/>
      <family val="2"/>
      <charset val="1"/>
    </font>
    <font>
      <sz val="8"/>
      <name val="Comic Sans MS"/>
      <family val="4"/>
      <charset val="1"/>
    </font>
    <font>
      <b/>
      <sz val="8"/>
      <color rgb="FF000000"/>
      <name val="Comic Sans MS"/>
      <family val="4"/>
      <charset val="1"/>
    </font>
    <font>
      <sz val="8"/>
      <color rgb="FF000000"/>
      <name val="Comic Sans MS"/>
      <family val="4"/>
      <charset val="1"/>
    </font>
    <font>
      <b/>
      <u/>
      <sz val="8"/>
      <color rgb="FF000000"/>
      <name val="Comic Sans MS"/>
      <family val="4"/>
      <charset val="1"/>
    </font>
    <font>
      <i/>
      <sz val="8"/>
      <name val="Comic Sans MS"/>
      <family val="4"/>
      <charset val="1"/>
    </font>
    <font>
      <sz val="8"/>
      <color rgb="FFCE181E"/>
      <name val="Comic Sans MS"/>
      <family val="4"/>
      <charset val="1"/>
    </font>
    <font>
      <i/>
      <sz val="8"/>
      <color rgb="FF000000"/>
      <name val="Comic Sans MS"/>
      <family val="4"/>
      <charset val="1"/>
    </font>
    <font>
      <sz val="8"/>
      <color rgb="FF000000"/>
      <name val="Comic Sans MS"/>
      <family val="4"/>
    </font>
    <font>
      <sz val="8"/>
      <name val="Comic Sans MS"/>
      <family val="4"/>
    </font>
    <font>
      <b/>
      <sz val="8"/>
      <name val="Comic Sans MS"/>
      <family val="4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DDDDD"/>
        <bgColor rgb="FFCCFFCC"/>
      </patternFill>
    </fill>
  </fills>
  <borders count="13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 applyProtection="1">
      <alignment vertical="center"/>
    </xf>
    <xf numFmtId="0" fontId="1" fillId="0" borderId="0" xfId="0" applyFont="1" applyBorder="1" applyAlignment="1" applyProtection="1">
      <alignment wrapText="1"/>
    </xf>
    <xf numFmtId="0" fontId="3" fillId="0" borderId="1" xfId="0" applyFont="1" applyBorder="1" applyAlignment="1" applyProtection="1"/>
    <xf numFmtId="164" fontId="3" fillId="2" borderId="2" xfId="0" applyNumberFormat="1" applyFont="1" applyFill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wrapText="1"/>
    </xf>
    <xf numFmtId="0" fontId="3" fillId="0" borderId="4" xfId="0" applyFont="1" applyBorder="1" applyAlignment="1" applyProtection="1"/>
    <xf numFmtId="0" fontId="3" fillId="2" borderId="5" xfId="0" applyFont="1" applyFill="1" applyBorder="1" applyAlignment="1" applyProtection="1">
      <alignment horizontal="center"/>
      <protection locked="0"/>
    </xf>
    <xf numFmtId="0" fontId="3" fillId="0" borderId="6" xfId="0" applyFont="1" applyBorder="1" applyAlignment="1" applyProtection="1"/>
    <xf numFmtId="0" fontId="3" fillId="0" borderId="7" xfId="0" applyFont="1" applyBorder="1" applyAlignment="1" applyProtection="1">
      <alignment horizontal="left"/>
    </xf>
    <xf numFmtId="0" fontId="4" fillId="0" borderId="1" xfId="0" applyFont="1" applyBorder="1" applyAlignment="1" applyProtection="1"/>
    <xf numFmtId="0" fontId="1" fillId="0" borderId="8" xfId="0" applyFont="1" applyBorder="1" applyAlignment="1" applyProtection="1">
      <alignment wrapText="1"/>
    </xf>
    <xf numFmtId="0" fontId="3" fillId="0" borderId="2" xfId="0" applyFont="1" applyBorder="1" applyAlignment="1" applyProtection="1"/>
    <xf numFmtId="0" fontId="3" fillId="0" borderId="2" xfId="0" applyFont="1" applyBorder="1" applyAlignment="1" applyProtection="1">
      <alignment horizontal="center"/>
    </xf>
    <xf numFmtId="0" fontId="5" fillId="0" borderId="3" xfId="0" applyFont="1" applyBorder="1" applyAlignment="1" applyProtection="1">
      <alignment horizontal="left"/>
    </xf>
    <xf numFmtId="0" fontId="0" fillId="0" borderId="0" xfId="0" applyProtection="1"/>
    <xf numFmtId="0" fontId="3" fillId="0" borderId="0" xfId="0" applyFont="1" applyProtection="1"/>
    <xf numFmtId="0" fontId="3" fillId="2" borderId="0" xfId="0" applyFont="1" applyFill="1" applyAlignment="1" applyProtection="1">
      <alignment horizontal="right"/>
      <protection locked="0"/>
    </xf>
    <xf numFmtId="0" fontId="3" fillId="0" borderId="5" xfId="0" applyFont="1" applyBorder="1" applyAlignment="1" applyProtection="1"/>
    <xf numFmtId="0" fontId="3" fillId="0" borderId="5" xfId="0" applyFont="1" applyBorder="1" applyAlignment="1" applyProtection="1">
      <alignment horizontal="center"/>
    </xf>
    <xf numFmtId="0" fontId="6" fillId="2" borderId="5" xfId="0" applyFont="1" applyFill="1" applyBorder="1" applyAlignment="1" applyProtection="1">
      <alignment horizontal="right"/>
      <protection locked="0"/>
    </xf>
    <xf numFmtId="0" fontId="3" fillId="0" borderId="0" xfId="0" applyFont="1" applyProtection="1">
      <protection locked="0"/>
    </xf>
    <xf numFmtId="0" fontId="1" fillId="0" borderId="5" xfId="0" applyFont="1" applyBorder="1" applyAlignment="1" applyProtection="1">
      <alignment wrapText="1"/>
    </xf>
    <xf numFmtId="0" fontId="3" fillId="0" borderId="9" xfId="0" applyFont="1" applyBorder="1" applyAlignment="1" applyProtection="1">
      <alignment horizontal="right"/>
    </xf>
    <xf numFmtId="0" fontId="3" fillId="0" borderId="7" xfId="0" applyFont="1" applyBorder="1" applyAlignment="1" applyProtection="1"/>
    <xf numFmtId="0" fontId="3" fillId="0" borderId="7" xfId="0" applyFont="1" applyBorder="1" applyAlignment="1" applyProtection="1">
      <alignment horizontal="center"/>
    </xf>
    <xf numFmtId="0" fontId="7" fillId="0" borderId="2" xfId="0" applyFont="1" applyBorder="1" applyAlignment="1" applyProtection="1">
      <alignment horizontal="center"/>
    </xf>
    <xf numFmtId="0" fontId="4" fillId="0" borderId="4" xfId="0" applyFont="1" applyBorder="1" applyAlignment="1" applyProtection="1"/>
    <xf numFmtId="0" fontId="3" fillId="0" borderId="0" xfId="0" applyFont="1" applyBorder="1" applyAlignment="1" applyProtection="1"/>
    <xf numFmtId="0" fontId="3" fillId="2" borderId="5" xfId="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/>
    <xf numFmtId="2" fontId="3" fillId="3" borderId="0" xfId="0" applyNumberFormat="1" applyFont="1" applyFill="1" applyAlignment="1" applyProtection="1"/>
    <xf numFmtId="0" fontId="3" fillId="0" borderId="5" xfId="0" applyFont="1" applyBorder="1" applyAlignment="1" applyProtection="1">
      <alignment horizontal="right"/>
    </xf>
    <xf numFmtId="0" fontId="8" fillId="3" borderId="9" xfId="0" applyFont="1" applyFill="1" applyBorder="1" applyAlignment="1" applyProtection="1"/>
    <xf numFmtId="0" fontId="3" fillId="2" borderId="7" xfId="0" applyFont="1" applyFill="1" applyBorder="1" applyAlignment="1" applyProtection="1">
      <alignment horizontal="right"/>
      <protection locked="0"/>
    </xf>
    <xf numFmtId="0" fontId="1" fillId="0" borderId="0" xfId="0" applyFont="1" applyBorder="1" applyAlignment="1" applyProtection="1">
      <alignment horizontal="right" wrapText="1"/>
    </xf>
    <xf numFmtId="0" fontId="3" fillId="0" borderId="8" xfId="0" applyFont="1" applyBorder="1" applyAlignment="1" applyProtection="1"/>
    <xf numFmtId="165" fontId="7" fillId="3" borderId="8" xfId="0" applyNumberFormat="1" applyFont="1" applyFill="1" applyBorder="1" applyAlignment="1" applyProtection="1">
      <alignment horizontal="center"/>
    </xf>
    <xf numFmtId="0" fontId="3" fillId="0" borderId="2" xfId="0" applyFont="1" applyBorder="1" applyAlignment="1" applyProtection="1">
      <alignment horizontal="left"/>
    </xf>
    <xf numFmtId="0" fontId="3" fillId="0" borderId="9" xfId="0" applyFont="1" applyBorder="1" applyAlignment="1" applyProtection="1"/>
    <xf numFmtId="0" fontId="3" fillId="0" borderId="9" xfId="0" applyFont="1" applyBorder="1" applyAlignment="1" applyProtection="1">
      <alignment horizontal="center"/>
    </xf>
    <xf numFmtId="0" fontId="2" fillId="0" borderId="1" xfId="0" applyFont="1" applyBorder="1" applyAlignment="1" applyProtection="1"/>
    <xf numFmtId="166" fontId="3" fillId="0" borderId="8" xfId="0" applyNumberFormat="1" applyFont="1" applyBorder="1" applyAlignment="1" applyProtection="1">
      <alignment horizontal="center"/>
    </xf>
    <xf numFmtId="1" fontId="2" fillId="2" borderId="10" xfId="0" applyNumberFormat="1" applyFont="1" applyFill="1" applyBorder="1" applyAlignment="1" applyProtection="1">
      <alignment horizontal="right"/>
      <protection locked="0"/>
    </xf>
    <xf numFmtId="0" fontId="2" fillId="0" borderId="4" xfId="0" applyFont="1" applyBorder="1" applyAlignment="1" applyProtection="1"/>
    <xf numFmtId="166" fontId="3" fillId="0" borderId="0" xfId="0" applyNumberFormat="1" applyFont="1" applyBorder="1" applyAlignment="1" applyProtection="1">
      <alignment horizontal="center"/>
    </xf>
    <xf numFmtId="0" fontId="2" fillId="2" borderId="11" xfId="0" applyFont="1" applyFill="1" applyBorder="1" applyAlignment="1" applyProtection="1">
      <alignment horizontal="right"/>
      <protection locked="0"/>
    </xf>
    <xf numFmtId="0" fontId="3" fillId="0" borderId="12" xfId="0" applyFont="1" applyBorder="1" applyAlignment="1" applyProtection="1">
      <alignment horizontal="right"/>
    </xf>
    <xf numFmtId="1" fontId="3" fillId="0" borderId="8" xfId="0" applyNumberFormat="1" applyFont="1" applyBorder="1" applyAlignment="1" applyProtection="1"/>
    <xf numFmtId="1" fontId="2" fillId="3" borderId="10" xfId="0" applyNumberFormat="1" applyFont="1" applyFill="1" applyBorder="1" applyAlignment="1" applyProtection="1">
      <alignment horizontal="right"/>
    </xf>
    <xf numFmtId="0" fontId="1" fillId="0" borderId="9" xfId="0" applyFont="1" applyBorder="1" applyAlignment="1" applyProtection="1">
      <alignment wrapText="1"/>
    </xf>
    <xf numFmtId="0" fontId="3" fillId="0" borderId="12" xfId="0" applyFont="1" applyBorder="1" applyAlignment="1" applyProtection="1">
      <alignment horizontal="left"/>
    </xf>
    <xf numFmtId="0" fontId="9" fillId="0" borderId="3" xfId="0" applyFont="1" applyBorder="1" applyAlignment="1" applyProtection="1">
      <alignment wrapText="1"/>
    </xf>
    <xf numFmtId="0" fontId="2" fillId="3" borderId="10" xfId="0" applyFont="1" applyFill="1" applyBorder="1" applyAlignment="1" applyProtection="1">
      <alignment horizontal="right"/>
    </xf>
    <xf numFmtId="165" fontId="3" fillId="0" borderId="11" xfId="0" applyNumberFormat="1" applyFont="1" applyBorder="1" applyAlignment="1" applyProtection="1">
      <alignment horizontal="right"/>
    </xf>
    <xf numFmtId="0" fontId="7" fillId="0" borderId="9" xfId="0" applyFont="1" applyBorder="1" applyAlignment="1" applyProtection="1"/>
    <xf numFmtId="165" fontId="3" fillId="0" borderId="12" xfId="0" applyNumberFormat="1" applyFont="1" applyBorder="1" applyAlignment="1" applyProtection="1">
      <alignment horizontal="right"/>
    </xf>
    <xf numFmtId="0" fontId="10" fillId="0" borderId="0" xfId="0" applyFont="1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2" fillId="0" borderId="0" xfId="0" applyFont="1" applyBorder="1" applyAlignment="1" applyProtection="1">
      <alignment horizontal="center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4</xdr:col>
      <xdr:colOff>703080</xdr:colOff>
      <xdr:row>30</xdr:row>
      <xdr:rowOff>75960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3954240" cy="49525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8"/>
  <sheetViews>
    <sheetView view="pageBreakPreview" topLeftCell="A4" zoomScale="160" zoomScaleNormal="170" zoomScalePageLayoutView="160" workbookViewId="0">
      <selection activeCell="E5" sqref="E5"/>
    </sheetView>
  </sheetViews>
  <sheetFormatPr defaultRowHeight="15" x14ac:dyDescent="0.25"/>
  <cols>
    <col min="1" max="1" width="15.7109375" style="1" customWidth="1"/>
    <col min="2" max="2" width="6.28515625" style="1" customWidth="1"/>
    <col min="3" max="3" width="14" style="1" customWidth="1"/>
    <col min="4" max="4" width="19.5703125" style="1" customWidth="1"/>
    <col min="5" max="5" width="7.5703125" style="1" customWidth="1"/>
    <col min="6" max="6" width="9.140625" style="1" customWidth="1"/>
    <col min="7" max="33" width="3.28515625" style="1" customWidth="1"/>
    <col min="34" max="1025" width="9.140625" style="1" customWidth="1"/>
  </cols>
  <sheetData>
    <row r="1" spans="1:40" ht="15.75" x14ac:dyDescent="0.3">
      <c r="A1" s="59" t="s">
        <v>0</v>
      </c>
      <c r="B1" s="59"/>
      <c r="C1" s="59"/>
      <c r="D1" s="59"/>
      <c r="E1" s="59"/>
    </row>
    <row r="2" spans="1:40" x14ac:dyDescent="0.25">
      <c r="A2" s="2"/>
      <c r="B2" s="2"/>
      <c r="C2" s="2"/>
      <c r="D2" s="2"/>
      <c r="E2" s="2"/>
    </row>
    <row r="3" spans="1:40" x14ac:dyDescent="0.25">
      <c r="A3" s="3" t="s">
        <v>1</v>
      </c>
      <c r="B3" s="60"/>
      <c r="C3" s="60"/>
      <c r="D3" s="3" t="s">
        <v>2</v>
      </c>
      <c r="E3" s="4">
        <v>41564</v>
      </c>
      <c r="F3" s="5"/>
      <c r="G3" s="2"/>
      <c r="H3" s="2"/>
    </row>
    <row r="4" spans="1:40" x14ac:dyDescent="0.25">
      <c r="A4" s="6" t="s">
        <v>3</v>
      </c>
      <c r="B4" s="61"/>
      <c r="C4" s="61"/>
      <c r="D4" s="6" t="s">
        <v>4</v>
      </c>
      <c r="E4" s="7">
        <v>300</v>
      </c>
      <c r="F4" s="5"/>
      <c r="G4" s="2"/>
      <c r="H4" s="2"/>
    </row>
    <row r="5" spans="1:40" x14ac:dyDescent="0.25">
      <c r="A5" s="8" t="s">
        <v>5</v>
      </c>
      <c r="B5" s="62"/>
      <c r="C5" s="62"/>
      <c r="D5" s="8"/>
      <c r="E5" s="9"/>
      <c r="F5" s="5"/>
      <c r="G5" s="2"/>
      <c r="H5" s="2"/>
    </row>
    <row r="6" spans="1:40" ht="15.75" x14ac:dyDescent="0.3">
      <c r="A6" s="10" t="s">
        <v>6</v>
      </c>
      <c r="B6" s="11"/>
      <c r="C6" s="12"/>
      <c r="D6" s="10" t="s">
        <v>7</v>
      </c>
      <c r="E6" s="13"/>
      <c r="F6" s="14" t="s">
        <v>8</v>
      </c>
      <c r="G6" s="2"/>
      <c r="H6" s="2"/>
      <c r="I6" s="15"/>
      <c r="J6" s="15"/>
      <c r="K6" s="15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</row>
    <row r="7" spans="1:40" x14ac:dyDescent="0.25">
      <c r="A7" s="6" t="s">
        <v>9</v>
      </c>
      <c r="B7" s="17">
        <v>4.9000000000000004</v>
      </c>
      <c r="C7" s="18" t="s">
        <v>10</v>
      </c>
      <c r="D7" s="6"/>
      <c r="E7" s="19"/>
      <c r="F7" s="5"/>
      <c r="G7" s="2"/>
      <c r="H7" s="2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</row>
    <row r="8" spans="1:40" x14ac:dyDescent="0.25">
      <c r="A8" s="6" t="s">
        <v>11</v>
      </c>
      <c r="B8" s="17">
        <v>5.5</v>
      </c>
      <c r="C8" s="18" t="s">
        <v>10</v>
      </c>
      <c r="D8" s="6" t="s">
        <v>12</v>
      </c>
      <c r="E8" s="20">
        <v>20</v>
      </c>
      <c r="F8" s="21">
        <v>20</v>
      </c>
      <c r="G8" s="2"/>
      <c r="H8" s="16" t="s">
        <v>13</v>
      </c>
      <c r="I8" s="16"/>
      <c r="J8" s="16">
        <v>20</v>
      </c>
      <c r="K8" s="16">
        <v>20</v>
      </c>
      <c r="L8" s="16">
        <v>20</v>
      </c>
      <c r="M8" s="16">
        <v>20</v>
      </c>
      <c r="N8" s="16"/>
      <c r="O8" s="16">
        <v>20</v>
      </c>
      <c r="P8" s="16">
        <v>20</v>
      </c>
      <c r="Q8" s="16">
        <v>20</v>
      </c>
      <c r="R8" s="16">
        <v>20</v>
      </c>
      <c r="S8" s="16"/>
      <c r="T8" s="16">
        <v>20</v>
      </c>
      <c r="U8" s="16">
        <v>20</v>
      </c>
      <c r="V8" s="16">
        <v>20</v>
      </c>
      <c r="W8" s="16"/>
      <c r="X8" s="16">
        <v>20</v>
      </c>
      <c r="Y8" s="16">
        <v>20</v>
      </c>
      <c r="Z8" s="16">
        <v>20</v>
      </c>
      <c r="AA8" s="16"/>
      <c r="AB8" s="16">
        <v>20</v>
      </c>
      <c r="AC8" s="16">
        <v>20</v>
      </c>
      <c r="AD8" s="16">
        <v>20</v>
      </c>
      <c r="AE8" s="16"/>
      <c r="AF8" s="16">
        <v>20</v>
      </c>
      <c r="AG8" s="15"/>
    </row>
    <row r="9" spans="1:40" x14ac:dyDescent="0.25">
      <c r="A9" s="6" t="s">
        <v>14</v>
      </c>
      <c r="B9" s="17">
        <v>2.7</v>
      </c>
      <c r="C9" s="18" t="s">
        <v>10</v>
      </c>
      <c r="D9" s="6" t="s">
        <v>15</v>
      </c>
      <c r="E9" s="20">
        <v>70</v>
      </c>
      <c r="F9" s="21">
        <v>70</v>
      </c>
      <c r="G9" s="2"/>
      <c r="H9" s="16" t="s">
        <v>16</v>
      </c>
      <c r="I9" s="16"/>
      <c r="J9" s="16">
        <v>80</v>
      </c>
      <c r="K9" s="16">
        <v>80</v>
      </c>
      <c r="L9" s="16">
        <v>80</v>
      </c>
      <c r="M9" s="16">
        <v>80</v>
      </c>
      <c r="N9" s="16"/>
      <c r="O9" s="16">
        <v>70</v>
      </c>
      <c r="P9" s="16">
        <v>70</v>
      </c>
      <c r="Q9" s="16">
        <v>70</v>
      </c>
      <c r="R9" s="16">
        <v>70</v>
      </c>
      <c r="S9" s="16"/>
      <c r="T9" s="16">
        <v>50</v>
      </c>
      <c r="U9" s="16">
        <v>50</v>
      </c>
      <c r="V9" s="16">
        <v>50</v>
      </c>
      <c r="W9" s="16"/>
      <c r="X9" s="16">
        <v>30</v>
      </c>
      <c r="Y9" s="16">
        <v>30</v>
      </c>
      <c r="Z9" s="16">
        <v>30</v>
      </c>
      <c r="AA9" s="16"/>
      <c r="AB9" s="16">
        <v>10</v>
      </c>
      <c r="AC9" s="16">
        <v>10</v>
      </c>
      <c r="AD9" s="16">
        <v>10</v>
      </c>
      <c r="AE9" s="16"/>
      <c r="AF9" s="16">
        <v>0</v>
      </c>
      <c r="AG9" s="15"/>
    </row>
    <row r="10" spans="1:40" x14ac:dyDescent="0.25">
      <c r="A10" s="6" t="s">
        <v>17</v>
      </c>
      <c r="B10" s="17">
        <v>0.85</v>
      </c>
      <c r="C10" s="22" t="s">
        <v>10</v>
      </c>
      <c r="D10" s="6" t="s">
        <v>18</v>
      </c>
      <c r="E10" s="20">
        <v>50</v>
      </c>
      <c r="F10" s="21">
        <v>50</v>
      </c>
      <c r="G10" s="2"/>
      <c r="H10" s="16" t="s">
        <v>19</v>
      </c>
      <c r="I10" s="16"/>
      <c r="J10" s="16">
        <v>70</v>
      </c>
      <c r="K10" s="16">
        <v>50</v>
      </c>
      <c r="L10" s="16">
        <v>30</v>
      </c>
      <c r="M10" s="16">
        <v>10</v>
      </c>
      <c r="N10" s="16"/>
      <c r="O10" s="16">
        <v>70</v>
      </c>
      <c r="P10" s="16">
        <v>50</v>
      </c>
      <c r="Q10" s="16">
        <v>30</v>
      </c>
      <c r="R10" s="16">
        <v>10</v>
      </c>
      <c r="S10" s="16"/>
      <c r="T10" s="16">
        <v>50</v>
      </c>
      <c r="U10" s="16">
        <v>30</v>
      </c>
      <c r="V10" s="16">
        <v>10</v>
      </c>
      <c r="W10" s="16"/>
      <c r="X10" s="16">
        <v>50</v>
      </c>
      <c r="Y10" s="16">
        <v>30</v>
      </c>
      <c r="Z10" s="16">
        <v>10</v>
      </c>
      <c r="AA10" s="16"/>
      <c r="AB10" s="16">
        <v>50</v>
      </c>
      <c r="AC10" s="16">
        <v>30</v>
      </c>
      <c r="AD10" s="16">
        <v>10</v>
      </c>
      <c r="AE10" s="16"/>
      <c r="AF10" s="16">
        <v>0</v>
      </c>
      <c r="AG10" s="15"/>
    </row>
    <row r="11" spans="1:40" x14ac:dyDescent="0.25">
      <c r="A11" s="6" t="s">
        <v>20</v>
      </c>
      <c r="B11" s="17">
        <v>0</v>
      </c>
      <c r="C11" s="18" t="s">
        <v>10</v>
      </c>
      <c r="D11" s="6"/>
      <c r="E11" s="19"/>
      <c r="F11" s="21"/>
      <c r="G11" s="2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5"/>
    </row>
    <row r="12" spans="1:40" x14ac:dyDescent="0.25">
      <c r="A12" s="8" t="s">
        <v>21</v>
      </c>
      <c r="B12" s="23">
        <f>(B9-B11)-B10</f>
        <v>1.85</v>
      </c>
      <c r="C12" s="24" t="s">
        <v>10</v>
      </c>
      <c r="D12" s="8"/>
      <c r="E12" s="25"/>
      <c r="F12" s="21">
        <v>116</v>
      </c>
      <c r="G12" s="2"/>
      <c r="H12" s="16">
        <v>0</v>
      </c>
      <c r="I12" s="16"/>
      <c r="J12" s="16">
        <v>119</v>
      </c>
      <c r="K12" s="16">
        <v>119</v>
      </c>
      <c r="L12" s="16">
        <v>119</v>
      </c>
      <c r="M12" s="16">
        <v>119</v>
      </c>
      <c r="N12" s="16"/>
      <c r="O12" s="16">
        <v>116</v>
      </c>
      <c r="P12" s="16">
        <v>116</v>
      </c>
      <c r="Q12" s="16">
        <v>116</v>
      </c>
      <c r="R12" s="16">
        <v>116</v>
      </c>
      <c r="S12" s="16"/>
      <c r="T12" s="16">
        <v>111</v>
      </c>
      <c r="U12" s="16">
        <v>111</v>
      </c>
      <c r="V12" s="16">
        <v>111</v>
      </c>
      <c r="W12" s="16"/>
      <c r="X12" s="16">
        <v>106</v>
      </c>
      <c r="Y12" s="16">
        <v>106</v>
      </c>
      <c r="Z12" s="16">
        <v>106</v>
      </c>
      <c r="AA12" s="16"/>
      <c r="AB12" s="16">
        <v>102</v>
      </c>
      <c r="AC12" s="16">
        <v>102</v>
      </c>
      <c r="AD12" s="16">
        <v>102</v>
      </c>
      <c r="AE12" s="16"/>
      <c r="AF12" s="16">
        <v>100</v>
      </c>
      <c r="AG12" s="15"/>
    </row>
    <row r="13" spans="1:40" ht="15.75" x14ac:dyDescent="0.3">
      <c r="A13" s="10" t="s">
        <v>22</v>
      </c>
      <c r="B13" s="63" t="s">
        <v>23</v>
      </c>
      <c r="C13" s="63"/>
      <c r="D13" s="10" t="s">
        <v>24</v>
      </c>
      <c r="E13" s="26" t="s">
        <v>25</v>
      </c>
      <c r="F13" s="21">
        <v>104</v>
      </c>
      <c r="G13" s="2"/>
      <c r="H13" s="16">
        <v>1</v>
      </c>
      <c r="I13" s="16"/>
      <c r="J13" s="16">
        <v>110</v>
      </c>
      <c r="K13" s="16">
        <v>106</v>
      </c>
      <c r="L13" s="16">
        <v>102</v>
      </c>
      <c r="M13" s="16">
        <v>99</v>
      </c>
      <c r="N13" s="16"/>
      <c r="O13" s="16">
        <v>108</v>
      </c>
      <c r="P13" s="16">
        <v>104</v>
      </c>
      <c r="Q13" s="16">
        <v>101</v>
      </c>
      <c r="R13" s="16">
        <v>98</v>
      </c>
      <c r="S13" s="16"/>
      <c r="T13" s="16">
        <v>100</v>
      </c>
      <c r="U13" s="16">
        <v>97</v>
      </c>
      <c r="V13" s="16">
        <v>94</v>
      </c>
      <c r="W13" s="16"/>
      <c r="X13" s="16">
        <v>96</v>
      </c>
      <c r="Y13" s="16">
        <v>94</v>
      </c>
      <c r="Z13" s="16">
        <v>92</v>
      </c>
      <c r="AA13" s="16"/>
      <c r="AB13" s="16">
        <v>92</v>
      </c>
      <c r="AC13" s="16">
        <v>91</v>
      </c>
      <c r="AD13" s="16">
        <v>89</v>
      </c>
      <c r="AE13" s="16"/>
      <c r="AF13" s="16">
        <v>87</v>
      </c>
      <c r="AG13" s="15"/>
    </row>
    <row r="14" spans="1:40" ht="15.75" x14ac:dyDescent="0.3">
      <c r="A14" s="27"/>
      <c r="B14" s="28"/>
      <c r="C14" s="18"/>
      <c r="D14" s="6" t="s">
        <v>26</v>
      </c>
      <c r="E14" s="29">
        <v>30</v>
      </c>
      <c r="F14" s="21">
        <v>92</v>
      </c>
      <c r="G14" s="2"/>
      <c r="H14" s="16">
        <v>2</v>
      </c>
      <c r="I14" s="16"/>
      <c r="J14" s="16">
        <v>101</v>
      </c>
      <c r="K14" s="16">
        <v>94</v>
      </c>
      <c r="L14" s="16">
        <v>88</v>
      </c>
      <c r="M14" s="16">
        <v>83</v>
      </c>
      <c r="N14" s="16"/>
      <c r="O14" s="16">
        <v>99</v>
      </c>
      <c r="P14" s="16">
        <v>92</v>
      </c>
      <c r="Q14" s="16">
        <v>87</v>
      </c>
      <c r="R14" s="16">
        <v>82</v>
      </c>
      <c r="S14" s="16"/>
      <c r="T14" s="16">
        <v>89</v>
      </c>
      <c r="U14" s="16">
        <v>84</v>
      </c>
      <c r="V14" s="16">
        <v>80</v>
      </c>
      <c r="W14" s="16"/>
      <c r="X14" s="16">
        <v>86</v>
      </c>
      <c r="Y14" s="16">
        <v>82</v>
      </c>
      <c r="Z14" s="16">
        <v>78</v>
      </c>
      <c r="AA14" s="16"/>
      <c r="AB14" s="16">
        <v>83</v>
      </c>
      <c r="AC14" s="16">
        <v>80</v>
      </c>
      <c r="AD14" s="16">
        <v>77</v>
      </c>
      <c r="AE14" s="16"/>
      <c r="AF14" s="16">
        <v>75</v>
      </c>
      <c r="AG14" s="15"/>
    </row>
    <row r="15" spans="1:40" x14ac:dyDescent="0.25">
      <c r="A15" s="6"/>
      <c r="B15" s="30"/>
      <c r="C15" s="18"/>
      <c r="D15" s="6" t="s">
        <v>27</v>
      </c>
      <c r="E15" s="29">
        <v>3000</v>
      </c>
      <c r="F15" s="21">
        <v>82</v>
      </c>
      <c r="G15" s="2"/>
      <c r="H15" s="16">
        <v>3</v>
      </c>
      <c r="I15" s="16"/>
      <c r="J15" s="16">
        <v>93</v>
      </c>
      <c r="K15" s="16">
        <v>84</v>
      </c>
      <c r="L15" s="16">
        <v>77</v>
      </c>
      <c r="M15" s="16">
        <v>71</v>
      </c>
      <c r="N15" s="16"/>
      <c r="O15" s="16">
        <v>91</v>
      </c>
      <c r="P15" s="16">
        <v>82</v>
      </c>
      <c r="Q15" s="16">
        <v>76</v>
      </c>
      <c r="R15" s="16">
        <v>70</v>
      </c>
      <c r="S15" s="16"/>
      <c r="T15" s="16">
        <v>79</v>
      </c>
      <c r="U15" s="16">
        <v>74</v>
      </c>
      <c r="V15" s="16">
        <v>69</v>
      </c>
      <c r="W15" s="16"/>
      <c r="X15" s="16">
        <v>77</v>
      </c>
      <c r="Y15" s="16">
        <v>72</v>
      </c>
      <c r="Z15" s="16">
        <v>68</v>
      </c>
      <c r="AA15" s="16"/>
      <c r="AB15" s="16">
        <v>74</v>
      </c>
      <c r="AC15" s="16">
        <v>70</v>
      </c>
      <c r="AD15" s="16">
        <v>67</v>
      </c>
      <c r="AE15" s="16"/>
      <c r="AF15" s="16">
        <v>65</v>
      </c>
      <c r="AG15" s="15"/>
      <c r="AJ15" s="15"/>
      <c r="AK15" s="15"/>
      <c r="AL15" s="15"/>
      <c r="AM15" s="15"/>
      <c r="AN15" s="15"/>
    </row>
    <row r="16" spans="1:40" x14ac:dyDescent="0.25">
      <c r="A16" s="6" t="s">
        <v>28</v>
      </c>
      <c r="B16" s="31">
        <f>(B7*B8)/(B12*(B7+B8))</f>
        <v>1.4007276507276507</v>
      </c>
      <c r="C16" s="18"/>
      <c r="D16" s="6"/>
      <c r="E16" s="32"/>
      <c r="F16" s="21">
        <v>74</v>
      </c>
      <c r="G16" s="2"/>
      <c r="H16" s="16">
        <v>4</v>
      </c>
      <c r="I16" s="16"/>
      <c r="J16" s="16">
        <v>86</v>
      </c>
      <c r="K16" s="16">
        <v>75</v>
      </c>
      <c r="L16" s="16">
        <v>67</v>
      </c>
      <c r="M16" s="16">
        <v>61</v>
      </c>
      <c r="N16" s="16"/>
      <c r="O16" s="16">
        <v>84</v>
      </c>
      <c r="P16" s="16">
        <v>74</v>
      </c>
      <c r="Q16" s="16">
        <v>66</v>
      </c>
      <c r="R16" s="16">
        <v>61</v>
      </c>
      <c r="S16" s="16"/>
      <c r="T16" s="16">
        <v>71</v>
      </c>
      <c r="U16" s="16">
        <v>65</v>
      </c>
      <c r="V16" s="16">
        <v>60</v>
      </c>
      <c r="W16" s="16"/>
      <c r="X16" s="16">
        <v>69</v>
      </c>
      <c r="Y16" s="16">
        <v>64</v>
      </c>
      <c r="Z16" s="16">
        <v>59</v>
      </c>
      <c r="AA16" s="16"/>
      <c r="AB16" s="16">
        <v>67</v>
      </c>
      <c r="AC16" s="16">
        <v>62</v>
      </c>
      <c r="AD16" s="16">
        <v>58</v>
      </c>
      <c r="AE16" s="16"/>
      <c r="AF16" s="16">
        <v>56</v>
      </c>
      <c r="AG16" s="15"/>
      <c r="AJ16" s="15"/>
      <c r="AK16" s="15"/>
      <c r="AL16" s="15"/>
      <c r="AM16" s="15"/>
      <c r="AN16" s="15"/>
    </row>
    <row r="17" spans="1:40" x14ac:dyDescent="0.25">
      <c r="A17" s="8" t="s">
        <v>29</v>
      </c>
      <c r="B17" s="33">
        <f>INDEX(F12:F22,MATCH(ROUND(B16,0),H12:H22,0),0)/100</f>
        <v>1.04</v>
      </c>
      <c r="C17" s="24"/>
      <c r="D17" s="8" t="s">
        <v>30</v>
      </c>
      <c r="E17" s="34">
        <f>0.8*0.95*0.95</f>
        <v>0.72199999999999998</v>
      </c>
      <c r="F17" s="21">
        <v>67</v>
      </c>
      <c r="G17" s="35"/>
      <c r="H17" s="16">
        <v>5</v>
      </c>
      <c r="I17" s="16"/>
      <c r="J17" s="16">
        <v>80</v>
      </c>
      <c r="K17" s="16">
        <v>68</v>
      </c>
      <c r="L17" s="16">
        <v>59</v>
      </c>
      <c r="M17" s="16">
        <v>53</v>
      </c>
      <c r="N17" s="16"/>
      <c r="O17" s="16">
        <v>78</v>
      </c>
      <c r="P17" s="16">
        <v>67</v>
      </c>
      <c r="Q17" s="16">
        <v>59</v>
      </c>
      <c r="R17" s="16">
        <v>53</v>
      </c>
      <c r="S17" s="16"/>
      <c r="T17" s="16">
        <v>65</v>
      </c>
      <c r="U17" s="16">
        <v>58</v>
      </c>
      <c r="V17" s="16">
        <v>52</v>
      </c>
      <c r="W17" s="16"/>
      <c r="X17" s="16">
        <v>63</v>
      </c>
      <c r="Y17" s="16">
        <v>57</v>
      </c>
      <c r="Z17" s="16">
        <v>52</v>
      </c>
      <c r="AA17" s="16"/>
      <c r="AB17" s="16">
        <v>61</v>
      </c>
      <c r="AC17" s="16">
        <v>56</v>
      </c>
      <c r="AD17" s="16">
        <v>51</v>
      </c>
      <c r="AE17" s="16"/>
      <c r="AF17" s="16">
        <v>49</v>
      </c>
      <c r="AG17" s="15"/>
      <c r="AJ17" s="15"/>
      <c r="AK17" s="15"/>
      <c r="AL17" s="15"/>
      <c r="AM17" s="15"/>
      <c r="AN17" s="15"/>
    </row>
    <row r="18" spans="1:40" ht="15.75" x14ac:dyDescent="0.3">
      <c r="A18" s="3" t="s">
        <v>31</v>
      </c>
      <c r="B18" s="36"/>
      <c r="C18" s="36"/>
      <c r="D18" s="37">
        <f>(E4*(B7*B8)/(E15*B17*E17))</f>
        <v>3.5891220967398261</v>
      </c>
      <c r="E18" s="38"/>
      <c r="F18" s="21">
        <v>60</v>
      </c>
      <c r="G18" s="2"/>
      <c r="H18" s="16">
        <v>6</v>
      </c>
      <c r="I18" s="16"/>
      <c r="J18" s="16">
        <v>74</v>
      </c>
      <c r="K18" s="16">
        <v>61</v>
      </c>
      <c r="L18" s="16">
        <v>53</v>
      </c>
      <c r="M18" s="16">
        <v>47</v>
      </c>
      <c r="N18" s="16"/>
      <c r="O18" s="16">
        <v>72</v>
      </c>
      <c r="P18" s="16">
        <v>60</v>
      </c>
      <c r="Q18" s="16">
        <v>53</v>
      </c>
      <c r="R18" s="16">
        <v>47</v>
      </c>
      <c r="S18" s="16"/>
      <c r="T18" s="16">
        <v>59</v>
      </c>
      <c r="U18" s="16">
        <v>52</v>
      </c>
      <c r="V18" s="16">
        <v>46</v>
      </c>
      <c r="W18" s="16"/>
      <c r="X18" s="16">
        <v>57</v>
      </c>
      <c r="Y18" s="16">
        <v>51</v>
      </c>
      <c r="Z18" s="16">
        <v>46</v>
      </c>
      <c r="AA18" s="16"/>
      <c r="AB18" s="16">
        <v>56</v>
      </c>
      <c r="AC18" s="16">
        <v>50</v>
      </c>
      <c r="AD18" s="16">
        <v>46</v>
      </c>
      <c r="AE18" s="16"/>
      <c r="AF18" s="16">
        <v>44</v>
      </c>
      <c r="AG18" s="15"/>
      <c r="AJ18" s="15"/>
      <c r="AK18" s="15"/>
      <c r="AL18" s="15"/>
      <c r="AM18" s="15"/>
      <c r="AN18" s="15"/>
    </row>
    <row r="19" spans="1:40" x14ac:dyDescent="0.25">
      <c r="A19" s="8"/>
      <c r="B19" s="39"/>
      <c r="C19" s="39"/>
      <c r="D19" s="40"/>
      <c r="E19" s="9"/>
      <c r="F19" s="21">
        <v>55</v>
      </c>
      <c r="G19" s="2"/>
      <c r="H19" s="16">
        <v>7</v>
      </c>
      <c r="I19" s="16"/>
      <c r="J19" s="16">
        <v>69</v>
      </c>
      <c r="K19" s="16">
        <v>56</v>
      </c>
      <c r="L19" s="16">
        <v>48</v>
      </c>
      <c r="M19" s="16">
        <v>42</v>
      </c>
      <c r="N19" s="16"/>
      <c r="O19" s="16">
        <v>67</v>
      </c>
      <c r="P19" s="16">
        <v>55</v>
      </c>
      <c r="Q19" s="16">
        <v>47</v>
      </c>
      <c r="R19" s="16">
        <v>42</v>
      </c>
      <c r="S19" s="16"/>
      <c r="T19" s="16">
        <v>54</v>
      </c>
      <c r="U19" s="16">
        <v>47</v>
      </c>
      <c r="V19" s="16">
        <v>41</v>
      </c>
      <c r="W19" s="16"/>
      <c r="X19" s="16">
        <v>52</v>
      </c>
      <c r="Y19" s="16">
        <v>46</v>
      </c>
      <c r="Z19" s="16">
        <v>41</v>
      </c>
      <c r="AA19" s="16"/>
      <c r="AB19" s="16">
        <v>51</v>
      </c>
      <c r="AC19" s="16">
        <v>45</v>
      </c>
      <c r="AD19" s="16">
        <v>41</v>
      </c>
      <c r="AE19" s="16"/>
      <c r="AF19" s="16">
        <v>39</v>
      </c>
      <c r="AG19" s="15"/>
      <c r="AJ19" s="15"/>
      <c r="AK19" s="15"/>
      <c r="AL19" s="15"/>
      <c r="AM19" s="15"/>
      <c r="AN19" s="15"/>
    </row>
    <row r="20" spans="1:40" ht="15.75" x14ac:dyDescent="0.3">
      <c r="A20" s="41" t="s">
        <v>32</v>
      </c>
      <c r="B20" s="36"/>
      <c r="C20" s="36"/>
      <c r="D20" s="42">
        <f>((D18*B7)/B8)^0.5</f>
        <v>1.7881782641471204</v>
      </c>
      <c r="E20" s="43">
        <v>4</v>
      </c>
      <c r="F20" s="21">
        <v>51</v>
      </c>
      <c r="G20" s="2"/>
      <c r="H20" s="16">
        <v>8</v>
      </c>
      <c r="I20" s="16"/>
      <c r="J20" s="16">
        <v>64</v>
      </c>
      <c r="K20" s="16">
        <v>51</v>
      </c>
      <c r="L20" s="16">
        <v>43</v>
      </c>
      <c r="M20" s="16">
        <v>38</v>
      </c>
      <c r="N20" s="16"/>
      <c r="O20" s="16">
        <v>63</v>
      </c>
      <c r="P20" s="16">
        <v>51</v>
      </c>
      <c r="Q20" s="16">
        <v>43</v>
      </c>
      <c r="R20" s="16">
        <v>38</v>
      </c>
      <c r="S20" s="16"/>
      <c r="T20" s="16">
        <v>49</v>
      </c>
      <c r="U20" s="16">
        <v>42</v>
      </c>
      <c r="V20" s="16">
        <v>37</v>
      </c>
      <c r="W20" s="16"/>
      <c r="X20" s="16">
        <v>48</v>
      </c>
      <c r="Y20" s="16">
        <v>42</v>
      </c>
      <c r="Z20" s="16">
        <v>37</v>
      </c>
      <c r="AA20" s="16"/>
      <c r="AB20" s="16">
        <v>47</v>
      </c>
      <c r="AC20" s="16">
        <v>41</v>
      </c>
      <c r="AD20" s="16">
        <v>37</v>
      </c>
      <c r="AE20" s="16"/>
      <c r="AF20" s="16">
        <v>35</v>
      </c>
      <c r="AG20" s="15"/>
      <c r="AJ20" s="15"/>
      <c r="AK20" s="15"/>
      <c r="AL20" s="15"/>
      <c r="AM20" s="15"/>
      <c r="AN20" s="15"/>
    </row>
    <row r="21" spans="1:40" ht="15.75" x14ac:dyDescent="0.3">
      <c r="A21" s="44" t="s">
        <v>33</v>
      </c>
      <c r="D21" s="45">
        <f>((D18*B8)/B7)^0.5</f>
        <v>2.0071388679202373</v>
      </c>
      <c r="E21" s="46">
        <v>2</v>
      </c>
      <c r="F21" s="21">
        <v>47</v>
      </c>
      <c r="G21" s="2"/>
      <c r="H21" s="16">
        <v>9</v>
      </c>
      <c r="I21" s="16"/>
      <c r="J21" s="16">
        <v>60</v>
      </c>
      <c r="K21" s="16">
        <v>47</v>
      </c>
      <c r="L21" s="16">
        <v>39</v>
      </c>
      <c r="M21" s="16">
        <v>34</v>
      </c>
      <c r="N21" s="16"/>
      <c r="O21" s="16">
        <v>59</v>
      </c>
      <c r="P21" s="16">
        <v>47</v>
      </c>
      <c r="Q21" s="16">
        <v>39</v>
      </c>
      <c r="R21" s="16">
        <v>34</v>
      </c>
      <c r="S21" s="16"/>
      <c r="T21" s="16">
        <v>45</v>
      </c>
      <c r="U21" s="16">
        <v>39</v>
      </c>
      <c r="V21" s="16">
        <v>34</v>
      </c>
      <c r="W21" s="16"/>
      <c r="X21" s="16">
        <v>44</v>
      </c>
      <c r="Y21" s="16">
        <v>38</v>
      </c>
      <c r="Z21" s="16">
        <v>34</v>
      </c>
      <c r="AA21" s="16"/>
      <c r="AB21" s="16">
        <v>43</v>
      </c>
      <c r="AC21" s="16">
        <v>38</v>
      </c>
      <c r="AD21" s="16">
        <v>34</v>
      </c>
      <c r="AE21" s="16"/>
      <c r="AF21" s="16">
        <v>32</v>
      </c>
      <c r="AG21" s="15"/>
      <c r="AJ21" s="15"/>
      <c r="AK21" s="15"/>
      <c r="AL21" s="15"/>
      <c r="AM21" s="15"/>
      <c r="AN21" s="15"/>
    </row>
    <row r="22" spans="1:40" x14ac:dyDescent="0.25">
      <c r="A22" s="8"/>
      <c r="B22" s="39"/>
      <c r="C22" s="39"/>
      <c r="D22" s="40"/>
      <c r="E22" s="47"/>
      <c r="F22" s="21">
        <v>43</v>
      </c>
      <c r="G22" s="2"/>
      <c r="H22" s="16">
        <v>10</v>
      </c>
      <c r="I22" s="16"/>
      <c r="J22" s="16">
        <v>56</v>
      </c>
      <c r="K22" s="16">
        <v>44</v>
      </c>
      <c r="L22" s="16">
        <v>36</v>
      </c>
      <c r="M22" s="16">
        <v>31</v>
      </c>
      <c r="N22" s="16"/>
      <c r="O22" s="16">
        <v>55</v>
      </c>
      <c r="P22" s="16">
        <v>43</v>
      </c>
      <c r="Q22" s="16">
        <v>36</v>
      </c>
      <c r="R22" s="16">
        <v>31</v>
      </c>
      <c r="S22" s="16"/>
      <c r="T22" s="16">
        <v>42</v>
      </c>
      <c r="U22" s="16">
        <v>35</v>
      </c>
      <c r="V22" s="16">
        <v>31</v>
      </c>
      <c r="W22" s="16"/>
      <c r="X22" s="16">
        <v>41</v>
      </c>
      <c r="Y22" s="16">
        <v>35</v>
      </c>
      <c r="Z22" s="16">
        <v>31</v>
      </c>
      <c r="AA22" s="16"/>
      <c r="AB22" s="16">
        <v>40</v>
      </c>
      <c r="AC22" s="16">
        <v>35</v>
      </c>
      <c r="AD22" s="16">
        <v>31</v>
      </c>
      <c r="AE22" s="16"/>
      <c r="AF22" s="16">
        <v>29</v>
      </c>
      <c r="AJ22" s="15"/>
      <c r="AK22" s="15"/>
      <c r="AL22" s="15"/>
      <c r="AM22" s="15"/>
      <c r="AN22" s="15"/>
    </row>
    <row r="23" spans="1:40" ht="15.75" x14ac:dyDescent="0.3">
      <c r="A23" s="41" t="s">
        <v>34</v>
      </c>
      <c r="B23" s="36"/>
      <c r="C23" s="36"/>
      <c r="D23" s="48"/>
      <c r="E23" s="49">
        <f>E20*E21</f>
        <v>8</v>
      </c>
      <c r="F23" s="5"/>
      <c r="G23" s="2"/>
      <c r="H23" s="2"/>
      <c r="AJ23" s="15"/>
      <c r="AK23" s="15"/>
      <c r="AL23" s="15"/>
      <c r="AM23" s="15"/>
      <c r="AN23" s="15"/>
    </row>
    <row r="24" spans="1:40" x14ac:dyDescent="0.25">
      <c r="A24" s="8"/>
      <c r="B24" s="50"/>
      <c r="C24" s="50"/>
      <c r="D24" s="50"/>
      <c r="E24" s="51"/>
      <c r="F24" s="52"/>
      <c r="G24" s="2"/>
      <c r="H24" s="2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AJ24" s="15"/>
      <c r="AK24" s="15"/>
      <c r="AL24" s="15"/>
      <c r="AM24" s="15"/>
      <c r="AN24" s="15"/>
    </row>
    <row r="25" spans="1:40" ht="15.75" x14ac:dyDescent="0.3">
      <c r="A25" s="41" t="s">
        <v>35</v>
      </c>
      <c r="B25" s="36"/>
      <c r="C25" s="36"/>
      <c r="D25" s="42"/>
      <c r="E25" s="53">
        <f>ROUND((E23*E4)/D18,0)</f>
        <v>669</v>
      </c>
      <c r="F25" s="5"/>
      <c r="G25" s="2"/>
      <c r="H25" s="2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AJ25" s="15"/>
      <c r="AK25" s="15"/>
      <c r="AL25" s="15"/>
      <c r="AM25" s="15"/>
      <c r="AN25" s="15"/>
    </row>
    <row r="26" spans="1:40" x14ac:dyDescent="0.25">
      <c r="A26" s="6" t="s">
        <v>36</v>
      </c>
      <c r="B26" s="28"/>
      <c r="C26" s="28"/>
      <c r="D26" s="28"/>
      <c r="E26" s="54">
        <f>E14*E23/(B7*B8)</f>
        <v>8.9053803339517614</v>
      </c>
      <c r="F26" s="5"/>
      <c r="G26" s="2"/>
      <c r="H26" s="2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AJ26" s="15"/>
      <c r="AK26" s="15"/>
      <c r="AL26" s="15"/>
      <c r="AM26" s="15"/>
      <c r="AN26" s="15"/>
    </row>
    <row r="27" spans="1:40" ht="15.75" x14ac:dyDescent="0.3">
      <c r="A27" s="8" t="s">
        <v>37</v>
      </c>
      <c r="B27" s="39"/>
      <c r="C27" s="55" t="s">
        <v>38</v>
      </c>
      <c r="D27" s="55"/>
      <c r="E27" s="56">
        <f>SQRT(B7*B8/E23)/B12</f>
        <v>0.99211647799879199</v>
      </c>
      <c r="F27" s="5"/>
      <c r="G27" s="2"/>
      <c r="H27" s="2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</row>
    <row r="28" spans="1:40" x14ac:dyDescent="0.25"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</row>
    <row r="29" spans="1:40" x14ac:dyDescent="0.25"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</row>
    <row r="30" spans="1:40" x14ac:dyDescent="0.25">
      <c r="A30" s="57" t="s">
        <v>39</v>
      </c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</row>
    <row r="31" spans="1:40" x14ac:dyDescent="0.25">
      <c r="A31" s="1" t="s">
        <v>40</v>
      </c>
      <c r="D31" s="1">
        <v>0.8</v>
      </c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</row>
    <row r="32" spans="1:40" x14ac:dyDescent="0.25">
      <c r="A32" s="58" t="s">
        <v>41</v>
      </c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</row>
    <row r="33" spans="1:40" x14ac:dyDescent="0.25">
      <c r="A33" s="1" t="s">
        <v>42</v>
      </c>
      <c r="D33" s="1">
        <v>0.95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</row>
    <row r="34" spans="1:40" x14ac:dyDescent="0.25">
      <c r="A34" s="1" t="s">
        <v>43</v>
      </c>
      <c r="D34" s="1">
        <v>0.95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</row>
    <row r="35" spans="1:40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</row>
    <row r="36" spans="1:40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spans="1:40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spans="1:40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spans="1:40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spans="1:40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spans="1:40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spans="1:40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spans="1:40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spans="1:40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spans="1:40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spans="1:40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spans="1:40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spans="1:40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</sheetData>
  <sheetProtection sheet="1" objects="1" scenarios="1"/>
  <mergeCells count="5">
    <mergeCell ref="A1:E1"/>
    <mergeCell ref="B3:C3"/>
    <mergeCell ref="B4:C4"/>
    <mergeCell ref="B5:C5"/>
    <mergeCell ref="B13:C13"/>
  </mergeCells>
  <pageMargins left="0.7" right="0.7" top="0.75" bottom="0.75" header="0.51180555555555496" footer="0.51180555555555496"/>
  <pageSetup paperSize="9" scale="111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8"/>
  <sheetViews>
    <sheetView view="pageBreakPreview" topLeftCell="A4" zoomScale="160" zoomScaleNormal="170" zoomScalePageLayoutView="160" workbookViewId="0">
      <selection activeCell="B10" sqref="B10"/>
    </sheetView>
  </sheetViews>
  <sheetFormatPr defaultRowHeight="15" x14ac:dyDescent="0.25"/>
  <cols>
    <col min="1" max="1" width="15.7109375" style="1" customWidth="1"/>
    <col min="2" max="2" width="6.28515625" style="1" customWidth="1"/>
    <col min="3" max="3" width="14" style="1" customWidth="1"/>
    <col min="4" max="4" width="19.5703125" style="1" customWidth="1"/>
    <col min="5" max="5" width="7.5703125" style="1" customWidth="1"/>
    <col min="6" max="6" width="9.140625" style="1" customWidth="1"/>
    <col min="7" max="33" width="3.28515625" style="1" customWidth="1"/>
    <col min="34" max="1025" width="9.140625" style="1" customWidth="1"/>
  </cols>
  <sheetData>
    <row r="1" spans="1:40" ht="15.75" x14ac:dyDescent="0.3">
      <c r="A1" s="59" t="s">
        <v>0</v>
      </c>
      <c r="B1" s="59"/>
      <c r="C1" s="59"/>
      <c r="D1" s="59"/>
      <c r="E1" s="59"/>
    </row>
    <row r="2" spans="1:40" x14ac:dyDescent="0.25">
      <c r="A2" s="2"/>
      <c r="B2" s="2"/>
      <c r="C2" s="2"/>
      <c r="D2" s="2"/>
      <c r="E2" s="2"/>
    </row>
    <row r="3" spans="1:40" x14ac:dyDescent="0.25">
      <c r="A3" s="3" t="s">
        <v>1</v>
      </c>
      <c r="B3" s="60"/>
      <c r="C3" s="60"/>
      <c r="D3" s="3" t="s">
        <v>2</v>
      </c>
      <c r="E3" s="4">
        <v>41564</v>
      </c>
      <c r="F3" s="5"/>
      <c r="G3" s="2"/>
      <c r="H3" s="2"/>
    </row>
    <row r="4" spans="1:40" x14ac:dyDescent="0.25">
      <c r="A4" s="6" t="s">
        <v>3</v>
      </c>
      <c r="B4" s="61"/>
      <c r="C4" s="61"/>
      <c r="D4" s="6" t="s">
        <v>4</v>
      </c>
      <c r="E4" s="7">
        <v>250</v>
      </c>
      <c r="F4" s="5"/>
      <c r="G4" s="2"/>
      <c r="H4" s="2"/>
    </row>
    <row r="5" spans="1:40" x14ac:dyDescent="0.25">
      <c r="A5" s="8" t="s">
        <v>5</v>
      </c>
      <c r="B5" s="62"/>
      <c r="C5" s="62"/>
      <c r="D5" s="8"/>
      <c r="E5" s="9"/>
      <c r="F5" s="5"/>
      <c r="G5" s="2"/>
      <c r="H5" s="2"/>
    </row>
    <row r="6" spans="1:40" ht="15.75" x14ac:dyDescent="0.3">
      <c r="A6" s="10" t="s">
        <v>6</v>
      </c>
      <c r="B6" s="11"/>
      <c r="C6" s="12"/>
      <c r="D6" s="10" t="s">
        <v>7</v>
      </c>
      <c r="E6" s="13"/>
      <c r="F6" s="14" t="s">
        <v>8</v>
      </c>
      <c r="G6" s="2"/>
      <c r="H6" s="2"/>
      <c r="I6" s="15"/>
      <c r="J6" s="15"/>
      <c r="K6" s="15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</row>
    <row r="7" spans="1:40" x14ac:dyDescent="0.25">
      <c r="A7" s="6" t="s">
        <v>9</v>
      </c>
      <c r="B7" s="17">
        <v>40</v>
      </c>
      <c r="C7" s="18" t="s">
        <v>10</v>
      </c>
      <c r="D7" s="6"/>
      <c r="E7" s="19"/>
      <c r="F7" s="5"/>
      <c r="G7" s="2"/>
      <c r="H7" s="2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</row>
    <row r="8" spans="1:40" x14ac:dyDescent="0.25">
      <c r="A8" s="6" t="s">
        <v>11</v>
      </c>
      <c r="B8" s="17">
        <v>6</v>
      </c>
      <c r="C8" s="18" t="s">
        <v>10</v>
      </c>
      <c r="D8" s="6" t="s">
        <v>12</v>
      </c>
      <c r="E8" s="20">
        <v>20</v>
      </c>
      <c r="F8" s="21">
        <v>20</v>
      </c>
      <c r="G8" s="2"/>
      <c r="H8" s="16" t="s">
        <v>13</v>
      </c>
      <c r="I8" s="16"/>
      <c r="J8" s="16">
        <v>20</v>
      </c>
      <c r="K8" s="16">
        <v>20</v>
      </c>
      <c r="L8" s="16">
        <v>20</v>
      </c>
      <c r="M8" s="16">
        <v>20</v>
      </c>
      <c r="N8" s="16"/>
      <c r="O8" s="16">
        <v>20</v>
      </c>
      <c r="P8" s="16">
        <v>20</v>
      </c>
      <c r="Q8" s="16">
        <v>20</v>
      </c>
      <c r="R8" s="16">
        <v>20</v>
      </c>
      <c r="S8" s="16"/>
      <c r="T8" s="16">
        <v>20</v>
      </c>
      <c r="U8" s="16">
        <v>20</v>
      </c>
      <c r="V8" s="16">
        <v>20</v>
      </c>
      <c r="W8" s="16"/>
      <c r="X8" s="16">
        <v>20</v>
      </c>
      <c r="Y8" s="16">
        <v>20</v>
      </c>
      <c r="Z8" s="16">
        <v>20</v>
      </c>
      <c r="AA8" s="16"/>
      <c r="AB8" s="16">
        <v>20</v>
      </c>
      <c r="AC8" s="16">
        <v>20</v>
      </c>
      <c r="AD8" s="16">
        <v>20</v>
      </c>
      <c r="AE8" s="16"/>
      <c r="AF8" s="16">
        <v>20</v>
      </c>
      <c r="AG8" s="15"/>
    </row>
    <row r="9" spans="1:40" x14ac:dyDescent="0.25">
      <c r="A9" s="6" t="s">
        <v>14</v>
      </c>
      <c r="B9" s="17">
        <v>4</v>
      </c>
      <c r="C9" s="18" t="s">
        <v>10</v>
      </c>
      <c r="D9" s="6" t="s">
        <v>15</v>
      </c>
      <c r="E9" s="20">
        <v>70</v>
      </c>
      <c r="F9" s="21">
        <v>70</v>
      </c>
      <c r="G9" s="2"/>
      <c r="H9" s="16" t="s">
        <v>16</v>
      </c>
      <c r="I9" s="16"/>
      <c r="J9" s="16">
        <v>80</v>
      </c>
      <c r="K9" s="16">
        <v>80</v>
      </c>
      <c r="L9" s="16">
        <v>80</v>
      </c>
      <c r="M9" s="16">
        <v>80</v>
      </c>
      <c r="N9" s="16"/>
      <c r="O9" s="16">
        <v>70</v>
      </c>
      <c r="P9" s="16">
        <v>70</v>
      </c>
      <c r="Q9" s="16">
        <v>70</v>
      </c>
      <c r="R9" s="16">
        <v>70</v>
      </c>
      <c r="S9" s="16"/>
      <c r="T9" s="16">
        <v>50</v>
      </c>
      <c r="U9" s="16">
        <v>50</v>
      </c>
      <c r="V9" s="16">
        <v>50</v>
      </c>
      <c r="W9" s="16"/>
      <c r="X9" s="16">
        <v>30</v>
      </c>
      <c r="Y9" s="16">
        <v>30</v>
      </c>
      <c r="Z9" s="16">
        <v>30</v>
      </c>
      <c r="AA9" s="16"/>
      <c r="AB9" s="16">
        <v>10</v>
      </c>
      <c r="AC9" s="16">
        <v>10</v>
      </c>
      <c r="AD9" s="16">
        <v>10</v>
      </c>
      <c r="AE9" s="16"/>
      <c r="AF9" s="16">
        <v>0</v>
      </c>
      <c r="AG9" s="15"/>
    </row>
    <row r="10" spans="1:40" x14ac:dyDescent="0.25">
      <c r="A10" s="6" t="s">
        <v>17</v>
      </c>
      <c r="B10" s="17">
        <v>0.85</v>
      </c>
      <c r="C10" s="22" t="s">
        <v>10</v>
      </c>
      <c r="D10" s="6" t="s">
        <v>18</v>
      </c>
      <c r="E10" s="20">
        <v>50</v>
      </c>
      <c r="F10" s="21">
        <v>50</v>
      </c>
      <c r="G10" s="2"/>
      <c r="H10" s="16" t="s">
        <v>19</v>
      </c>
      <c r="I10" s="16"/>
      <c r="J10" s="16">
        <v>70</v>
      </c>
      <c r="K10" s="16">
        <v>50</v>
      </c>
      <c r="L10" s="16">
        <v>30</v>
      </c>
      <c r="M10" s="16">
        <v>10</v>
      </c>
      <c r="N10" s="16"/>
      <c r="O10" s="16">
        <v>70</v>
      </c>
      <c r="P10" s="16">
        <v>50</v>
      </c>
      <c r="Q10" s="16">
        <v>30</v>
      </c>
      <c r="R10" s="16">
        <v>10</v>
      </c>
      <c r="S10" s="16"/>
      <c r="T10" s="16">
        <v>50</v>
      </c>
      <c r="U10" s="16">
        <v>30</v>
      </c>
      <c r="V10" s="16">
        <v>10</v>
      </c>
      <c r="W10" s="16"/>
      <c r="X10" s="16">
        <v>50</v>
      </c>
      <c r="Y10" s="16">
        <v>30</v>
      </c>
      <c r="Z10" s="16">
        <v>10</v>
      </c>
      <c r="AA10" s="16"/>
      <c r="AB10" s="16">
        <v>50</v>
      </c>
      <c r="AC10" s="16">
        <v>30</v>
      </c>
      <c r="AD10" s="16">
        <v>10</v>
      </c>
      <c r="AE10" s="16"/>
      <c r="AF10" s="16">
        <v>0</v>
      </c>
      <c r="AG10" s="15"/>
    </row>
    <row r="11" spans="1:40" x14ac:dyDescent="0.25">
      <c r="A11" s="6" t="s">
        <v>20</v>
      </c>
      <c r="B11" s="17">
        <v>0</v>
      </c>
      <c r="C11" s="18" t="s">
        <v>10</v>
      </c>
      <c r="D11" s="6"/>
      <c r="E11" s="19"/>
      <c r="F11" s="21"/>
      <c r="G11" s="2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5"/>
    </row>
    <row r="12" spans="1:40" x14ac:dyDescent="0.25">
      <c r="A12" s="8" t="s">
        <v>21</v>
      </c>
      <c r="B12" s="23">
        <f>(B9-B11)-B10</f>
        <v>3.15</v>
      </c>
      <c r="C12" s="24" t="s">
        <v>10</v>
      </c>
      <c r="D12" s="8"/>
      <c r="E12" s="25"/>
      <c r="F12" s="21">
        <v>114</v>
      </c>
      <c r="G12" s="2"/>
      <c r="H12" s="16">
        <v>0</v>
      </c>
      <c r="I12" s="16"/>
      <c r="J12" s="16">
        <v>117</v>
      </c>
      <c r="K12" s="16">
        <v>117</v>
      </c>
      <c r="L12" s="16">
        <v>117</v>
      </c>
      <c r="M12" s="16">
        <v>117</v>
      </c>
      <c r="N12" s="16"/>
      <c r="O12" s="16">
        <v>114</v>
      </c>
      <c r="P12" s="16">
        <v>114</v>
      </c>
      <c r="Q12" s="16">
        <v>114</v>
      </c>
      <c r="R12" s="16">
        <v>114</v>
      </c>
      <c r="S12" s="16"/>
      <c r="T12" s="16">
        <v>106</v>
      </c>
      <c r="U12" s="16">
        <v>106</v>
      </c>
      <c r="V12" s="16">
        <v>106</v>
      </c>
      <c r="W12" s="16"/>
      <c r="X12" s="16">
        <v>100</v>
      </c>
      <c r="Y12" s="16">
        <v>100</v>
      </c>
      <c r="Z12" s="16">
        <v>100</v>
      </c>
      <c r="AA12" s="16"/>
      <c r="AB12" s="16">
        <v>94</v>
      </c>
      <c r="AC12" s="16">
        <v>94</v>
      </c>
      <c r="AD12" s="16">
        <v>94</v>
      </c>
      <c r="AE12" s="16"/>
      <c r="AF12" s="16">
        <v>91</v>
      </c>
      <c r="AG12" s="15"/>
    </row>
    <row r="13" spans="1:40" ht="15.75" x14ac:dyDescent="0.3">
      <c r="A13" s="10" t="s">
        <v>22</v>
      </c>
      <c r="B13" s="63" t="s">
        <v>23</v>
      </c>
      <c r="C13" s="63"/>
      <c r="D13" s="10" t="s">
        <v>24</v>
      </c>
      <c r="E13" s="26" t="s">
        <v>25</v>
      </c>
      <c r="F13" s="21">
        <v>96</v>
      </c>
      <c r="G13" s="2"/>
      <c r="H13" s="16">
        <v>1</v>
      </c>
      <c r="I13" s="16"/>
      <c r="J13" s="16">
        <v>105</v>
      </c>
      <c r="K13" s="16">
        <v>99</v>
      </c>
      <c r="L13" s="16">
        <v>94</v>
      </c>
      <c r="M13" s="16">
        <v>90</v>
      </c>
      <c r="N13" s="16"/>
      <c r="O13" s="16">
        <v>101</v>
      </c>
      <c r="P13" s="16">
        <v>96</v>
      </c>
      <c r="Q13" s="16">
        <v>91</v>
      </c>
      <c r="R13" s="16">
        <v>87</v>
      </c>
      <c r="S13" s="16"/>
      <c r="T13" s="16">
        <v>90</v>
      </c>
      <c r="U13" s="16">
        <v>86</v>
      </c>
      <c r="V13" s="16">
        <v>83</v>
      </c>
      <c r="W13" s="16"/>
      <c r="X13" s="16">
        <v>84</v>
      </c>
      <c r="Y13" s="16">
        <v>81</v>
      </c>
      <c r="Z13" s="16">
        <v>78</v>
      </c>
      <c r="AA13" s="16"/>
      <c r="AB13" s="16">
        <v>79</v>
      </c>
      <c r="AC13" s="16">
        <v>77</v>
      </c>
      <c r="AD13" s="16">
        <v>74</v>
      </c>
      <c r="AE13" s="16"/>
      <c r="AF13" s="16">
        <v>72</v>
      </c>
      <c r="AG13" s="15"/>
    </row>
    <row r="14" spans="1:40" ht="15.75" x14ac:dyDescent="0.3">
      <c r="A14" s="27"/>
      <c r="B14" s="28"/>
      <c r="C14" s="18"/>
      <c r="D14" s="6" t="s">
        <v>26</v>
      </c>
      <c r="E14" s="29">
        <v>30</v>
      </c>
      <c r="F14" s="21">
        <v>83</v>
      </c>
      <c r="G14" s="2"/>
      <c r="H14" s="16">
        <v>2</v>
      </c>
      <c r="I14" s="16"/>
      <c r="J14" s="16">
        <v>95</v>
      </c>
      <c r="K14" s="16">
        <v>86</v>
      </c>
      <c r="L14" s="16">
        <v>78</v>
      </c>
      <c r="M14" s="16">
        <v>72</v>
      </c>
      <c r="N14" s="16"/>
      <c r="O14" s="16">
        <v>91</v>
      </c>
      <c r="P14" s="16">
        <v>83</v>
      </c>
      <c r="Q14" s="16">
        <v>76</v>
      </c>
      <c r="R14" s="16">
        <v>70</v>
      </c>
      <c r="S14" s="16"/>
      <c r="T14" s="16">
        <v>78</v>
      </c>
      <c r="U14" s="16">
        <v>72</v>
      </c>
      <c r="V14" s="16">
        <v>67</v>
      </c>
      <c r="W14" s="16"/>
      <c r="X14" s="16">
        <v>73</v>
      </c>
      <c r="Y14" s="16">
        <v>68</v>
      </c>
      <c r="Z14" s="16">
        <v>64</v>
      </c>
      <c r="AA14" s="16"/>
      <c r="AB14" s="16">
        <v>68</v>
      </c>
      <c r="AC14" s="16">
        <v>64</v>
      </c>
      <c r="AD14" s="16">
        <v>61</v>
      </c>
      <c r="AE14" s="16"/>
      <c r="AF14" s="16">
        <v>58</v>
      </c>
      <c r="AG14" s="15"/>
    </row>
    <row r="15" spans="1:40" x14ac:dyDescent="0.25">
      <c r="A15" s="6"/>
      <c r="B15" s="30"/>
      <c r="C15" s="18"/>
      <c r="D15" s="6" t="s">
        <v>27</v>
      </c>
      <c r="E15" s="29">
        <v>3000</v>
      </c>
      <c r="F15" s="21">
        <v>72</v>
      </c>
      <c r="G15" s="2"/>
      <c r="H15" s="16">
        <v>3</v>
      </c>
      <c r="I15" s="16"/>
      <c r="J15" s="16">
        <v>86</v>
      </c>
      <c r="K15" s="16">
        <v>75</v>
      </c>
      <c r="L15" s="16">
        <v>66</v>
      </c>
      <c r="M15" s="16">
        <v>59</v>
      </c>
      <c r="N15" s="16"/>
      <c r="O15" s="16">
        <v>83</v>
      </c>
      <c r="P15" s="16">
        <v>72</v>
      </c>
      <c r="Q15" s="16">
        <v>64</v>
      </c>
      <c r="R15" s="16">
        <v>58</v>
      </c>
      <c r="S15" s="16"/>
      <c r="T15" s="16">
        <v>68</v>
      </c>
      <c r="U15" s="16">
        <v>61</v>
      </c>
      <c r="V15" s="16">
        <v>55</v>
      </c>
      <c r="W15" s="16"/>
      <c r="X15" s="16">
        <v>64</v>
      </c>
      <c r="Y15" s="16">
        <v>58</v>
      </c>
      <c r="Z15" s="16">
        <v>53</v>
      </c>
      <c r="AA15" s="16"/>
      <c r="AB15" s="16">
        <v>60</v>
      </c>
      <c r="AC15" s="16">
        <v>55</v>
      </c>
      <c r="AD15" s="16">
        <v>51</v>
      </c>
      <c r="AE15" s="16"/>
      <c r="AF15" s="16">
        <v>48</v>
      </c>
      <c r="AG15" s="15"/>
      <c r="AJ15" s="15"/>
      <c r="AK15" s="15"/>
      <c r="AL15" s="15"/>
      <c r="AM15" s="15"/>
      <c r="AN15" s="15"/>
    </row>
    <row r="16" spans="1:40" x14ac:dyDescent="0.25">
      <c r="A16" s="6" t="s">
        <v>28</v>
      </c>
      <c r="B16" s="31">
        <f>(B7*B8)/(B12*(B7+B8))</f>
        <v>1.6563146997929605</v>
      </c>
      <c r="C16" s="18"/>
      <c r="D16" s="6"/>
      <c r="E16" s="32"/>
      <c r="F16" s="21">
        <v>64</v>
      </c>
      <c r="G16" s="2"/>
      <c r="H16" s="16">
        <v>4</v>
      </c>
      <c r="I16" s="16"/>
      <c r="J16" s="16">
        <v>79</v>
      </c>
      <c r="K16" s="16">
        <v>66</v>
      </c>
      <c r="L16" s="16">
        <v>56</v>
      </c>
      <c r="M16" s="16">
        <v>49</v>
      </c>
      <c r="N16" s="16"/>
      <c r="O16" s="16">
        <v>75</v>
      </c>
      <c r="P16" s="16">
        <v>64</v>
      </c>
      <c r="Q16" s="16">
        <v>55</v>
      </c>
      <c r="R16" s="16">
        <v>48</v>
      </c>
      <c r="S16" s="16"/>
      <c r="T16" s="16">
        <v>60</v>
      </c>
      <c r="U16" s="16">
        <v>53</v>
      </c>
      <c r="V16" s="16">
        <v>47</v>
      </c>
      <c r="W16" s="16"/>
      <c r="X16" s="16">
        <v>56</v>
      </c>
      <c r="Y16" s="16">
        <v>50</v>
      </c>
      <c r="Z16" s="16">
        <v>45</v>
      </c>
      <c r="AA16" s="16"/>
      <c r="AB16" s="16">
        <v>53</v>
      </c>
      <c r="AC16" s="16">
        <v>48</v>
      </c>
      <c r="AD16" s="16">
        <v>43</v>
      </c>
      <c r="AE16" s="16"/>
      <c r="AF16" s="16">
        <v>41</v>
      </c>
      <c r="AG16" s="15"/>
      <c r="AJ16" s="15"/>
      <c r="AK16" s="15"/>
      <c r="AL16" s="15"/>
      <c r="AM16" s="15"/>
      <c r="AN16" s="15"/>
    </row>
    <row r="17" spans="1:40" x14ac:dyDescent="0.25">
      <c r="A17" s="8" t="s">
        <v>29</v>
      </c>
      <c r="B17" s="33">
        <f>INDEX(F12:F22,MATCH(ROUND(B16,0),H12:H22,0),0)/100</f>
        <v>0.83</v>
      </c>
      <c r="C17" s="24"/>
      <c r="D17" s="8" t="s">
        <v>30</v>
      </c>
      <c r="E17" s="34">
        <f>0.8*0.95*0.95</f>
        <v>0.72199999999999998</v>
      </c>
      <c r="F17" s="21">
        <v>57</v>
      </c>
      <c r="G17" s="35"/>
      <c r="H17" s="16">
        <v>5</v>
      </c>
      <c r="I17" s="16"/>
      <c r="J17" s="16">
        <v>72</v>
      </c>
      <c r="K17" s="16">
        <v>59</v>
      </c>
      <c r="L17" s="16">
        <v>49</v>
      </c>
      <c r="M17" s="16">
        <v>42</v>
      </c>
      <c r="N17" s="16"/>
      <c r="O17" s="16">
        <v>69</v>
      </c>
      <c r="P17" s="16">
        <v>57</v>
      </c>
      <c r="Q17" s="16">
        <v>48</v>
      </c>
      <c r="R17" s="16">
        <v>42</v>
      </c>
      <c r="S17" s="16"/>
      <c r="T17" s="16">
        <v>54</v>
      </c>
      <c r="U17" s="16">
        <v>46</v>
      </c>
      <c r="V17" s="16">
        <v>40</v>
      </c>
      <c r="W17" s="16"/>
      <c r="X17" s="16">
        <v>51</v>
      </c>
      <c r="Y17" s="16">
        <v>44</v>
      </c>
      <c r="Z17" s="16">
        <v>39</v>
      </c>
      <c r="AA17" s="16"/>
      <c r="AB17" s="16">
        <v>48</v>
      </c>
      <c r="AC17" s="16">
        <v>42</v>
      </c>
      <c r="AD17" s="16">
        <v>38</v>
      </c>
      <c r="AE17" s="16"/>
      <c r="AF17" s="16">
        <v>35</v>
      </c>
      <c r="AG17" s="15"/>
      <c r="AJ17" s="15"/>
      <c r="AK17" s="15"/>
      <c r="AL17" s="15"/>
      <c r="AM17" s="15"/>
      <c r="AN17" s="15"/>
    </row>
    <row r="18" spans="1:40" ht="15.75" x14ac:dyDescent="0.3">
      <c r="A18" s="3" t="s">
        <v>31</v>
      </c>
      <c r="B18" s="36"/>
      <c r="C18" s="36"/>
      <c r="D18" s="37">
        <f>(E4*(B7*B8)/(E15*B17*E17))</f>
        <v>33.374495210759939</v>
      </c>
      <c r="E18" s="38"/>
      <c r="F18" s="21">
        <v>51</v>
      </c>
      <c r="G18" s="2"/>
      <c r="H18" s="16">
        <v>6</v>
      </c>
      <c r="I18" s="16"/>
      <c r="J18" s="16">
        <v>66</v>
      </c>
      <c r="K18" s="16">
        <v>53</v>
      </c>
      <c r="L18" s="16">
        <v>43</v>
      </c>
      <c r="M18" s="16">
        <v>37</v>
      </c>
      <c r="N18" s="16"/>
      <c r="O18" s="16">
        <v>64</v>
      </c>
      <c r="P18" s="16">
        <v>51</v>
      </c>
      <c r="Q18" s="16">
        <v>42</v>
      </c>
      <c r="R18" s="16">
        <v>36</v>
      </c>
      <c r="S18" s="16"/>
      <c r="T18" s="16">
        <v>48</v>
      </c>
      <c r="U18" s="16">
        <v>41</v>
      </c>
      <c r="V18" s="16">
        <v>35</v>
      </c>
      <c r="W18" s="16"/>
      <c r="X18" s="16">
        <v>46</v>
      </c>
      <c r="Y18" s="16">
        <v>39</v>
      </c>
      <c r="Z18" s="16">
        <v>34</v>
      </c>
      <c r="AA18" s="16"/>
      <c r="AB18" s="16">
        <v>43</v>
      </c>
      <c r="AC18" s="16">
        <v>37</v>
      </c>
      <c r="AD18" s="16">
        <v>33</v>
      </c>
      <c r="AE18" s="16"/>
      <c r="AF18" s="16">
        <v>31</v>
      </c>
      <c r="AG18" s="15"/>
      <c r="AJ18" s="15"/>
      <c r="AK18" s="15"/>
      <c r="AL18" s="15"/>
      <c r="AM18" s="15"/>
      <c r="AN18" s="15"/>
    </row>
    <row r="19" spans="1:40" x14ac:dyDescent="0.25">
      <c r="A19" s="8"/>
      <c r="B19" s="39"/>
      <c r="C19" s="39"/>
      <c r="D19" s="40"/>
      <c r="E19" s="9"/>
      <c r="F19" s="21">
        <v>46</v>
      </c>
      <c r="G19" s="2"/>
      <c r="H19" s="16">
        <v>7</v>
      </c>
      <c r="I19" s="16"/>
      <c r="J19" s="16">
        <v>62</v>
      </c>
      <c r="K19" s="16">
        <v>48</v>
      </c>
      <c r="L19" s="16">
        <v>39</v>
      </c>
      <c r="M19" s="16">
        <v>32</v>
      </c>
      <c r="N19" s="16"/>
      <c r="O19" s="16">
        <v>59</v>
      </c>
      <c r="P19" s="16">
        <v>46</v>
      </c>
      <c r="Q19" s="16">
        <v>38</v>
      </c>
      <c r="R19" s="16">
        <v>32</v>
      </c>
      <c r="S19" s="16"/>
      <c r="T19" s="16">
        <v>44</v>
      </c>
      <c r="U19" s="16">
        <v>36</v>
      </c>
      <c r="V19" s="16">
        <v>31</v>
      </c>
      <c r="W19" s="16"/>
      <c r="X19" s="16">
        <v>42</v>
      </c>
      <c r="Y19" s="16">
        <v>35</v>
      </c>
      <c r="Z19" s="16">
        <v>30</v>
      </c>
      <c r="AA19" s="16"/>
      <c r="AB19" s="16">
        <v>39</v>
      </c>
      <c r="AC19" s="16">
        <v>34</v>
      </c>
      <c r="AD19" s="16">
        <v>29</v>
      </c>
      <c r="AE19" s="16"/>
      <c r="AF19" s="16">
        <v>27</v>
      </c>
      <c r="AG19" s="15"/>
      <c r="AJ19" s="15"/>
      <c r="AK19" s="15"/>
      <c r="AL19" s="15"/>
      <c r="AM19" s="15"/>
      <c r="AN19" s="15"/>
    </row>
    <row r="20" spans="1:40" ht="15.75" x14ac:dyDescent="0.3">
      <c r="A20" s="41" t="s">
        <v>32</v>
      </c>
      <c r="B20" s="36"/>
      <c r="C20" s="36"/>
      <c r="D20" s="42">
        <f>((D18*B7)/B8)^0.5</f>
        <v>14.916321085924626</v>
      </c>
      <c r="E20" s="43">
        <v>4</v>
      </c>
      <c r="F20" s="21">
        <v>42</v>
      </c>
      <c r="G20" s="2"/>
      <c r="H20" s="16">
        <v>8</v>
      </c>
      <c r="I20" s="16"/>
      <c r="J20" s="16">
        <v>57</v>
      </c>
      <c r="K20" s="16">
        <v>43</v>
      </c>
      <c r="L20" s="16">
        <v>35</v>
      </c>
      <c r="M20" s="16">
        <v>29</v>
      </c>
      <c r="N20" s="16"/>
      <c r="O20" s="16">
        <v>55</v>
      </c>
      <c r="P20" s="16">
        <v>42</v>
      </c>
      <c r="Q20" s="16">
        <v>34</v>
      </c>
      <c r="R20" s="16">
        <v>28</v>
      </c>
      <c r="S20" s="16"/>
      <c r="T20" s="16">
        <v>40</v>
      </c>
      <c r="U20" s="16">
        <v>33</v>
      </c>
      <c r="V20" s="16">
        <v>27</v>
      </c>
      <c r="W20" s="16"/>
      <c r="X20" s="16">
        <v>38</v>
      </c>
      <c r="Y20" s="16">
        <v>32</v>
      </c>
      <c r="Z20" s="16">
        <v>27</v>
      </c>
      <c r="AA20" s="16"/>
      <c r="AB20" s="16">
        <v>36</v>
      </c>
      <c r="AC20" s="16">
        <v>30</v>
      </c>
      <c r="AD20" s="16">
        <v>26</v>
      </c>
      <c r="AE20" s="16"/>
      <c r="AF20" s="16">
        <v>24</v>
      </c>
      <c r="AG20" s="15"/>
      <c r="AJ20" s="15"/>
      <c r="AK20" s="15"/>
      <c r="AL20" s="15"/>
      <c r="AM20" s="15"/>
      <c r="AN20" s="15"/>
    </row>
    <row r="21" spans="1:40" ht="15.75" x14ac:dyDescent="0.3">
      <c r="A21" s="44" t="s">
        <v>33</v>
      </c>
      <c r="D21" s="45">
        <f>((D18*B8)/B7)^0.5</f>
        <v>2.2374481628886937</v>
      </c>
      <c r="E21" s="46">
        <v>2</v>
      </c>
      <c r="F21" s="21">
        <v>39</v>
      </c>
      <c r="G21" s="2"/>
      <c r="H21" s="16">
        <v>9</v>
      </c>
      <c r="I21" s="16"/>
      <c r="J21" s="16">
        <v>53</v>
      </c>
      <c r="K21" s="16">
        <v>40</v>
      </c>
      <c r="L21" s="16">
        <v>31</v>
      </c>
      <c r="M21" s="16">
        <v>26</v>
      </c>
      <c r="N21" s="16"/>
      <c r="O21" s="16">
        <v>52</v>
      </c>
      <c r="P21" s="16">
        <v>39</v>
      </c>
      <c r="Q21" s="16">
        <v>31</v>
      </c>
      <c r="R21" s="16">
        <v>25</v>
      </c>
      <c r="S21" s="16"/>
      <c r="T21" s="16">
        <v>37</v>
      </c>
      <c r="U21" s="16">
        <v>30</v>
      </c>
      <c r="V21" s="16">
        <v>25</v>
      </c>
      <c r="W21" s="16"/>
      <c r="X21" s="16">
        <v>35</v>
      </c>
      <c r="Y21" s="16">
        <v>29</v>
      </c>
      <c r="Z21" s="16">
        <v>24</v>
      </c>
      <c r="AA21" s="16"/>
      <c r="AB21" s="16">
        <v>33</v>
      </c>
      <c r="AC21" s="16">
        <v>28</v>
      </c>
      <c r="AD21" s="16">
        <v>23</v>
      </c>
      <c r="AE21" s="16"/>
      <c r="AF21" s="16">
        <v>21</v>
      </c>
      <c r="AG21" s="15"/>
      <c r="AJ21" s="15"/>
      <c r="AK21" s="15"/>
      <c r="AL21" s="15"/>
      <c r="AM21" s="15"/>
      <c r="AN21" s="15"/>
    </row>
    <row r="22" spans="1:40" x14ac:dyDescent="0.25">
      <c r="A22" s="8"/>
      <c r="B22" s="39"/>
      <c r="C22" s="39"/>
      <c r="D22" s="40"/>
      <c r="E22" s="47"/>
      <c r="F22" s="21">
        <v>36</v>
      </c>
      <c r="G22" s="2"/>
      <c r="H22" s="16">
        <v>10</v>
      </c>
      <c r="I22" s="16"/>
      <c r="J22" s="16">
        <v>50</v>
      </c>
      <c r="K22" s="16">
        <v>37</v>
      </c>
      <c r="L22" s="16">
        <v>29</v>
      </c>
      <c r="M22" s="16">
        <v>23</v>
      </c>
      <c r="N22" s="16"/>
      <c r="O22" s="16">
        <v>48</v>
      </c>
      <c r="P22" s="16">
        <v>36</v>
      </c>
      <c r="Q22" s="16">
        <v>28</v>
      </c>
      <c r="R22" s="16">
        <v>23</v>
      </c>
      <c r="S22" s="16"/>
      <c r="T22" s="16">
        <v>34</v>
      </c>
      <c r="U22" s="16">
        <v>27</v>
      </c>
      <c r="V22" s="16">
        <v>22</v>
      </c>
      <c r="W22" s="16"/>
      <c r="X22" s="16">
        <v>32</v>
      </c>
      <c r="Y22" s="16">
        <v>26</v>
      </c>
      <c r="Z22" s="16">
        <v>22</v>
      </c>
      <c r="AA22" s="16"/>
      <c r="AB22" s="16">
        <v>31</v>
      </c>
      <c r="AC22" s="16">
        <v>25</v>
      </c>
      <c r="AD22" s="16">
        <v>21</v>
      </c>
      <c r="AE22" s="16"/>
      <c r="AF22" s="16">
        <v>19</v>
      </c>
      <c r="AJ22" s="15"/>
      <c r="AK22" s="15"/>
      <c r="AL22" s="15"/>
      <c r="AM22" s="15"/>
      <c r="AN22" s="15"/>
    </row>
    <row r="23" spans="1:40" ht="15.75" x14ac:dyDescent="0.3">
      <c r="A23" s="41" t="s">
        <v>34</v>
      </c>
      <c r="B23" s="36"/>
      <c r="C23" s="36"/>
      <c r="D23" s="48"/>
      <c r="E23" s="49">
        <f>E20*E21</f>
        <v>8</v>
      </c>
      <c r="F23" s="5"/>
      <c r="G23" s="2"/>
      <c r="H23" s="2"/>
      <c r="AJ23" s="15"/>
      <c r="AK23" s="15"/>
      <c r="AL23" s="15"/>
      <c r="AM23" s="15"/>
      <c r="AN23" s="15"/>
    </row>
    <row r="24" spans="1:40" x14ac:dyDescent="0.25">
      <c r="A24" s="8"/>
      <c r="B24" s="50"/>
      <c r="C24" s="50"/>
      <c r="D24" s="50"/>
      <c r="E24" s="51"/>
      <c r="F24" s="52"/>
      <c r="G24" s="2"/>
      <c r="H24" s="2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AJ24" s="15"/>
      <c r="AK24" s="15"/>
      <c r="AL24" s="15"/>
      <c r="AM24" s="15"/>
      <c r="AN24" s="15"/>
    </row>
    <row r="25" spans="1:40" ht="15.75" x14ac:dyDescent="0.3">
      <c r="A25" s="41" t="s">
        <v>35</v>
      </c>
      <c r="B25" s="36"/>
      <c r="C25" s="36"/>
      <c r="D25" s="42"/>
      <c r="E25" s="53">
        <f>ROUND((E23*E4)/D18,0)</f>
        <v>60</v>
      </c>
      <c r="F25" s="5"/>
      <c r="G25" s="2"/>
      <c r="H25" s="2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AJ25" s="15"/>
      <c r="AK25" s="15"/>
      <c r="AL25" s="15"/>
      <c r="AM25" s="15"/>
      <c r="AN25" s="15"/>
    </row>
    <row r="26" spans="1:40" x14ac:dyDescent="0.25">
      <c r="A26" s="6" t="s">
        <v>36</v>
      </c>
      <c r="B26" s="28"/>
      <c r="C26" s="28"/>
      <c r="D26" s="28"/>
      <c r="E26" s="54">
        <f>E14*E23/(B7*B8)</f>
        <v>1</v>
      </c>
      <c r="F26" s="5"/>
      <c r="G26" s="2"/>
      <c r="H26" s="2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AJ26" s="15"/>
      <c r="AK26" s="15"/>
      <c r="AL26" s="15"/>
      <c r="AM26" s="15"/>
      <c r="AN26" s="15"/>
    </row>
    <row r="27" spans="1:40" ht="15.75" x14ac:dyDescent="0.3">
      <c r="A27" s="8" t="s">
        <v>37</v>
      </c>
      <c r="B27" s="39"/>
      <c r="C27" s="55" t="s">
        <v>38</v>
      </c>
      <c r="D27" s="55"/>
      <c r="E27" s="56">
        <f>SQRT(B7*B8/E23)/B12</f>
        <v>1.7388017698576703</v>
      </c>
      <c r="F27" s="5"/>
      <c r="G27" s="2"/>
      <c r="H27" s="2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</row>
    <row r="28" spans="1:40" x14ac:dyDescent="0.25"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</row>
    <row r="29" spans="1:40" x14ac:dyDescent="0.25"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</row>
    <row r="30" spans="1:40" x14ac:dyDescent="0.25">
      <c r="A30" s="57" t="s">
        <v>39</v>
      </c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</row>
    <row r="31" spans="1:40" x14ac:dyDescent="0.25">
      <c r="A31" s="1" t="s">
        <v>40</v>
      </c>
      <c r="D31" s="1">
        <v>0.8</v>
      </c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</row>
    <row r="32" spans="1:40" x14ac:dyDescent="0.25">
      <c r="A32" s="58" t="s">
        <v>41</v>
      </c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</row>
    <row r="33" spans="1:40" x14ac:dyDescent="0.25">
      <c r="A33" s="1" t="s">
        <v>42</v>
      </c>
      <c r="D33" s="1">
        <v>0.95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</row>
    <row r="34" spans="1:40" x14ac:dyDescent="0.25">
      <c r="A34" s="1" t="s">
        <v>43</v>
      </c>
      <c r="D34" s="1">
        <v>0.95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</row>
    <row r="35" spans="1:40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</row>
    <row r="36" spans="1:40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spans="1:40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spans="1:40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spans="1:40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spans="1:40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spans="1:40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spans="1:40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spans="1:40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spans="1:40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spans="1:40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spans="1:40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spans="1:40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spans="1:40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</sheetData>
  <sheetProtection sheet="1" objects="1" scenarios="1"/>
  <mergeCells count="5">
    <mergeCell ref="A1:E1"/>
    <mergeCell ref="B3:C3"/>
    <mergeCell ref="B4:C4"/>
    <mergeCell ref="B5:C5"/>
    <mergeCell ref="B13:C13"/>
  </mergeCells>
  <pageMargins left="0.7" right="0.7" top="0.75" bottom="0.75" header="0.51180555555555496" footer="0.51180555555555496"/>
  <pageSetup paperSize="9" scale="111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8"/>
  <sheetViews>
    <sheetView view="pageBreakPreview" zoomScale="160" zoomScaleNormal="170" zoomScalePageLayoutView="160" workbookViewId="0"/>
  </sheetViews>
  <sheetFormatPr defaultRowHeight="15" x14ac:dyDescent="0.25"/>
  <cols>
    <col min="1" max="1" width="15.7109375" style="1" customWidth="1"/>
    <col min="2" max="2" width="6.28515625" style="1" customWidth="1"/>
    <col min="3" max="3" width="14" style="1" customWidth="1"/>
    <col min="4" max="4" width="19.5703125" style="1" customWidth="1"/>
    <col min="5" max="5" width="7.5703125" style="1" customWidth="1"/>
    <col min="6" max="6" width="9.140625" style="1" customWidth="1"/>
    <col min="7" max="33" width="3.28515625" style="1" customWidth="1"/>
    <col min="34" max="1025" width="9.140625" style="1" customWidth="1"/>
  </cols>
  <sheetData>
    <row r="1" spans="1:40" ht="15.75" x14ac:dyDescent="0.3">
      <c r="A1" s="59" t="s">
        <v>0</v>
      </c>
      <c r="B1" s="59"/>
      <c r="C1" s="59"/>
      <c r="D1" s="59"/>
      <c r="E1" s="59"/>
    </row>
    <row r="2" spans="1:40" x14ac:dyDescent="0.25">
      <c r="A2" s="2"/>
      <c r="B2" s="2"/>
      <c r="C2" s="2"/>
      <c r="D2" s="2"/>
      <c r="E2" s="2"/>
    </row>
    <row r="3" spans="1:40" x14ac:dyDescent="0.25">
      <c r="A3" s="3" t="s">
        <v>1</v>
      </c>
      <c r="B3" s="60"/>
      <c r="C3" s="60"/>
      <c r="D3" s="3" t="s">
        <v>2</v>
      </c>
      <c r="E3" s="4">
        <v>41564</v>
      </c>
      <c r="F3" s="5"/>
      <c r="G3" s="2"/>
      <c r="H3" s="2"/>
    </row>
    <row r="4" spans="1:40" x14ac:dyDescent="0.25">
      <c r="A4" s="6" t="s">
        <v>3</v>
      </c>
      <c r="B4" s="61"/>
      <c r="C4" s="61"/>
      <c r="D4" s="6" t="s">
        <v>4</v>
      </c>
      <c r="E4" s="7">
        <v>300</v>
      </c>
      <c r="F4" s="5"/>
      <c r="G4" s="2"/>
      <c r="H4" s="2"/>
    </row>
    <row r="5" spans="1:40" x14ac:dyDescent="0.25">
      <c r="A5" s="8" t="s">
        <v>5</v>
      </c>
      <c r="B5" s="62"/>
      <c r="C5" s="62"/>
      <c r="D5" s="8"/>
      <c r="E5" s="9"/>
      <c r="F5" s="5"/>
      <c r="G5" s="2"/>
      <c r="H5" s="2"/>
    </row>
    <row r="6" spans="1:40" ht="15.75" x14ac:dyDescent="0.3">
      <c r="A6" s="10" t="s">
        <v>6</v>
      </c>
      <c r="B6" s="11"/>
      <c r="C6" s="12"/>
      <c r="D6" s="10" t="s">
        <v>7</v>
      </c>
      <c r="E6" s="13"/>
      <c r="F6" s="14" t="s">
        <v>8</v>
      </c>
      <c r="G6" s="2"/>
      <c r="H6" s="2"/>
      <c r="I6" s="15"/>
      <c r="J6" s="15"/>
      <c r="K6" s="15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</row>
    <row r="7" spans="1:40" x14ac:dyDescent="0.25">
      <c r="A7" s="6" t="s">
        <v>9</v>
      </c>
      <c r="B7" s="17">
        <v>9</v>
      </c>
      <c r="C7" s="18" t="s">
        <v>10</v>
      </c>
      <c r="D7" s="6"/>
      <c r="E7" s="19"/>
      <c r="F7" s="5"/>
      <c r="G7" s="2"/>
      <c r="H7" s="2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</row>
    <row r="8" spans="1:40" x14ac:dyDescent="0.25">
      <c r="A8" s="6" t="s">
        <v>11</v>
      </c>
      <c r="B8" s="17">
        <v>6</v>
      </c>
      <c r="C8" s="18" t="s">
        <v>10</v>
      </c>
      <c r="D8" s="6" t="s">
        <v>12</v>
      </c>
      <c r="E8" s="20">
        <v>20</v>
      </c>
      <c r="F8" s="21">
        <v>20</v>
      </c>
      <c r="G8" s="2"/>
      <c r="H8" s="16" t="s">
        <v>13</v>
      </c>
      <c r="I8" s="16"/>
      <c r="J8" s="16">
        <v>20</v>
      </c>
      <c r="K8" s="16">
        <v>20</v>
      </c>
      <c r="L8" s="16">
        <v>20</v>
      </c>
      <c r="M8" s="16">
        <v>20</v>
      </c>
      <c r="N8" s="16"/>
      <c r="O8" s="16">
        <v>20</v>
      </c>
      <c r="P8" s="16">
        <v>20</v>
      </c>
      <c r="Q8" s="16">
        <v>20</v>
      </c>
      <c r="R8" s="16">
        <v>20</v>
      </c>
      <c r="S8" s="16"/>
      <c r="T8" s="16">
        <v>20</v>
      </c>
      <c r="U8" s="16">
        <v>20</v>
      </c>
      <c r="V8" s="16">
        <v>20</v>
      </c>
      <c r="W8" s="16"/>
      <c r="X8" s="16">
        <v>20</v>
      </c>
      <c r="Y8" s="16">
        <v>20</v>
      </c>
      <c r="Z8" s="16">
        <v>20</v>
      </c>
      <c r="AA8" s="16"/>
      <c r="AB8" s="16">
        <v>20</v>
      </c>
      <c r="AC8" s="16">
        <v>20</v>
      </c>
      <c r="AD8" s="16">
        <v>20</v>
      </c>
      <c r="AE8" s="16"/>
      <c r="AF8" s="16">
        <v>20</v>
      </c>
      <c r="AG8" s="15"/>
    </row>
    <row r="9" spans="1:40" x14ac:dyDescent="0.25">
      <c r="A9" s="6" t="s">
        <v>14</v>
      </c>
      <c r="B9" s="17">
        <v>3</v>
      </c>
      <c r="C9" s="18" t="s">
        <v>10</v>
      </c>
      <c r="D9" s="6" t="s">
        <v>15</v>
      </c>
      <c r="E9" s="20">
        <v>70</v>
      </c>
      <c r="F9" s="21">
        <v>70</v>
      </c>
      <c r="G9" s="2"/>
      <c r="H9" s="16" t="s">
        <v>16</v>
      </c>
      <c r="I9" s="16"/>
      <c r="J9" s="16">
        <v>80</v>
      </c>
      <c r="K9" s="16">
        <v>80</v>
      </c>
      <c r="L9" s="16">
        <v>80</v>
      </c>
      <c r="M9" s="16">
        <v>80</v>
      </c>
      <c r="N9" s="16"/>
      <c r="O9" s="16">
        <v>70</v>
      </c>
      <c r="P9" s="16">
        <v>70</v>
      </c>
      <c r="Q9" s="16">
        <v>70</v>
      </c>
      <c r="R9" s="16">
        <v>70</v>
      </c>
      <c r="S9" s="16"/>
      <c r="T9" s="16">
        <v>50</v>
      </c>
      <c r="U9" s="16">
        <v>50</v>
      </c>
      <c r="V9" s="16">
        <v>50</v>
      </c>
      <c r="W9" s="16"/>
      <c r="X9" s="16">
        <v>30</v>
      </c>
      <c r="Y9" s="16">
        <v>30</v>
      </c>
      <c r="Z9" s="16">
        <v>30</v>
      </c>
      <c r="AA9" s="16"/>
      <c r="AB9" s="16">
        <v>10</v>
      </c>
      <c r="AC9" s="16">
        <v>10</v>
      </c>
      <c r="AD9" s="16">
        <v>10</v>
      </c>
      <c r="AE9" s="16"/>
      <c r="AF9" s="16">
        <v>0</v>
      </c>
      <c r="AG9" s="15"/>
    </row>
    <row r="10" spans="1:40" x14ac:dyDescent="0.25">
      <c r="A10" s="6" t="s">
        <v>17</v>
      </c>
      <c r="B10" s="17">
        <v>0.85</v>
      </c>
      <c r="C10" s="22" t="s">
        <v>10</v>
      </c>
      <c r="D10" s="6" t="s">
        <v>18</v>
      </c>
      <c r="E10" s="20">
        <v>50</v>
      </c>
      <c r="F10" s="21">
        <v>50</v>
      </c>
      <c r="G10" s="2"/>
      <c r="H10" s="16" t="s">
        <v>19</v>
      </c>
      <c r="I10" s="16"/>
      <c r="J10" s="16">
        <v>70</v>
      </c>
      <c r="K10" s="16">
        <v>50</v>
      </c>
      <c r="L10" s="16">
        <v>30</v>
      </c>
      <c r="M10" s="16">
        <v>10</v>
      </c>
      <c r="N10" s="16"/>
      <c r="O10" s="16">
        <v>70</v>
      </c>
      <c r="P10" s="16">
        <v>50</v>
      </c>
      <c r="Q10" s="16">
        <v>30</v>
      </c>
      <c r="R10" s="16">
        <v>10</v>
      </c>
      <c r="S10" s="16"/>
      <c r="T10" s="16">
        <v>50</v>
      </c>
      <c r="U10" s="16">
        <v>30</v>
      </c>
      <c r="V10" s="16">
        <v>10</v>
      </c>
      <c r="W10" s="16"/>
      <c r="X10" s="16">
        <v>50</v>
      </c>
      <c r="Y10" s="16">
        <v>30</v>
      </c>
      <c r="Z10" s="16">
        <v>10</v>
      </c>
      <c r="AA10" s="16"/>
      <c r="AB10" s="16">
        <v>50</v>
      </c>
      <c r="AC10" s="16">
        <v>30</v>
      </c>
      <c r="AD10" s="16">
        <v>10</v>
      </c>
      <c r="AE10" s="16"/>
      <c r="AF10" s="16">
        <v>0</v>
      </c>
      <c r="AG10" s="15"/>
    </row>
    <row r="11" spans="1:40" x14ac:dyDescent="0.25">
      <c r="A11" s="6" t="s">
        <v>20</v>
      </c>
      <c r="B11" s="17">
        <v>0</v>
      </c>
      <c r="C11" s="18" t="s">
        <v>10</v>
      </c>
      <c r="D11" s="6"/>
      <c r="E11" s="19"/>
      <c r="F11" s="21"/>
      <c r="G11" s="2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5"/>
    </row>
    <row r="12" spans="1:40" x14ac:dyDescent="0.25">
      <c r="A12" s="8" t="s">
        <v>21</v>
      </c>
      <c r="B12" s="23">
        <f>(B9-B11)-B10</f>
        <v>2.15</v>
      </c>
      <c r="C12" s="24" t="s">
        <v>10</v>
      </c>
      <c r="D12" s="8"/>
      <c r="E12" s="25"/>
      <c r="F12" s="21">
        <v>116</v>
      </c>
      <c r="G12" s="2"/>
      <c r="H12" s="16">
        <v>0</v>
      </c>
      <c r="I12" s="16"/>
      <c r="J12" s="16">
        <v>119</v>
      </c>
      <c r="K12" s="16">
        <v>119</v>
      </c>
      <c r="L12" s="16">
        <v>119</v>
      </c>
      <c r="M12" s="16">
        <v>119</v>
      </c>
      <c r="N12" s="16"/>
      <c r="O12" s="16">
        <v>116</v>
      </c>
      <c r="P12" s="16">
        <v>116</v>
      </c>
      <c r="Q12" s="16">
        <v>116</v>
      </c>
      <c r="R12" s="16">
        <v>116</v>
      </c>
      <c r="S12" s="16"/>
      <c r="T12" s="16">
        <v>111</v>
      </c>
      <c r="U12" s="16">
        <v>111</v>
      </c>
      <c r="V12" s="16">
        <v>111</v>
      </c>
      <c r="W12" s="16"/>
      <c r="X12" s="16">
        <v>106</v>
      </c>
      <c r="Y12" s="16">
        <v>106</v>
      </c>
      <c r="Z12" s="16">
        <v>106</v>
      </c>
      <c r="AA12" s="16"/>
      <c r="AB12" s="16">
        <v>102</v>
      </c>
      <c r="AC12" s="16">
        <v>102</v>
      </c>
      <c r="AD12" s="16">
        <v>102</v>
      </c>
      <c r="AE12" s="16"/>
      <c r="AF12" s="16">
        <v>100</v>
      </c>
      <c r="AG12" s="15"/>
    </row>
    <row r="13" spans="1:40" ht="15.75" x14ac:dyDescent="0.3">
      <c r="A13" s="10" t="s">
        <v>22</v>
      </c>
      <c r="B13" s="63" t="s">
        <v>23</v>
      </c>
      <c r="C13" s="63"/>
      <c r="D13" s="10" t="s">
        <v>24</v>
      </c>
      <c r="E13" s="26" t="s">
        <v>25</v>
      </c>
      <c r="F13" s="21">
        <v>101</v>
      </c>
      <c r="G13" s="2"/>
      <c r="H13" s="16">
        <v>1</v>
      </c>
      <c r="I13" s="16"/>
      <c r="J13" s="16">
        <v>108</v>
      </c>
      <c r="K13" s="16">
        <v>104</v>
      </c>
      <c r="L13" s="16">
        <v>99</v>
      </c>
      <c r="M13" s="16">
        <v>95</v>
      </c>
      <c r="N13" s="16"/>
      <c r="O13" s="16">
        <v>106</v>
      </c>
      <c r="P13" s="16">
        <v>101</v>
      </c>
      <c r="Q13" s="16">
        <v>97</v>
      </c>
      <c r="R13" s="16">
        <v>94</v>
      </c>
      <c r="S13" s="16"/>
      <c r="T13" s="16">
        <v>97</v>
      </c>
      <c r="U13" s="16">
        <v>94</v>
      </c>
      <c r="V13" s="16">
        <v>91</v>
      </c>
      <c r="W13" s="16"/>
      <c r="X13" s="16">
        <v>93</v>
      </c>
      <c r="Y13" s="16">
        <v>90</v>
      </c>
      <c r="Z13" s="16">
        <v>88</v>
      </c>
      <c r="AA13" s="16"/>
      <c r="AB13" s="16">
        <v>89</v>
      </c>
      <c r="AC13" s="16">
        <v>87</v>
      </c>
      <c r="AD13" s="16">
        <v>85</v>
      </c>
      <c r="AE13" s="16"/>
      <c r="AF13" s="16">
        <v>83</v>
      </c>
      <c r="AG13" s="15"/>
    </row>
    <row r="14" spans="1:40" ht="15.75" x14ac:dyDescent="0.3">
      <c r="A14" s="27"/>
      <c r="B14" s="28"/>
      <c r="C14" s="18"/>
      <c r="D14" s="6" t="s">
        <v>26</v>
      </c>
      <c r="E14" s="29">
        <v>30</v>
      </c>
      <c r="F14" s="21">
        <v>88</v>
      </c>
      <c r="G14" s="2"/>
      <c r="H14" s="16">
        <v>2</v>
      </c>
      <c r="I14" s="16"/>
      <c r="J14" s="16">
        <v>98</v>
      </c>
      <c r="K14" s="16">
        <v>90</v>
      </c>
      <c r="L14" s="16">
        <v>83</v>
      </c>
      <c r="M14" s="16">
        <v>77</v>
      </c>
      <c r="N14" s="16"/>
      <c r="O14" s="16">
        <v>96</v>
      </c>
      <c r="P14" s="16">
        <v>88</v>
      </c>
      <c r="Q14" s="16">
        <v>82</v>
      </c>
      <c r="R14" s="16">
        <v>76</v>
      </c>
      <c r="S14" s="16"/>
      <c r="T14" s="16">
        <v>85</v>
      </c>
      <c r="U14" s="16">
        <v>79</v>
      </c>
      <c r="V14" s="16">
        <v>74</v>
      </c>
      <c r="W14" s="16"/>
      <c r="X14" s="16">
        <v>81</v>
      </c>
      <c r="Y14" s="16">
        <v>77</v>
      </c>
      <c r="Z14" s="16">
        <v>73</v>
      </c>
      <c r="AA14" s="16"/>
      <c r="AB14" s="16">
        <v>78</v>
      </c>
      <c r="AC14" s="16">
        <v>74</v>
      </c>
      <c r="AD14" s="16">
        <v>71</v>
      </c>
      <c r="AE14" s="16"/>
      <c r="AF14" s="16">
        <v>69</v>
      </c>
      <c r="AG14" s="15"/>
    </row>
    <row r="15" spans="1:40" x14ac:dyDescent="0.25">
      <c r="A15" s="6"/>
      <c r="B15" s="30"/>
      <c r="C15" s="18"/>
      <c r="D15" s="6" t="s">
        <v>27</v>
      </c>
      <c r="E15" s="29">
        <v>3000</v>
      </c>
      <c r="F15" s="21">
        <v>77</v>
      </c>
      <c r="G15" s="2"/>
      <c r="H15" s="16">
        <v>3</v>
      </c>
      <c r="I15" s="16"/>
      <c r="J15" s="16">
        <v>90</v>
      </c>
      <c r="K15" s="16">
        <v>79</v>
      </c>
      <c r="L15" s="16">
        <v>71</v>
      </c>
      <c r="M15" s="16">
        <v>64</v>
      </c>
      <c r="N15" s="16"/>
      <c r="O15" s="16">
        <v>87</v>
      </c>
      <c r="P15" s="16">
        <v>77</v>
      </c>
      <c r="Q15" s="16">
        <v>70</v>
      </c>
      <c r="R15" s="16">
        <v>63</v>
      </c>
      <c r="S15" s="16"/>
      <c r="T15" s="16">
        <v>74</v>
      </c>
      <c r="U15" s="16">
        <v>68</v>
      </c>
      <c r="V15" s="16">
        <v>62</v>
      </c>
      <c r="W15" s="16"/>
      <c r="X15" s="16">
        <v>72</v>
      </c>
      <c r="Y15" s="16">
        <v>66</v>
      </c>
      <c r="Z15" s="16">
        <v>61</v>
      </c>
      <c r="AA15" s="16"/>
      <c r="AB15" s="16">
        <v>69</v>
      </c>
      <c r="AC15" s="16">
        <v>64</v>
      </c>
      <c r="AD15" s="16">
        <v>60</v>
      </c>
      <c r="AE15" s="16"/>
      <c r="AF15" s="16">
        <v>58</v>
      </c>
      <c r="AG15" s="15"/>
      <c r="AJ15" s="15"/>
      <c r="AK15" s="15"/>
      <c r="AL15" s="15"/>
      <c r="AM15" s="15"/>
      <c r="AN15" s="15"/>
    </row>
    <row r="16" spans="1:40" x14ac:dyDescent="0.25">
      <c r="A16" s="6" t="s">
        <v>28</v>
      </c>
      <c r="B16" s="31">
        <f>(B7*B8)/(B12*(B7+B8))</f>
        <v>1.6744186046511629</v>
      </c>
      <c r="C16" s="18"/>
      <c r="D16" s="6"/>
      <c r="E16" s="32"/>
      <c r="F16" s="21">
        <v>68</v>
      </c>
      <c r="G16" s="2"/>
      <c r="H16" s="16">
        <v>4</v>
      </c>
      <c r="I16" s="16"/>
      <c r="J16" s="16">
        <v>82</v>
      </c>
      <c r="K16" s="16">
        <v>70</v>
      </c>
      <c r="L16" s="16">
        <v>61</v>
      </c>
      <c r="M16" s="16">
        <v>54</v>
      </c>
      <c r="N16" s="16"/>
      <c r="O16" s="16">
        <v>80</v>
      </c>
      <c r="P16" s="16">
        <v>68</v>
      </c>
      <c r="Q16" s="16">
        <v>60</v>
      </c>
      <c r="R16" s="16">
        <v>54</v>
      </c>
      <c r="S16" s="16"/>
      <c r="T16" s="16">
        <v>66</v>
      </c>
      <c r="U16" s="16">
        <v>59</v>
      </c>
      <c r="V16" s="16">
        <v>53</v>
      </c>
      <c r="W16" s="16"/>
      <c r="X16" s="16">
        <v>64</v>
      </c>
      <c r="Y16" s="16">
        <v>57</v>
      </c>
      <c r="Z16" s="16">
        <v>52</v>
      </c>
      <c r="AA16" s="16"/>
      <c r="AB16" s="16">
        <v>61</v>
      </c>
      <c r="AC16" s="16">
        <v>56</v>
      </c>
      <c r="AD16" s="16">
        <v>51</v>
      </c>
      <c r="AE16" s="16"/>
      <c r="AF16" s="16">
        <v>49</v>
      </c>
      <c r="AG16" s="15"/>
      <c r="AJ16" s="15"/>
      <c r="AK16" s="15"/>
      <c r="AL16" s="15"/>
      <c r="AM16" s="15"/>
      <c r="AN16" s="15"/>
    </row>
    <row r="17" spans="1:40" x14ac:dyDescent="0.25">
      <c r="A17" s="8" t="s">
        <v>29</v>
      </c>
      <c r="B17" s="33">
        <f>INDEX(F12:F22,MATCH(ROUND(B16,0),H12:H22,0),0)/100</f>
        <v>0.88</v>
      </c>
      <c r="C17" s="24"/>
      <c r="D17" s="8" t="s">
        <v>30</v>
      </c>
      <c r="E17" s="34">
        <f>0.8*0.95*0.95</f>
        <v>0.72199999999999998</v>
      </c>
      <c r="F17" s="21">
        <v>61</v>
      </c>
      <c r="G17" s="35"/>
      <c r="H17" s="16">
        <v>5</v>
      </c>
      <c r="I17" s="16"/>
      <c r="J17" s="16">
        <v>75</v>
      </c>
      <c r="K17" s="16">
        <v>62</v>
      </c>
      <c r="L17" s="16">
        <v>53</v>
      </c>
      <c r="M17" s="16">
        <v>46</v>
      </c>
      <c r="N17" s="16"/>
      <c r="O17" s="16">
        <v>73</v>
      </c>
      <c r="P17" s="16">
        <v>61</v>
      </c>
      <c r="Q17" s="16">
        <v>53</v>
      </c>
      <c r="R17" s="16">
        <v>46</v>
      </c>
      <c r="S17" s="16"/>
      <c r="T17" s="16">
        <v>59</v>
      </c>
      <c r="U17" s="16">
        <v>51</v>
      </c>
      <c r="V17" s="16">
        <v>46</v>
      </c>
      <c r="W17" s="16"/>
      <c r="X17" s="16">
        <v>57</v>
      </c>
      <c r="Y17" s="16">
        <v>50</v>
      </c>
      <c r="Z17" s="16">
        <v>45</v>
      </c>
      <c r="AA17" s="16"/>
      <c r="AB17" s="16">
        <v>55</v>
      </c>
      <c r="AC17" s="16">
        <v>49</v>
      </c>
      <c r="AD17" s="16">
        <v>45</v>
      </c>
      <c r="AE17" s="16"/>
      <c r="AF17" s="16">
        <v>42</v>
      </c>
      <c r="AG17" s="15"/>
      <c r="AJ17" s="15"/>
      <c r="AK17" s="15"/>
      <c r="AL17" s="15"/>
      <c r="AM17" s="15"/>
      <c r="AN17" s="15"/>
    </row>
    <row r="18" spans="1:40" ht="15.75" x14ac:dyDescent="0.3">
      <c r="A18" s="3" t="s">
        <v>31</v>
      </c>
      <c r="B18" s="36"/>
      <c r="C18" s="36"/>
      <c r="D18" s="37">
        <f>(E4*(B7*B8)/(E15*B17*E17))</f>
        <v>8.4991186099219345</v>
      </c>
      <c r="E18" s="38"/>
      <c r="F18" s="21">
        <v>55</v>
      </c>
      <c r="G18" s="2"/>
      <c r="H18" s="16">
        <v>6</v>
      </c>
      <c r="I18" s="16"/>
      <c r="J18" s="16">
        <v>70</v>
      </c>
      <c r="K18" s="16">
        <v>56</v>
      </c>
      <c r="L18" s="16">
        <v>47</v>
      </c>
      <c r="M18" s="16">
        <v>40</v>
      </c>
      <c r="N18" s="16"/>
      <c r="O18" s="16">
        <v>68</v>
      </c>
      <c r="P18" s="16">
        <v>55</v>
      </c>
      <c r="Q18" s="16">
        <v>46</v>
      </c>
      <c r="R18" s="16">
        <v>40</v>
      </c>
      <c r="S18" s="16"/>
      <c r="T18" s="16">
        <v>53</v>
      </c>
      <c r="U18" s="16">
        <v>46</v>
      </c>
      <c r="V18" s="16">
        <v>40</v>
      </c>
      <c r="W18" s="16"/>
      <c r="X18" s="16">
        <v>52</v>
      </c>
      <c r="Y18" s="16">
        <v>45</v>
      </c>
      <c r="Z18" s="16">
        <v>40</v>
      </c>
      <c r="AA18" s="16"/>
      <c r="AB18" s="16">
        <v>50</v>
      </c>
      <c r="AC18" s="16">
        <v>44</v>
      </c>
      <c r="AD18" s="16">
        <v>39</v>
      </c>
      <c r="AE18" s="16"/>
      <c r="AF18" s="16">
        <v>37</v>
      </c>
      <c r="AG18" s="15"/>
      <c r="AJ18" s="15"/>
      <c r="AK18" s="15"/>
      <c r="AL18" s="15"/>
      <c r="AM18" s="15"/>
      <c r="AN18" s="15"/>
    </row>
    <row r="19" spans="1:40" x14ac:dyDescent="0.25">
      <c r="A19" s="8"/>
      <c r="B19" s="39"/>
      <c r="C19" s="39"/>
      <c r="D19" s="40"/>
      <c r="E19" s="9"/>
      <c r="F19" s="21">
        <v>50</v>
      </c>
      <c r="G19" s="2"/>
      <c r="H19" s="16">
        <v>7</v>
      </c>
      <c r="I19" s="16"/>
      <c r="J19" s="16">
        <v>64</v>
      </c>
      <c r="K19" s="16">
        <v>51</v>
      </c>
      <c r="L19" s="16">
        <v>42</v>
      </c>
      <c r="M19" s="16">
        <v>36</v>
      </c>
      <c r="N19" s="16"/>
      <c r="O19" s="16">
        <v>63</v>
      </c>
      <c r="P19" s="16">
        <v>50</v>
      </c>
      <c r="Q19" s="16">
        <v>42</v>
      </c>
      <c r="R19" s="16">
        <v>36</v>
      </c>
      <c r="S19" s="16"/>
      <c r="T19" s="16">
        <v>48</v>
      </c>
      <c r="U19" s="16">
        <v>41</v>
      </c>
      <c r="V19" s="16">
        <v>35</v>
      </c>
      <c r="W19" s="16"/>
      <c r="X19" s="16">
        <v>47</v>
      </c>
      <c r="Y19" s="16">
        <v>40</v>
      </c>
      <c r="Z19" s="16">
        <v>35</v>
      </c>
      <c r="AA19" s="16"/>
      <c r="AB19" s="16">
        <v>46</v>
      </c>
      <c r="AC19" s="16">
        <v>39</v>
      </c>
      <c r="AD19" s="16">
        <v>35</v>
      </c>
      <c r="AE19" s="16"/>
      <c r="AF19" s="16">
        <v>33</v>
      </c>
      <c r="AG19" s="15"/>
      <c r="AJ19" s="15"/>
      <c r="AK19" s="15"/>
      <c r="AL19" s="15"/>
      <c r="AM19" s="15"/>
      <c r="AN19" s="15"/>
    </row>
    <row r="20" spans="1:40" ht="15.75" x14ac:dyDescent="0.3">
      <c r="A20" s="41" t="s">
        <v>32</v>
      </c>
      <c r="B20" s="36"/>
      <c r="C20" s="36"/>
      <c r="D20" s="42">
        <f>((D18*B7)/B8)^0.5</f>
        <v>3.5705290805261485</v>
      </c>
      <c r="E20" s="43">
        <v>4</v>
      </c>
      <c r="F20" s="21">
        <v>46</v>
      </c>
      <c r="G20" s="2"/>
      <c r="H20" s="16">
        <v>8</v>
      </c>
      <c r="I20" s="16"/>
      <c r="J20" s="16">
        <v>60</v>
      </c>
      <c r="K20" s="16">
        <v>46</v>
      </c>
      <c r="L20" s="16">
        <v>38</v>
      </c>
      <c r="M20" s="16">
        <v>32</v>
      </c>
      <c r="N20" s="16"/>
      <c r="O20" s="16">
        <v>58</v>
      </c>
      <c r="P20" s="16">
        <v>46</v>
      </c>
      <c r="Q20" s="16">
        <v>37</v>
      </c>
      <c r="R20" s="16">
        <v>32</v>
      </c>
      <c r="S20" s="16"/>
      <c r="T20" s="16">
        <v>44</v>
      </c>
      <c r="U20" s="16">
        <v>37</v>
      </c>
      <c r="V20" s="16">
        <v>31</v>
      </c>
      <c r="W20" s="16"/>
      <c r="X20" s="16">
        <v>43</v>
      </c>
      <c r="Y20" s="16">
        <v>36</v>
      </c>
      <c r="Z20" s="16">
        <v>31</v>
      </c>
      <c r="AA20" s="16"/>
      <c r="AB20" s="16">
        <v>42</v>
      </c>
      <c r="AC20" s="16">
        <v>36</v>
      </c>
      <c r="AD20" s="16">
        <v>31</v>
      </c>
      <c r="AE20" s="16"/>
      <c r="AF20" s="16">
        <v>29</v>
      </c>
      <c r="AG20" s="15"/>
      <c r="AJ20" s="15"/>
      <c r="AK20" s="15"/>
      <c r="AL20" s="15"/>
      <c r="AM20" s="15"/>
      <c r="AN20" s="15"/>
    </row>
    <row r="21" spans="1:40" ht="15.75" x14ac:dyDescent="0.3">
      <c r="A21" s="44" t="s">
        <v>33</v>
      </c>
      <c r="D21" s="45">
        <f>((D18*B8)/B7)^0.5</f>
        <v>2.3803527203507655</v>
      </c>
      <c r="E21" s="46">
        <v>2</v>
      </c>
      <c r="F21" s="21">
        <v>42</v>
      </c>
      <c r="G21" s="2"/>
      <c r="H21" s="16">
        <v>9</v>
      </c>
      <c r="I21" s="16"/>
      <c r="J21" s="16">
        <v>56</v>
      </c>
      <c r="K21" s="16">
        <v>42</v>
      </c>
      <c r="L21" s="16">
        <v>34</v>
      </c>
      <c r="M21" s="16">
        <v>29</v>
      </c>
      <c r="N21" s="16"/>
      <c r="O21" s="16">
        <v>55</v>
      </c>
      <c r="P21" s="16">
        <v>42</v>
      </c>
      <c r="Q21" s="16">
        <v>34</v>
      </c>
      <c r="R21" s="16">
        <v>28</v>
      </c>
      <c r="S21" s="16"/>
      <c r="T21" s="16">
        <v>41</v>
      </c>
      <c r="U21" s="16">
        <v>33</v>
      </c>
      <c r="V21" s="16">
        <v>28</v>
      </c>
      <c r="W21" s="16"/>
      <c r="X21" s="16">
        <v>40</v>
      </c>
      <c r="Y21" s="16">
        <v>33</v>
      </c>
      <c r="Z21" s="16">
        <v>28</v>
      </c>
      <c r="AA21" s="16"/>
      <c r="AB21" s="16">
        <v>39</v>
      </c>
      <c r="AC21" s="16">
        <v>32</v>
      </c>
      <c r="AD21" s="16">
        <v>28</v>
      </c>
      <c r="AE21" s="16"/>
      <c r="AF21" s="16">
        <v>26</v>
      </c>
      <c r="AG21" s="15"/>
      <c r="AJ21" s="15"/>
      <c r="AK21" s="15"/>
      <c r="AL21" s="15"/>
      <c r="AM21" s="15"/>
      <c r="AN21" s="15"/>
    </row>
    <row r="22" spans="1:40" x14ac:dyDescent="0.25">
      <c r="A22" s="8"/>
      <c r="B22" s="39"/>
      <c r="C22" s="39"/>
      <c r="D22" s="40"/>
      <c r="E22" s="47"/>
      <c r="F22" s="21">
        <v>39</v>
      </c>
      <c r="G22" s="2"/>
      <c r="H22" s="16">
        <v>10</v>
      </c>
      <c r="I22" s="16"/>
      <c r="J22" s="16">
        <v>52</v>
      </c>
      <c r="K22" s="16">
        <v>39</v>
      </c>
      <c r="L22" s="16">
        <v>31</v>
      </c>
      <c r="M22" s="16">
        <v>26</v>
      </c>
      <c r="N22" s="16"/>
      <c r="O22" s="16">
        <v>51</v>
      </c>
      <c r="P22" s="16">
        <v>39</v>
      </c>
      <c r="Q22" s="16">
        <v>31</v>
      </c>
      <c r="R22" s="16">
        <v>26</v>
      </c>
      <c r="S22" s="16"/>
      <c r="T22" s="16">
        <v>38</v>
      </c>
      <c r="U22" s="16">
        <v>31</v>
      </c>
      <c r="V22" s="16">
        <v>26</v>
      </c>
      <c r="W22" s="16"/>
      <c r="X22" s="16">
        <v>37</v>
      </c>
      <c r="Y22" s="16">
        <v>30</v>
      </c>
      <c r="Z22" s="16">
        <v>26</v>
      </c>
      <c r="AA22" s="16"/>
      <c r="AB22" s="16">
        <v>36</v>
      </c>
      <c r="AC22" s="16">
        <v>30</v>
      </c>
      <c r="AD22" s="16">
        <v>25</v>
      </c>
      <c r="AE22" s="16"/>
      <c r="AF22" s="16">
        <v>24</v>
      </c>
      <c r="AJ22" s="15"/>
      <c r="AK22" s="15"/>
      <c r="AL22" s="15"/>
      <c r="AM22" s="15"/>
      <c r="AN22" s="15"/>
    </row>
    <row r="23" spans="1:40" ht="15.75" x14ac:dyDescent="0.3">
      <c r="A23" s="41" t="s">
        <v>34</v>
      </c>
      <c r="B23" s="36"/>
      <c r="C23" s="36"/>
      <c r="D23" s="48"/>
      <c r="E23" s="49">
        <f>E20*E21</f>
        <v>8</v>
      </c>
      <c r="F23" s="5"/>
      <c r="G23" s="2"/>
      <c r="H23" s="2"/>
      <c r="AJ23" s="15"/>
      <c r="AK23" s="15"/>
      <c r="AL23" s="15"/>
      <c r="AM23" s="15"/>
      <c r="AN23" s="15"/>
    </row>
    <row r="24" spans="1:40" x14ac:dyDescent="0.25">
      <c r="A24" s="8"/>
      <c r="B24" s="50"/>
      <c r="C24" s="50"/>
      <c r="D24" s="50"/>
      <c r="E24" s="51"/>
      <c r="F24" s="52"/>
      <c r="G24" s="2"/>
      <c r="H24" s="2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AJ24" s="15"/>
      <c r="AK24" s="15"/>
      <c r="AL24" s="15"/>
      <c r="AM24" s="15"/>
      <c r="AN24" s="15"/>
    </row>
    <row r="25" spans="1:40" ht="15.75" x14ac:dyDescent="0.3">
      <c r="A25" s="41" t="s">
        <v>35</v>
      </c>
      <c r="B25" s="36"/>
      <c r="C25" s="36"/>
      <c r="D25" s="42"/>
      <c r="E25" s="53">
        <f>ROUND((E23*E4)/D18,0)</f>
        <v>282</v>
      </c>
      <c r="F25" s="5"/>
      <c r="G25" s="2"/>
      <c r="H25" s="2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AJ25" s="15"/>
      <c r="AK25" s="15"/>
      <c r="AL25" s="15"/>
      <c r="AM25" s="15"/>
      <c r="AN25" s="15"/>
    </row>
    <row r="26" spans="1:40" x14ac:dyDescent="0.25">
      <c r="A26" s="6" t="s">
        <v>36</v>
      </c>
      <c r="B26" s="28"/>
      <c r="C26" s="28"/>
      <c r="D26" s="28"/>
      <c r="E26" s="54">
        <f>E14*E23/(B7*B8)</f>
        <v>4.4444444444444446</v>
      </c>
      <c r="F26" s="5"/>
      <c r="G26" s="2"/>
      <c r="H26" s="2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AJ26" s="15"/>
      <c r="AK26" s="15"/>
      <c r="AL26" s="15"/>
      <c r="AM26" s="15"/>
      <c r="AN26" s="15"/>
    </row>
    <row r="27" spans="1:40" ht="15.75" x14ac:dyDescent="0.3">
      <c r="A27" s="8" t="s">
        <v>37</v>
      </c>
      <c r="B27" s="39"/>
      <c r="C27" s="55" t="s">
        <v>38</v>
      </c>
      <c r="D27" s="55"/>
      <c r="E27" s="56">
        <f>SQRT(B7*B8/E23)/B12</f>
        <v>1.208407540164333</v>
      </c>
      <c r="F27" s="5"/>
      <c r="G27" s="2"/>
      <c r="H27" s="2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</row>
    <row r="28" spans="1:40" x14ac:dyDescent="0.25"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</row>
    <row r="29" spans="1:40" x14ac:dyDescent="0.25"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</row>
    <row r="30" spans="1:40" x14ac:dyDescent="0.25">
      <c r="A30" s="57" t="s">
        <v>39</v>
      </c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</row>
    <row r="31" spans="1:40" x14ac:dyDescent="0.25">
      <c r="A31" s="1" t="s">
        <v>40</v>
      </c>
      <c r="D31" s="1">
        <v>0.8</v>
      </c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</row>
    <row r="32" spans="1:40" x14ac:dyDescent="0.25">
      <c r="A32" s="58" t="s">
        <v>41</v>
      </c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</row>
    <row r="33" spans="1:40" x14ac:dyDescent="0.25">
      <c r="A33" s="1" t="s">
        <v>42</v>
      </c>
      <c r="D33" s="1">
        <v>0.95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</row>
    <row r="34" spans="1:40" x14ac:dyDescent="0.25">
      <c r="A34" s="1" t="s">
        <v>43</v>
      </c>
      <c r="D34" s="1">
        <v>0.95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</row>
    <row r="35" spans="1:40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</row>
    <row r="36" spans="1:40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spans="1:40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spans="1:40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spans="1:40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spans="1:40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spans="1:40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spans="1:40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spans="1:40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spans="1:40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spans="1:40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spans="1:40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spans="1:40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spans="1:40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</sheetData>
  <sheetProtection sheet="1" objects="1" scenarios="1"/>
  <mergeCells count="5">
    <mergeCell ref="A1:E1"/>
    <mergeCell ref="B3:C3"/>
    <mergeCell ref="B4:C4"/>
    <mergeCell ref="B5:C5"/>
    <mergeCell ref="B13:C13"/>
  </mergeCells>
  <pageMargins left="0.7" right="0.7" top="0.75" bottom="0.75" header="0.51180555555555496" footer="0.51180555555555496"/>
  <pageSetup paperSize="9" scale="111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8"/>
  <sheetViews>
    <sheetView tabSelected="1" view="pageBreakPreview" topLeftCell="A4" zoomScale="160" zoomScaleNormal="170" zoomScalePageLayoutView="160" workbookViewId="0">
      <selection activeCell="E16" sqref="E16"/>
    </sheetView>
  </sheetViews>
  <sheetFormatPr defaultRowHeight="15" x14ac:dyDescent="0.25"/>
  <cols>
    <col min="1" max="1" width="15.7109375" style="1" customWidth="1"/>
    <col min="2" max="2" width="6.28515625" style="1" customWidth="1"/>
    <col min="3" max="3" width="14" style="1" customWidth="1"/>
    <col min="4" max="4" width="19.5703125" style="1" customWidth="1"/>
    <col min="5" max="5" width="7.5703125" style="1" customWidth="1"/>
    <col min="6" max="6" width="9.140625" style="1" customWidth="1"/>
    <col min="7" max="33" width="3.28515625" style="1" customWidth="1"/>
    <col min="34" max="1025" width="9.140625" style="1" customWidth="1"/>
  </cols>
  <sheetData>
    <row r="1" spans="1:40" ht="15.75" x14ac:dyDescent="0.3">
      <c r="A1" s="59" t="s">
        <v>0</v>
      </c>
      <c r="B1" s="59"/>
      <c r="C1" s="59"/>
      <c r="D1" s="59"/>
      <c r="E1" s="59"/>
    </row>
    <row r="2" spans="1:40" x14ac:dyDescent="0.25">
      <c r="A2" s="2"/>
      <c r="B2" s="2"/>
      <c r="C2" s="2"/>
      <c r="D2" s="2"/>
      <c r="E2" s="2"/>
    </row>
    <row r="3" spans="1:40" x14ac:dyDescent="0.25">
      <c r="A3" s="3" t="s">
        <v>1</v>
      </c>
      <c r="B3" s="60"/>
      <c r="C3" s="60"/>
      <c r="D3" s="3" t="s">
        <v>2</v>
      </c>
      <c r="E3" s="4">
        <v>41564</v>
      </c>
      <c r="F3" s="5"/>
      <c r="G3" s="2"/>
      <c r="H3" s="2"/>
    </row>
    <row r="4" spans="1:40" x14ac:dyDescent="0.25">
      <c r="A4" s="6" t="s">
        <v>3</v>
      </c>
      <c r="B4" s="61"/>
      <c r="C4" s="61"/>
      <c r="D4" s="6" t="s">
        <v>4</v>
      </c>
      <c r="E4" s="7">
        <v>250</v>
      </c>
      <c r="F4" s="5"/>
      <c r="G4" s="2"/>
      <c r="H4" s="2"/>
    </row>
    <row r="5" spans="1:40" x14ac:dyDescent="0.25">
      <c r="A5" s="8" t="s">
        <v>5</v>
      </c>
      <c r="B5" s="62"/>
      <c r="C5" s="62"/>
      <c r="D5" s="8"/>
      <c r="E5" s="9"/>
      <c r="F5" s="5"/>
      <c r="G5" s="2"/>
      <c r="H5" s="2"/>
    </row>
    <row r="6" spans="1:40" ht="15.75" x14ac:dyDescent="0.3">
      <c r="A6" s="10" t="s">
        <v>6</v>
      </c>
      <c r="B6" s="11"/>
      <c r="C6" s="12"/>
      <c r="D6" s="10" t="s">
        <v>7</v>
      </c>
      <c r="E6" s="13"/>
      <c r="F6" s="14" t="s">
        <v>8</v>
      </c>
      <c r="G6" s="2"/>
      <c r="H6" s="2"/>
      <c r="I6" s="15"/>
      <c r="J6" s="15"/>
      <c r="K6" s="15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</row>
    <row r="7" spans="1:40" x14ac:dyDescent="0.25">
      <c r="A7" s="6" t="s">
        <v>9</v>
      </c>
      <c r="B7" s="17">
        <v>12</v>
      </c>
      <c r="C7" s="18" t="s">
        <v>10</v>
      </c>
      <c r="D7" s="6"/>
      <c r="E7" s="19"/>
      <c r="F7" s="5"/>
      <c r="G7" s="2"/>
      <c r="H7" s="2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</row>
    <row r="8" spans="1:40" x14ac:dyDescent="0.25">
      <c r="A8" s="6" t="s">
        <v>11</v>
      </c>
      <c r="B8" s="17">
        <v>7</v>
      </c>
      <c r="C8" s="18" t="s">
        <v>10</v>
      </c>
      <c r="D8" s="6" t="s">
        <v>12</v>
      </c>
      <c r="E8" s="20">
        <v>20</v>
      </c>
      <c r="F8" s="21">
        <v>20</v>
      </c>
      <c r="G8" s="2"/>
      <c r="H8" s="16" t="s">
        <v>13</v>
      </c>
      <c r="I8" s="16"/>
      <c r="J8" s="16">
        <v>20</v>
      </c>
      <c r="K8" s="16">
        <v>20</v>
      </c>
      <c r="L8" s="16">
        <v>20</v>
      </c>
      <c r="M8" s="16">
        <v>20</v>
      </c>
      <c r="N8" s="16"/>
      <c r="O8" s="16">
        <v>20</v>
      </c>
      <c r="P8" s="16">
        <v>20</v>
      </c>
      <c r="Q8" s="16">
        <v>20</v>
      </c>
      <c r="R8" s="16">
        <v>20</v>
      </c>
      <c r="S8" s="16"/>
      <c r="T8" s="16">
        <v>20</v>
      </c>
      <c r="U8" s="16">
        <v>20</v>
      </c>
      <c r="V8" s="16">
        <v>20</v>
      </c>
      <c r="W8" s="16"/>
      <c r="X8" s="16">
        <v>20</v>
      </c>
      <c r="Y8" s="16">
        <v>20</v>
      </c>
      <c r="Z8" s="16">
        <v>20</v>
      </c>
      <c r="AA8" s="16"/>
      <c r="AB8" s="16">
        <v>20</v>
      </c>
      <c r="AC8" s="16">
        <v>20</v>
      </c>
      <c r="AD8" s="16">
        <v>20</v>
      </c>
      <c r="AE8" s="16"/>
      <c r="AF8" s="16">
        <v>20</v>
      </c>
      <c r="AG8" s="15"/>
    </row>
    <row r="9" spans="1:40" x14ac:dyDescent="0.25">
      <c r="A9" s="6" t="s">
        <v>14</v>
      </c>
      <c r="B9" s="17">
        <v>6</v>
      </c>
      <c r="C9" s="18" t="s">
        <v>10</v>
      </c>
      <c r="D9" s="6" t="s">
        <v>15</v>
      </c>
      <c r="E9" s="20">
        <v>70</v>
      </c>
      <c r="F9" s="21">
        <v>70</v>
      </c>
      <c r="G9" s="2"/>
      <c r="H9" s="16" t="s">
        <v>16</v>
      </c>
      <c r="I9" s="16"/>
      <c r="J9" s="16">
        <v>80</v>
      </c>
      <c r="K9" s="16">
        <v>80</v>
      </c>
      <c r="L9" s="16">
        <v>80</v>
      </c>
      <c r="M9" s="16">
        <v>80</v>
      </c>
      <c r="N9" s="16"/>
      <c r="O9" s="16">
        <v>70</v>
      </c>
      <c r="P9" s="16">
        <v>70</v>
      </c>
      <c r="Q9" s="16">
        <v>70</v>
      </c>
      <c r="R9" s="16">
        <v>70</v>
      </c>
      <c r="S9" s="16"/>
      <c r="T9" s="16">
        <v>50</v>
      </c>
      <c r="U9" s="16">
        <v>50</v>
      </c>
      <c r="V9" s="16">
        <v>50</v>
      </c>
      <c r="W9" s="16"/>
      <c r="X9" s="16">
        <v>30</v>
      </c>
      <c r="Y9" s="16">
        <v>30</v>
      </c>
      <c r="Z9" s="16">
        <v>30</v>
      </c>
      <c r="AA9" s="16"/>
      <c r="AB9" s="16">
        <v>10</v>
      </c>
      <c r="AC9" s="16">
        <v>10</v>
      </c>
      <c r="AD9" s="16">
        <v>10</v>
      </c>
      <c r="AE9" s="16"/>
      <c r="AF9" s="16">
        <v>0</v>
      </c>
      <c r="AG9" s="15"/>
    </row>
    <row r="10" spans="1:40" x14ac:dyDescent="0.25">
      <c r="A10" s="6" t="s">
        <v>17</v>
      </c>
      <c r="B10" s="17">
        <v>0.85</v>
      </c>
      <c r="C10" s="22" t="s">
        <v>10</v>
      </c>
      <c r="D10" s="6" t="s">
        <v>18</v>
      </c>
      <c r="E10" s="20">
        <v>50</v>
      </c>
      <c r="F10" s="21">
        <v>50</v>
      </c>
      <c r="G10" s="2"/>
      <c r="H10" s="16" t="s">
        <v>19</v>
      </c>
      <c r="I10" s="16"/>
      <c r="J10" s="16">
        <v>70</v>
      </c>
      <c r="K10" s="16">
        <v>50</v>
      </c>
      <c r="L10" s="16">
        <v>30</v>
      </c>
      <c r="M10" s="16">
        <v>10</v>
      </c>
      <c r="N10" s="16"/>
      <c r="O10" s="16">
        <v>70</v>
      </c>
      <c r="P10" s="16">
        <v>50</v>
      </c>
      <c r="Q10" s="16">
        <v>30</v>
      </c>
      <c r="R10" s="16">
        <v>10</v>
      </c>
      <c r="S10" s="16"/>
      <c r="T10" s="16">
        <v>50</v>
      </c>
      <c r="U10" s="16">
        <v>30</v>
      </c>
      <c r="V10" s="16">
        <v>10</v>
      </c>
      <c r="W10" s="16"/>
      <c r="X10" s="16">
        <v>50</v>
      </c>
      <c r="Y10" s="16">
        <v>30</v>
      </c>
      <c r="Z10" s="16">
        <v>10</v>
      </c>
      <c r="AA10" s="16"/>
      <c r="AB10" s="16">
        <v>50</v>
      </c>
      <c r="AC10" s="16">
        <v>30</v>
      </c>
      <c r="AD10" s="16">
        <v>10</v>
      </c>
      <c r="AE10" s="16"/>
      <c r="AF10" s="16">
        <v>0</v>
      </c>
      <c r="AG10" s="15"/>
    </row>
    <row r="11" spans="1:40" x14ac:dyDescent="0.25">
      <c r="A11" s="6" t="s">
        <v>20</v>
      </c>
      <c r="B11" s="17">
        <v>0</v>
      </c>
      <c r="C11" s="18" t="s">
        <v>10</v>
      </c>
      <c r="D11" s="6"/>
      <c r="E11" s="19"/>
      <c r="F11" s="21"/>
      <c r="G11" s="2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5"/>
    </row>
    <row r="12" spans="1:40" x14ac:dyDescent="0.25">
      <c r="A12" s="8" t="s">
        <v>21</v>
      </c>
      <c r="B12" s="23">
        <f>(B9-B11)-B10</f>
        <v>5.15</v>
      </c>
      <c r="C12" s="24" t="s">
        <v>10</v>
      </c>
      <c r="D12" s="8"/>
      <c r="E12" s="25"/>
      <c r="F12" s="21">
        <v>107</v>
      </c>
      <c r="G12" s="2"/>
      <c r="H12" s="16">
        <v>0</v>
      </c>
      <c r="I12" s="16"/>
      <c r="J12" s="16">
        <v>109</v>
      </c>
      <c r="K12" s="16">
        <v>109</v>
      </c>
      <c r="L12" s="16">
        <v>109</v>
      </c>
      <c r="M12" s="16">
        <v>109</v>
      </c>
      <c r="N12" s="16"/>
      <c r="O12" s="16">
        <v>107</v>
      </c>
      <c r="P12" s="16">
        <v>107</v>
      </c>
      <c r="Q12" s="16">
        <v>107</v>
      </c>
      <c r="R12" s="16">
        <v>107</v>
      </c>
      <c r="S12" s="16"/>
      <c r="T12" s="16">
        <v>102</v>
      </c>
      <c r="U12" s="16">
        <v>102</v>
      </c>
      <c r="V12" s="16">
        <v>102</v>
      </c>
      <c r="W12" s="16"/>
      <c r="X12" s="16">
        <v>98</v>
      </c>
      <c r="Y12" s="16">
        <v>98</v>
      </c>
      <c r="Z12" s="16">
        <v>98</v>
      </c>
      <c r="AA12" s="16"/>
      <c r="AB12" s="16">
        <v>94</v>
      </c>
      <c r="AC12" s="16">
        <v>94</v>
      </c>
      <c r="AD12" s="16">
        <v>94</v>
      </c>
      <c r="AE12" s="16"/>
      <c r="AF12" s="16">
        <v>92</v>
      </c>
      <c r="AG12" s="15"/>
    </row>
    <row r="13" spans="1:40" ht="15.75" x14ac:dyDescent="0.3">
      <c r="A13" s="10" t="s">
        <v>22</v>
      </c>
      <c r="B13" s="63" t="s">
        <v>23</v>
      </c>
      <c r="C13" s="63"/>
      <c r="D13" s="10" t="s">
        <v>24</v>
      </c>
      <c r="E13" s="26" t="s">
        <v>25</v>
      </c>
      <c r="F13" s="21">
        <v>96</v>
      </c>
      <c r="G13" s="2"/>
      <c r="H13" s="16">
        <v>1</v>
      </c>
      <c r="I13" s="16"/>
      <c r="J13" s="16">
        <v>102</v>
      </c>
      <c r="K13" s="16">
        <v>98</v>
      </c>
      <c r="L13" s="16">
        <v>95</v>
      </c>
      <c r="M13" s="16">
        <v>92</v>
      </c>
      <c r="N13" s="16"/>
      <c r="O13" s="16">
        <v>99</v>
      </c>
      <c r="P13" s="16">
        <v>96</v>
      </c>
      <c r="Q13" s="16">
        <v>93</v>
      </c>
      <c r="R13" s="16">
        <v>90</v>
      </c>
      <c r="S13" s="16"/>
      <c r="T13" s="16">
        <v>92</v>
      </c>
      <c r="U13" s="16">
        <v>90</v>
      </c>
      <c r="V13" s="16">
        <v>87</v>
      </c>
      <c r="W13" s="16"/>
      <c r="X13" s="16">
        <v>89</v>
      </c>
      <c r="Y13" s="16">
        <v>87</v>
      </c>
      <c r="Z13" s="16">
        <v>85</v>
      </c>
      <c r="AA13" s="16"/>
      <c r="AB13" s="16">
        <v>85</v>
      </c>
      <c r="AC13" s="16">
        <v>84</v>
      </c>
      <c r="AD13" s="16">
        <v>82</v>
      </c>
      <c r="AE13" s="16"/>
      <c r="AF13" s="16">
        <v>81</v>
      </c>
      <c r="AG13" s="15"/>
    </row>
    <row r="14" spans="1:40" ht="15.75" x14ac:dyDescent="0.3">
      <c r="A14" s="27"/>
      <c r="B14" s="28"/>
      <c r="C14" s="18"/>
      <c r="D14" s="6" t="s">
        <v>26</v>
      </c>
      <c r="E14" s="29">
        <v>20</v>
      </c>
      <c r="F14" s="21">
        <v>86</v>
      </c>
      <c r="G14" s="2"/>
      <c r="H14" s="16">
        <v>2</v>
      </c>
      <c r="I14" s="16"/>
      <c r="J14" s="16">
        <v>94</v>
      </c>
      <c r="K14" s="16">
        <v>88</v>
      </c>
      <c r="L14" s="16">
        <v>82</v>
      </c>
      <c r="M14" s="16">
        <v>78</v>
      </c>
      <c r="N14" s="16"/>
      <c r="O14" s="16">
        <v>92</v>
      </c>
      <c r="P14" s="16">
        <v>86</v>
      </c>
      <c r="Q14" s="16">
        <v>81</v>
      </c>
      <c r="R14" s="16">
        <v>77</v>
      </c>
      <c r="S14" s="16"/>
      <c r="T14" s="16">
        <v>83</v>
      </c>
      <c r="U14" s="16">
        <v>79</v>
      </c>
      <c r="V14" s="16">
        <v>75</v>
      </c>
      <c r="W14" s="16"/>
      <c r="X14" s="16">
        <v>80</v>
      </c>
      <c r="Y14" s="16">
        <v>76</v>
      </c>
      <c r="Z14" s="16">
        <v>73</v>
      </c>
      <c r="AA14" s="16"/>
      <c r="AB14" s="16">
        <v>77</v>
      </c>
      <c r="AC14" s="16">
        <v>74</v>
      </c>
      <c r="AD14" s="16">
        <v>72</v>
      </c>
      <c r="AE14" s="16"/>
      <c r="AF14" s="16">
        <v>70</v>
      </c>
      <c r="AG14" s="15"/>
    </row>
    <row r="15" spans="1:40" x14ac:dyDescent="0.25">
      <c r="A15" s="6"/>
      <c r="B15" s="30"/>
      <c r="C15" s="18"/>
      <c r="D15" s="6" t="s">
        <v>27</v>
      </c>
      <c r="E15" s="29">
        <v>2000</v>
      </c>
      <c r="F15" s="21">
        <v>77</v>
      </c>
      <c r="G15" s="2"/>
      <c r="H15" s="16">
        <v>3</v>
      </c>
      <c r="I15" s="16"/>
      <c r="J15" s="16">
        <v>87</v>
      </c>
      <c r="K15" s="16">
        <v>78</v>
      </c>
      <c r="L15" s="16">
        <v>72</v>
      </c>
      <c r="M15" s="16">
        <v>67</v>
      </c>
      <c r="N15" s="16"/>
      <c r="O15" s="16">
        <v>85</v>
      </c>
      <c r="P15" s="16">
        <v>77</v>
      </c>
      <c r="Q15" s="16">
        <v>71</v>
      </c>
      <c r="R15" s="16">
        <v>66</v>
      </c>
      <c r="S15" s="16"/>
      <c r="T15" s="16">
        <v>74</v>
      </c>
      <c r="U15" s="16">
        <v>69</v>
      </c>
      <c r="V15" s="16">
        <v>65</v>
      </c>
      <c r="W15" s="16"/>
      <c r="X15" s="16">
        <v>72</v>
      </c>
      <c r="Y15" s="16">
        <v>68</v>
      </c>
      <c r="Z15" s="16">
        <v>64</v>
      </c>
      <c r="AA15" s="16"/>
      <c r="AB15" s="16">
        <v>70</v>
      </c>
      <c r="AC15" s="16">
        <v>66</v>
      </c>
      <c r="AD15" s="16">
        <v>63</v>
      </c>
      <c r="AE15" s="16"/>
      <c r="AF15" s="16">
        <v>61</v>
      </c>
      <c r="AG15" s="15"/>
      <c r="AJ15" s="15"/>
      <c r="AK15" s="15"/>
      <c r="AL15" s="15"/>
      <c r="AM15" s="15"/>
      <c r="AN15" s="15"/>
    </row>
    <row r="16" spans="1:40" x14ac:dyDescent="0.25">
      <c r="A16" s="6" t="s">
        <v>28</v>
      </c>
      <c r="B16" s="31">
        <f>(B7*B8)/(B12*(B7+B8))</f>
        <v>0.85845682166581494</v>
      </c>
      <c r="C16" s="18"/>
      <c r="D16" s="6"/>
      <c r="E16" s="32"/>
      <c r="F16" s="21">
        <v>69</v>
      </c>
      <c r="G16" s="2"/>
      <c r="H16" s="16">
        <v>4</v>
      </c>
      <c r="I16" s="16"/>
      <c r="J16" s="16">
        <v>80</v>
      </c>
      <c r="K16" s="16">
        <v>71</v>
      </c>
      <c r="L16" s="16">
        <v>64</v>
      </c>
      <c r="M16" s="16">
        <v>58</v>
      </c>
      <c r="N16" s="16"/>
      <c r="O16" s="16">
        <v>78</v>
      </c>
      <c r="P16" s="16">
        <v>69</v>
      </c>
      <c r="Q16" s="16">
        <v>63</v>
      </c>
      <c r="R16" s="16">
        <v>58</v>
      </c>
      <c r="S16" s="16"/>
      <c r="T16" s="16">
        <v>67</v>
      </c>
      <c r="U16" s="16">
        <v>62</v>
      </c>
      <c r="V16" s="16">
        <v>57</v>
      </c>
      <c r="W16" s="16"/>
      <c r="X16" s="16">
        <v>65</v>
      </c>
      <c r="Y16" s="16">
        <v>60</v>
      </c>
      <c r="Z16" s="16">
        <v>56</v>
      </c>
      <c r="AA16" s="16"/>
      <c r="AB16" s="16">
        <v>63</v>
      </c>
      <c r="AC16" s="16">
        <v>59</v>
      </c>
      <c r="AD16" s="16">
        <v>56</v>
      </c>
      <c r="AE16" s="16"/>
      <c r="AF16" s="16">
        <v>54</v>
      </c>
      <c r="AG16" s="15"/>
      <c r="AJ16" s="15"/>
      <c r="AK16" s="15"/>
      <c r="AL16" s="15"/>
      <c r="AM16" s="15"/>
      <c r="AN16" s="15"/>
    </row>
    <row r="17" spans="1:40" x14ac:dyDescent="0.25">
      <c r="A17" s="8" t="s">
        <v>29</v>
      </c>
      <c r="B17" s="33">
        <f>INDEX(F12:F22,MATCH(ROUND(B16,0),H12:H22,0),0)/100</f>
        <v>0.96</v>
      </c>
      <c r="C17" s="24"/>
      <c r="D17" s="8" t="s">
        <v>30</v>
      </c>
      <c r="E17" s="34">
        <f>0.8*0.95*0.95</f>
        <v>0.72199999999999998</v>
      </c>
      <c r="F17" s="21">
        <v>63</v>
      </c>
      <c r="G17" s="35"/>
      <c r="H17" s="16">
        <v>5</v>
      </c>
      <c r="I17" s="16"/>
      <c r="J17" s="16">
        <v>74</v>
      </c>
      <c r="K17" s="16">
        <v>64</v>
      </c>
      <c r="L17" s="16">
        <v>57</v>
      </c>
      <c r="M17" s="16">
        <v>51</v>
      </c>
      <c r="N17" s="16"/>
      <c r="O17" s="16">
        <v>73</v>
      </c>
      <c r="P17" s="16">
        <v>63</v>
      </c>
      <c r="Q17" s="16">
        <v>56</v>
      </c>
      <c r="R17" s="16">
        <v>51</v>
      </c>
      <c r="S17" s="16"/>
      <c r="T17" s="16">
        <v>61</v>
      </c>
      <c r="U17" s="16">
        <v>55</v>
      </c>
      <c r="V17" s="16">
        <v>50</v>
      </c>
      <c r="W17" s="16"/>
      <c r="X17" s="16">
        <v>59</v>
      </c>
      <c r="Y17" s="16">
        <v>54</v>
      </c>
      <c r="Z17" s="16">
        <v>50</v>
      </c>
      <c r="AA17" s="16"/>
      <c r="AB17" s="16">
        <v>58</v>
      </c>
      <c r="AC17" s="16">
        <v>53</v>
      </c>
      <c r="AD17" s="16">
        <v>49</v>
      </c>
      <c r="AE17" s="16"/>
      <c r="AF17" s="16">
        <v>48</v>
      </c>
      <c r="AG17" s="15"/>
      <c r="AJ17" s="15"/>
      <c r="AK17" s="15"/>
      <c r="AL17" s="15"/>
      <c r="AM17" s="15"/>
      <c r="AN17" s="15"/>
    </row>
    <row r="18" spans="1:40" ht="15.75" x14ac:dyDescent="0.3">
      <c r="A18" s="3" t="s">
        <v>31</v>
      </c>
      <c r="B18" s="36"/>
      <c r="C18" s="36"/>
      <c r="D18" s="37">
        <f>(E4*(B7*B8)/(E15*B17*E17))</f>
        <v>15.148891966759003</v>
      </c>
      <c r="E18" s="38"/>
      <c r="F18" s="21">
        <v>57</v>
      </c>
      <c r="G18" s="2"/>
      <c r="H18" s="16">
        <v>6</v>
      </c>
      <c r="I18" s="16"/>
      <c r="J18" s="16">
        <v>69</v>
      </c>
      <c r="K18" s="16">
        <v>58</v>
      </c>
      <c r="L18" s="16">
        <v>51</v>
      </c>
      <c r="M18" s="16">
        <v>45</v>
      </c>
      <c r="N18" s="16"/>
      <c r="O18" s="16">
        <v>68</v>
      </c>
      <c r="P18" s="16">
        <v>57</v>
      </c>
      <c r="Q18" s="16">
        <v>50</v>
      </c>
      <c r="R18" s="16">
        <v>45</v>
      </c>
      <c r="S18" s="16"/>
      <c r="T18" s="16">
        <v>56</v>
      </c>
      <c r="U18" s="16">
        <v>50</v>
      </c>
      <c r="V18" s="16">
        <v>45</v>
      </c>
      <c r="W18" s="16"/>
      <c r="X18" s="16">
        <v>54</v>
      </c>
      <c r="Y18" s="16">
        <v>49</v>
      </c>
      <c r="Z18" s="16">
        <v>45</v>
      </c>
      <c r="AA18" s="16"/>
      <c r="AB18" s="16">
        <v>53</v>
      </c>
      <c r="AC18" s="16">
        <v>48</v>
      </c>
      <c r="AD18" s="16">
        <v>44</v>
      </c>
      <c r="AE18" s="16"/>
      <c r="AF18" s="16">
        <v>42</v>
      </c>
      <c r="AG18" s="15"/>
      <c r="AJ18" s="15"/>
      <c r="AK18" s="15"/>
      <c r="AL18" s="15"/>
      <c r="AM18" s="15"/>
      <c r="AN18" s="15"/>
    </row>
    <row r="19" spans="1:40" x14ac:dyDescent="0.25">
      <c r="A19" s="8"/>
      <c r="B19" s="39"/>
      <c r="C19" s="39"/>
      <c r="D19" s="40"/>
      <c r="E19" s="9"/>
      <c r="F19" s="21">
        <v>52</v>
      </c>
      <c r="G19" s="2"/>
      <c r="H19" s="16">
        <v>7</v>
      </c>
      <c r="I19" s="16"/>
      <c r="J19" s="16">
        <v>64</v>
      </c>
      <c r="K19" s="16">
        <v>53</v>
      </c>
      <c r="L19" s="16">
        <v>46</v>
      </c>
      <c r="M19" s="16">
        <v>41</v>
      </c>
      <c r="N19" s="16"/>
      <c r="O19" s="16">
        <v>63</v>
      </c>
      <c r="P19" s="16">
        <v>52</v>
      </c>
      <c r="Q19" s="16">
        <v>46</v>
      </c>
      <c r="R19" s="16">
        <v>41</v>
      </c>
      <c r="S19" s="16"/>
      <c r="T19" s="16">
        <v>51</v>
      </c>
      <c r="U19" s="16">
        <v>45</v>
      </c>
      <c r="V19" s="16">
        <v>40</v>
      </c>
      <c r="W19" s="16"/>
      <c r="X19" s="16">
        <v>50</v>
      </c>
      <c r="Y19" s="16">
        <v>44</v>
      </c>
      <c r="Z19" s="16">
        <v>40</v>
      </c>
      <c r="AA19" s="16"/>
      <c r="AB19" s="16">
        <v>49</v>
      </c>
      <c r="AC19" s="16">
        <v>44</v>
      </c>
      <c r="AD19" s="16">
        <v>40</v>
      </c>
      <c r="AE19" s="16"/>
      <c r="AF19" s="16">
        <v>38</v>
      </c>
      <c r="AG19" s="15"/>
      <c r="AJ19" s="15"/>
      <c r="AK19" s="15"/>
      <c r="AL19" s="15"/>
      <c r="AM19" s="15"/>
      <c r="AN19" s="15"/>
    </row>
    <row r="20" spans="1:40" ht="15.75" x14ac:dyDescent="0.3">
      <c r="A20" s="41" t="s">
        <v>32</v>
      </c>
      <c r="B20" s="36"/>
      <c r="C20" s="36"/>
      <c r="D20" s="42">
        <f>((D18*B7)/B8)^0.5</f>
        <v>5.09603071869397</v>
      </c>
      <c r="E20" s="43">
        <v>4</v>
      </c>
      <c r="F20" s="21">
        <v>48</v>
      </c>
      <c r="G20" s="2"/>
      <c r="H20" s="16">
        <v>8</v>
      </c>
      <c r="I20" s="16"/>
      <c r="J20" s="16">
        <v>60</v>
      </c>
      <c r="K20" s="16">
        <v>49</v>
      </c>
      <c r="L20" s="16">
        <v>42</v>
      </c>
      <c r="M20" s="16">
        <v>37</v>
      </c>
      <c r="N20" s="16"/>
      <c r="O20" s="16">
        <v>59</v>
      </c>
      <c r="P20" s="16">
        <v>48</v>
      </c>
      <c r="Q20" s="16">
        <v>41</v>
      </c>
      <c r="R20" s="16">
        <v>37</v>
      </c>
      <c r="S20" s="16"/>
      <c r="T20" s="16">
        <v>47</v>
      </c>
      <c r="U20" s="16">
        <v>41</v>
      </c>
      <c r="V20" s="16">
        <v>36</v>
      </c>
      <c r="W20" s="16"/>
      <c r="X20" s="16">
        <v>46</v>
      </c>
      <c r="Y20" s="16">
        <v>40</v>
      </c>
      <c r="Z20" s="16">
        <v>36</v>
      </c>
      <c r="AA20" s="16"/>
      <c r="AB20" s="16">
        <v>45</v>
      </c>
      <c r="AC20" s="16">
        <v>40</v>
      </c>
      <c r="AD20" s="16">
        <v>36</v>
      </c>
      <c r="AE20" s="16"/>
      <c r="AF20" s="16">
        <v>34</v>
      </c>
      <c r="AG20" s="15"/>
      <c r="AJ20" s="15"/>
      <c r="AK20" s="15"/>
      <c r="AL20" s="15"/>
      <c r="AM20" s="15"/>
      <c r="AN20" s="15"/>
    </row>
    <row r="21" spans="1:40" ht="15.75" x14ac:dyDescent="0.3">
      <c r="A21" s="44" t="s">
        <v>33</v>
      </c>
      <c r="D21" s="45">
        <f>((D18*B8)/B7)^0.5</f>
        <v>2.9726845859048154</v>
      </c>
      <c r="E21" s="46">
        <v>2</v>
      </c>
      <c r="F21" s="21">
        <v>45</v>
      </c>
      <c r="G21" s="2"/>
      <c r="H21" s="16">
        <v>9</v>
      </c>
      <c r="I21" s="16"/>
      <c r="J21" s="16">
        <v>57</v>
      </c>
      <c r="K21" s="16">
        <v>45</v>
      </c>
      <c r="L21" s="16">
        <v>38</v>
      </c>
      <c r="M21" s="16">
        <v>33</v>
      </c>
      <c r="N21" s="16"/>
      <c r="O21" s="16">
        <v>55</v>
      </c>
      <c r="P21" s="16">
        <v>45</v>
      </c>
      <c r="Q21" s="16">
        <v>38</v>
      </c>
      <c r="R21" s="16">
        <v>33</v>
      </c>
      <c r="S21" s="16"/>
      <c r="T21" s="16">
        <v>44</v>
      </c>
      <c r="U21" s="16">
        <v>37</v>
      </c>
      <c r="V21" s="16">
        <v>33</v>
      </c>
      <c r="W21" s="16"/>
      <c r="X21" s="16">
        <v>43</v>
      </c>
      <c r="Y21" s="16">
        <v>37</v>
      </c>
      <c r="Z21" s="16">
        <v>33</v>
      </c>
      <c r="AA21" s="16"/>
      <c r="AB21" s="16">
        <v>42</v>
      </c>
      <c r="AC21" s="16">
        <v>37</v>
      </c>
      <c r="AD21" s="16">
        <v>33</v>
      </c>
      <c r="AE21" s="16"/>
      <c r="AF21" s="16">
        <v>31</v>
      </c>
      <c r="AG21" s="15"/>
      <c r="AJ21" s="15"/>
      <c r="AK21" s="15"/>
      <c r="AL21" s="15"/>
      <c r="AM21" s="15"/>
      <c r="AN21" s="15"/>
    </row>
    <row r="22" spans="1:40" x14ac:dyDescent="0.25">
      <c r="A22" s="8"/>
      <c r="B22" s="39"/>
      <c r="C22" s="39"/>
      <c r="D22" s="40"/>
      <c r="E22" s="47"/>
      <c r="F22" s="21">
        <v>41</v>
      </c>
      <c r="G22" s="2"/>
      <c r="H22" s="16">
        <v>10</v>
      </c>
      <c r="I22" s="16"/>
      <c r="J22" s="16">
        <v>53</v>
      </c>
      <c r="K22" s="16">
        <v>42</v>
      </c>
      <c r="L22" s="16">
        <v>35</v>
      </c>
      <c r="M22" s="16">
        <v>31</v>
      </c>
      <c r="N22" s="16"/>
      <c r="O22" s="16">
        <v>52</v>
      </c>
      <c r="P22" s="16">
        <v>41</v>
      </c>
      <c r="Q22" s="16">
        <v>35</v>
      </c>
      <c r="R22" s="16">
        <v>30</v>
      </c>
      <c r="S22" s="16"/>
      <c r="T22" s="16">
        <v>40</v>
      </c>
      <c r="U22" s="16">
        <v>34</v>
      </c>
      <c r="V22" s="16">
        <v>30</v>
      </c>
      <c r="W22" s="16"/>
      <c r="X22" s="16">
        <v>40</v>
      </c>
      <c r="Y22" s="16">
        <v>34</v>
      </c>
      <c r="Z22" s="16">
        <v>30</v>
      </c>
      <c r="AA22" s="16"/>
      <c r="AB22" s="16">
        <v>39</v>
      </c>
      <c r="AC22" s="16">
        <v>34</v>
      </c>
      <c r="AD22" s="16">
        <v>30</v>
      </c>
      <c r="AE22" s="16"/>
      <c r="AF22" s="16">
        <v>29</v>
      </c>
      <c r="AJ22" s="15"/>
      <c r="AK22" s="15"/>
      <c r="AL22" s="15"/>
      <c r="AM22" s="15"/>
      <c r="AN22" s="15"/>
    </row>
    <row r="23" spans="1:40" ht="15.75" x14ac:dyDescent="0.3">
      <c r="A23" s="41" t="s">
        <v>34</v>
      </c>
      <c r="B23" s="36"/>
      <c r="C23" s="36"/>
      <c r="D23" s="48"/>
      <c r="E23" s="49">
        <f>E20*E21</f>
        <v>8</v>
      </c>
      <c r="F23" s="5"/>
      <c r="G23" s="2"/>
      <c r="H23" s="2"/>
      <c r="AJ23" s="15"/>
      <c r="AK23" s="15"/>
      <c r="AL23" s="15"/>
      <c r="AM23" s="15"/>
      <c r="AN23" s="15"/>
    </row>
    <row r="24" spans="1:40" x14ac:dyDescent="0.25">
      <c r="A24" s="8"/>
      <c r="B24" s="50"/>
      <c r="C24" s="50"/>
      <c r="D24" s="50"/>
      <c r="E24" s="51"/>
      <c r="F24" s="52"/>
      <c r="G24" s="2"/>
      <c r="H24" s="2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AJ24" s="15"/>
      <c r="AK24" s="15"/>
      <c r="AL24" s="15"/>
      <c r="AM24" s="15"/>
      <c r="AN24" s="15"/>
    </row>
    <row r="25" spans="1:40" ht="15.75" x14ac:dyDescent="0.3">
      <c r="A25" s="41" t="s">
        <v>35</v>
      </c>
      <c r="B25" s="36"/>
      <c r="C25" s="36"/>
      <c r="D25" s="42"/>
      <c r="E25" s="53">
        <f>ROUND((E23*E4)/D18,0)</f>
        <v>132</v>
      </c>
      <c r="F25" s="5"/>
      <c r="G25" s="2"/>
      <c r="H25" s="2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AJ25" s="15"/>
      <c r="AK25" s="15"/>
      <c r="AL25" s="15"/>
      <c r="AM25" s="15"/>
      <c r="AN25" s="15"/>
    </row>
    <row r="26" spans="1:40" x14ac:dyDescent="0.25">
      <c r="A26" s="6" t="s">
        <v>36</v>
      </c>
      <c r="B26" s="28"/>
      <c r="C26" s="28"/>
      <c r="D26" s="28"/>
      <c r="E26" s="54">
        <f>E14*E23/(B7*B8)</f>
        <v>1.9047619047619047</v>
      </c>
      <c r="F26" s="5"/>
      <c r="G26" s="2"/>
      <c r="H26" s="2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AJ26" s="15"/>
      <c r="AK26" s="15"/>
      <c r="AL26" s="15"/>
      <c r="AM26" s="15"/>
      <c r="AN26" s="15"/>
    </row>
    <row r="27" spans="1:40" ht="15.75" x14ac:dyDescent="0.3">
      <c r="A27" s="8" t="s">
        <v>37</v>
      </c>
      <c r="B27" s="39"/>
      <c r="C27" s="55" t="s">
        <v>38</v>
      </c>
      <c r="D27" s="55"/>
      <c r="E27" s="56">
        <f>SQRT(B7*B8/E23)/B12</f>
        <v>0.62919812605901548</v>
      </c>
      <c r="F27" s="5"/>
      <c r="G27" s="2"/>
      <c r="H27" s="2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</row>
    <row r="28" spans="1:40" x14ac:dyDescent="0.25"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</row>
    <row r="29" spans="1:40" x14ac:dyDescent="0.25"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</row>
    <row r="30" spans="1:40" x14ac:dyDescent="0.25">
      <c r="A30" s="57" t="s">
        <v>39</v>
      </c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</row>
    <row r="31" spans="1:40" x14ac:dyDescent="0.25">
      <c r="A31" s="1" t="s">
        <v>40</v>
      </c>
      <c r="D31" s="1">
        <v>0.8</v>
      </c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</row>
    <row r="32" spans="1:40" x14ac:dyDescent="0.25">
      <c r="A32" s="58" t="s">
        <v>41</v>
      </c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</row>
    <row r="33" spans="1:40" x14ac:dyDescent="0.25">
      <c r="A33" s="1" t="s">
        <v>42</v>
      </c>
      <c r="D33" s="1">
        <v>0.95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</row>
    <row r="34" spans="1:40" x14ac:dyDescent="0.25">
      <c r="A34" s="1" t="s">
        <v>43</v>
      </c>
      <c r="D34" s="1">
        <v>0.95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</row>
    <row r="35" spans="1:40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</row>
    <row r="36" spans="1:40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spans="1:40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spans="1:40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spans="1:40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spans="1:40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spans="1:40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spans="1:40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spans="1:40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spans="1:40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spans="1:40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spans="1:40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spans="1:40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spans="1:40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</sheetData>
  <sheetProtection sheet="1" objects="1" scenarios="1"/>
  <mergeCells count="5">
    <mergeCell ref="A1:E1"/>
    <mergeCell ref="B3:C3"/>
    <mergeCell ref="B4:C4"/>
    <mergeCell ref="B5:C5"/>
    <mergeCell ref="B13:C13"/>
  </mergeCells>
  <pageMargins left="0.7" right="0.7" top="0.75" bottom="0.75" header="0.51180555555555496" footer="0.51180555555555496"/>
  <pageSetup paperSize="9" scale="111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8"/>
  <sheetViews>
    <sheetView view="pageBreakPreview" zoomScale="160" zoomScaleNormal="170" zoomScalePageLayoutView="160" workbookViewId="0"/>
  </sheetViews>
  <sheetFormatPr defaultRowHeight="15" x14ac:dyDescent="0.25"/>
  <cols>
    <col min="1" max="1" width="15.7109375" style="1" customWidth="1"/>
    <col min="2" max="2" width="6.28515625" style="1" customWidth="1"/>
    <col min="3" max="3" width="14" style="1" customWidth="1"/>
    <col min="4" max="4" width="19.5703125" style="1" customWidth="1"/>
    <col min="5" max="5" width="7.5703125" style="1" customWidth="1"/>
    <col min="6" max="6" width="9.140625" style="1" customWidth="1"/>
    <col min="7" max="33" width="3.28515625" style="1" customWidth="1"/>
    <col min="34" max="1025" width="9.140625" style="1" customWidth="1"/>
  </cols>
  <sheetData>
    <row r="1" spans="1:40" ht="15.75" x14ac:dyDescent="0.3">
      <c r="A1" s="59" t="s">
        <v>0</v>
      </c>
      <c r="B1" s="59"/>
      <c r="C1" s="59"/>
      <c r="D1" s="59"/>
      <c r="E1" s="59"/>
    </row>
    <row r="2" spans="1:40" x14ac:dyDescent="0.25">
      <c r="A2" s="2"/>
      <c r="B2" s="2"/>
      <c r="C2" s="2"/>
      <c r="D2" s="2"/>
      <c r="E2" s="2"/>
    </row>
    <row r="3" spans="1:40" x14ac:dyDescent="0.25">
      <c r="A3" s="3" t="s">
        <v>1</v>
      </c>
      <c r="B3" s="60"/>
      <c r="C3" s="60"/>
      <c r="D3" s="3" t="s">
        <v>2</v>
      </c>
      <c r="E3" s="4">
        <v>41564</v>
      </c>
      <c r="F3" s="5"/>
      <c r="G3" s="2"/>
      <c r="H3" s="2"/>
    </row>
    <row r="4" spans="1:40" x14ac:dyDescent="0.25">
      <c r="A4" s="6" t="s">
        <v>3</v>
      </c>
      <c r="B4" s="61"/>
      <c r="C4" s="61"/>
      <c r="D4" s="6" t="s">
        <v>4</v>
      </c>
      <c r="E4" s="7">
        <v>300</v>
      </c>
      <c r="F4" s="5"/>
      <c r="G4" s="2"/>
      <c r="H4" s="2"/>
    </row>
    <row r="5" spans="1:40" x14ac:dyDescent="0.25">
      <c r="A5" s="8" t="s">
        <v>5</v>
      </c>
      <c r="B5" s="62"/>
      <c r="C5" s="62"/>
      <c r="D5" s="8"/>
      <c r="E5" s="9"/>
      <c r="F5" s="5"/>
      <c r="G5" s="2"/>
      <c r="H5" s="2"/>
    </row>
    <row r="6" spans="1:40" ht="15.75" x14ac:dyDescent="0.3">
      <c r="A6" s="10" t="s">
        <v>6</v>
      </c>
      <c r="B6" s="11"/>
      <c r="C6" s="12"/>
      <c r="D6" s="10" t="s">
        <v>7</v>
      </c>
      <c r="E6" s="13"/>
      <c r="F6" s="14" t="s">
        <v>8</v>
      </c>
      <c r="G6" s="2"/>
      <c r="H6" s="2"/>
      <c r="I6" s="15"/>
      <c r="J6" s="15"/>
      <c r="K6" s="15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</row>
    <row r="7" spans="1:40" x14ac:dyDescent="0.25">
      <c r="A7" s="6" t="s">
        <v>9</v>
      </c>
      <c r="B7" s="17">
        <v>9</v>
      </c>
      <c r="C7" s="18" t="s">
        <v>10</v>
      </c>
      <c r="D7" s="6"/>
      <c r="E7" s="19"/>
      <c r="F7" s="5"/>
      <c r="G7" s="2"/>
      <c r="H7" s="2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</row>
    <row r="8" spans="1:40" x14ac:dyDescent="0.25">
      <c r="A8" s="6" t="s">
        <v>11</v>
      </c>
      <c r="B8" s="17">
        <v>6</v>
      </c>
      <c r="C8" s="18" t="s">
        <v>10</v>
      </c>
      <c r="D8" s="6" t="s">
        <v>12</v>
      </c>
      <c r="E8" s="20">
        <v>20</v>
      </c>
      <c r="F8" s="21">
        <v>20</v>
      </c>
      <c r="G8" s="2"/>
      <c r="H8" s="16" t="s">
        <v>13</v>
      </c>
      <c r="I8" s="16"/>
      <c r="J8" s="16">
        <v>20</v>
      </c>
      <c r="K8" s="16">
        <v>20</v>
      </c>
      <c r="L8" s="16">
        <v>20</v>
      </c>
      <c r="M8" s="16">
        <v>20</v>
      </c>
      <c r="N8" s="16"/>
      <c r="O8" s="16">
        <v>20</v>
      </c>
      <c r="P8" s="16">
        <v>20</v>
      </c>
      <c r="Q8" s="16">
        <v>20</v>
      </c>
      <c r="R8" s="16">
        <v>20</v>
      </c>
      <c r="S8" s="16"/>
      <c r="T8" s="16">
        <v>20</v>
      </c>
      <c r="U8" s="16">
        <v>20</v>
      </c>
      <c r="V8" s="16">
        <v>20</v>
      </c>
      <c r="W8" s="16"/>
      <c r="X8" s="16">
        <v>20</v>
      </c>
      <c r="Y8" s="16">
        <v>20</v>
      </c>
      <c r="Z8" s="16">
        <v>20</v>
      </c>
      <c r="AA8" s="16"/>
      <c r="AB8" s="16">
        <v>20</v>
      </c>
      <c r="AC8" s="16">
        <v>20</v>
      </c>
      <c r="AD8" s="16">
        <v>20</v>
      </c>
      <c r="AE8" s="16"/>
      <c r="AF8" s="16">
        <v>20</v>
      </c>
      <c r="AG8" s="15"/>
    </row>
    <row r="9" spans="1:40" x14ac:dyDescent="0.25">
      <c r="A9" s="6" t="s">
        <v>14</v>
      </c>
      <c r="B9" s="17">
        <v>3</v>
      </c>
      <c r="C9" s="18" t="s">
        <v>10</v>
      </c>
      <c r="D9" s="6" t="s">
        <v>15</v>
      </c>
      <c r="E9" s="20">
        <v>70</v>
      </c>
      <c r="F9" s="21">
        <v>70</v>
      </c>
      <c r="G9" s="2"/>
      <c r="H9" s="16" t="s">
        <v>16</v>
      </c>
      <c r="I9" s="16"/>
      <c r="J9" s="16">
        <v>80</v>
      </c>
      <c r="K9" s="16">
        <v>80</v>
      </c>
      <c r="L9" s="16">
        <v>80</v>
      </c>
      <c r="M9" s="16">
        <v>80</v>
      </c>
      <c r="N9" s="16"/>
      <c r="O9" s="16">
        <v>70</v>
      </c>
      <c r="P9" s="16">
        <v>70</v>
      </c>
      <c r="Q9" s="16">
        <v>70</v>
      </c>
      <c r="R9" s="16">
        <v>70</v>
      </c>
      <c r="S9" s="16"/>
      <c r="T9" s="16">
        <v>50</v>
      </c>
      <c r="U9" s="16">
        <v>50</v>
      </c>
      <c r="V9" s="16">
        <v>50</v>
      </c>
      <c r="W9" s="16"/>
      <c r="X9" s="16">
        <v>30</v>
      </c>
      <c r="Y9" s="16">
        <v>30</v>
      </c>
      <c r="Z9" s="16">
        <v>30</v>
      </c>
      <c r="AA9" s="16"/>
      <c r="AB9" s="16">
        <v>10</v>
      </c>
      <c r="AC9" s="16">
        <v>10</v>
      </c>
      <c r="AD9" s="16">
        <v>10</v>
      </c>
      <c r="AE9" s="16"/>
      <c r="AF9" s="16">
        <v>0</v>
      </c>
      <c r="AG9" s="15"/>
    </row>
    <row r="10" spans="1:40" x14ac:dyDescent="0.25">
      <c r="A10" s="6" t="s">
        <v>17</v>
      </c>
      <c r="B10" s="17">
        <v>0.85</v>
      </c>
      <c r="C10" s="22" t="s">
        <v>10</v>
      </c>
      <c r="D10" s="6" t="s">
        <v>18</v>
      </c>
      <c r="E10" s="20">
        <v>50</v>
      </c>
      <c r="F10" s="21">
        <v>50</v>
      </c>
      <c r="G10" s="2"/>
      <c r="H10" s="16" t="s">
        <v>19</v>
      </c>
      <c r="I10" s="16"/>
      <c r="J10" s="16">
        <v>70</v>
      </c>
      <c r="K10" s="16">
        <v>50</v>
      </c>
      <c r="L10" s="16">
        <v>30</v>
      </c>
      <c r="M10" s="16">
        <v>10</v>
      </c>
      <c r="N10" s="16"/>
      <c r="O10" s="16">
        <v>70</v>
      </c>
      <c r="P10" s="16">
        <v>50</v>
      </c>
      <c r="Q10" s="16">
        <v>30</v>
      </c>
      <c r="R10" s="16">
        <v>10</v>
      </c>
      <c r="S10" s="16"/>
      <c r="T10" s="16">
        <v>50</v>
      </c>
      <c r="U10" s="16">
        <v>30</v>
      </c>
      <c r="V10" s="16">
        <v>10</v>
      </c>
      <c r="W10" s="16"/>
      <c r="X10" s="16">
        <v>50</v>
      </c>
      <c r="Y10" s="16">
        <v>30</v>
      </c>
      <c r="Z10" s="16">
        <v>10</v>
      </c>
      <c r="AA10" s="16"/>
      <c r="AB10" s="16">
        <v>50</v>
      </c>
      <c r="AC10" s="16">
        <v>30</v>
      </c>
      <c r="AD10" s="16">
        <v>10</v>
      </c>
      <c r="AE10" s="16"/>
      <c r="AF10" s="16">
        <v>0</v>
      </c>
      <c r="AG10" s="15"/>
    </row>
    <row r="11" spans="1:40" x14ac:dyDescent="0.25">
      <c r="A11" s="6" t="s">
        <v>20</v>
      </c>
      <c r="B11" s="17">
        <v>0</v>
      </c>
      <c r="C11" s="18" t="s">
        <v>10</v>
      </c>
      <c r="D11" s="6"/>
      <c r="E11" s="19"/>
      <c r="F11" s="21"/>
      <c r="G11" s="2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5"/>
    </row>
    <row r="12" spans="1:40" x14ac:dyDescent="0.25">
      <c r="A12" s="8" t="s">
        <v>21</v>
      </c>
      <c r="B12" s="23">
        <f>(B9-B11)-B10</f>
        <v>2.15</v>
      </c>
      <c r="C12" s="24" t="s">
        <v>10</v>
      </c>
      <c r="D12" s="8"/>
      <c r="E12" s="25"/>
      <c r="F12" s="21">
        <v>116</v>
      </c>
      <c r="G12" s="2"/>
      <c r="H12" s="16">
        <v>0</v>
      </c>
      <c r="I12" s="16"/>
      <c r="J12" s="16">
        <v>119</v>
      </c>
      <c r="K12" s="16">
        <v>119</v>
      </c>
      <c r="L12" s="16">
        <v>119</v>
      </c>
      <c r="M12" s="16">
        <v>119</v>
      </c>
      <c r="N12" s="16"/>
      <c r="O12" s="16">
        <v>116</v>
      </c>
      <c r="P12" s="16">
        <v>116</v>
      </c>
      <c r="Q12" s="16">
        <v>116</v>
      </c>
      <c r="R12" s="16">
        <v>116</v>
      </c>
      <c r="S12" s="16"/>
      <c r="T12" s="16">
        <v>111</v>
      </c>
      <c r="U12" s="16">
        <v>111</v>
      </c>
      <c r="V12" s="16">
        <v>111</v>
      </c>
      <c r="W12" s="16"/>
      <c r="X12" s="16">
        <v>106</v>
      </c>
      <c r="Y12" s="16">
        <v>106</v>
      </c>
      <c r="Z12" s="16">
        <v>106</v>
      </c>
      <c r="AA12" s="16"/>
      <c r="AB12" s="16">
        <v>102</v>
      </c>
      <c r="AC12" s="16">
        <v>102</v>
      </c>
      <c r="AD12" s="16">
        <v>102</v>
      </c>
      <c r="AE12" s="16"/>
      <c r="AF12" s="16">
        <v>100</v>
      </c>
      <c r="AG12" s="15"/>
    </row>
    <row r="13" spans="1:40" ht="15.75" x14ac:dyDescent="0.3">
      <c r="A13" s="10" t="s">
        <v>22</v>
      </c>
      <c r="B13" s="63" t="s">
        <v>23</v>
      </c>
      <c r="C13" s="63"/>
      <c r="D13" s="10" t="s">
        <v>24</v>
      </c>
      <c r="E13" s="26" t="s">
        <v>25</v>
      </c>
      <c r="F13" s="21">
        <v>107</v>
      </c>
      <c r="G13" s="2"/>
      <c r="H13" s="16">
        <v>1</v>
      </c>
      <c r="I13" s="16"/>
      <c r="J13" s="16">
        <v>113</v>
      </c>
      <c r="K13" s="16">
        <v>109</v>
      </c>
      <c r="L13" s="16">
        <v>107</v>
      </c>
      <c r="M13" s="16">
        <v>104</v>
      </c>
      <c r="N13" s="16"/>
      <c r="O13" s="16">
        <v>110</v>
      </c>
      <c r="P13" s="16">
        <v>107</v>
      </c>
      <c r="Q13" s="16">
        <v>105</v>
      </c>
      <c r="R13" s="16">
        <v>102</v>
      </c>
      <c r="S13" s="16"/>
      <c r="T13" s="16">
        <v>103</v>
      </c>
      <c r="U13" s="16">
        <v>101</v>
      </c>
      <c r="V13" s="16">
        <v>99</v>
      </c>
      <c r="W13" s="16"/>
      <c r="X13" s="16">
        <v>99</v>
      </c>
      <c r="Y13" s="16">
        <v>98</v>
      </c>
      <c r="Z13" s="16">
        <v>96</v>
      </c>
      <c r="AA13" s="16"/>
      <c r="AB13" s="16">
        <v>96</v>
      </c>
      <c r="AC13" s="16">
        <v>95</v>
      </c>
      <c r="AD13" s="16">
        <v>93</v>
      </c>
      <c r="AE13" s="16"/>
      <c r="AF13" s="16">
        <v>92</v>
      </c>
      <c r="AG13" s="15"/>
    </row>
    <row r="14" spans="1:40" ht="15.75" x14ac:dyDescent="0.3">
      <c r="A14" s="27"/>
      <c r="B14" s="28"/>
      <c r="C14" s="18"/>
      <c r="D14" s="6" t="s">
        <v>26</v>
      </c>
      <c r="E14" s="29">
        <v>30</v>
      </c>
      <c r="F14" s="21">
        <v>98</v>
      </c>
      <c r="G14" s="2"/>
      <c r="H14" s="16">
        <v>2</v>
      </c>
      <c r="I14" s="16"/>
      <c r="J14" s="16">
        <v>106</v>
      </c>
      <c r="K14" s="16">
        <v>100</v>
      </c>
      <c r="L14" s="16">
        <v>95</v>
      </c>
      <c r="M14" s="16">
        <v>92</v>
      </c>
      <c r="N14" s="16"/>
      <c r="O14" s="16">
        <v>104</v>
      </c>
      <c r="P14" s="16">
        <v>98</v>
      </c>
      <c r="Q14" s="16">
        <v>94</v>
      </c>
      <c r="R14" s="16">
        <v>90</v>
      </c>
      <c r="S14" s="16"/>
      <c r="T14" s="16">
        <v>95</v>
      </c>
      <c r="U14" s="16">
        <v>92</v>
      </c>
      <c r="V14" s="16">
        <v>88</v>
      </c>
      <c r="W14" s="16"/>
      <c r="X14" s="16">
        <v>92</v>
      </c>
      <c r="Y14" s="16">
        <v>89</v>
      </c>
      <c r="Z14" s="16">
        <v>87</v>
      </c>
      <c r="AA14" s="16"/>
      <c r="AB14" s="16">
        <v>89</v>
      </c>
      <c r="AC14" s="16">
        <v>87</v>
      </c>
      <c r="AD14" s="16">
        <v>85</v>
      </c>
      <c r="AE14" s="16"/>
      <c r="AF14" s="16">
        <v>83</v>
      </c>
      <c r="AG14" s="15"/>
    </row>
    <row r="15" spans="1:40" x14ac:dyDescent="0.25">
      <c r="A15" s="6"/>
      <c r="B15" s="30"/>
      <c r="C15" s="18"/>
      <c r="D15" s="6" t="s">
        <v>27</v>
      </c>
      <c r="E15" s="29">
        <v>3000</v>
      </c>
      <c r="F15" s="21">
        <v>90</v>
      </c>
      <c r="G15" s="2"/>
      <c r="H15" s="16">
        <v>3</v>
      </c>
      <c r="I15" s="16"/>
      <c r="J15" s="16">
        <v>99</v>
      </c>
      <c r="K15" s="16">
        <v>92</v>
      </c>
      <c r="L15" s="16">
        <v>86</v>
      </c>
      <c r="M15" s="16">
        <v>81</v>
      </c>
      <c r="N15" s="16"/>
      <c r="O15" s="16">
        <v>97</v>
      </c>
      <c r="P15" s="16">
        <v>90</v>
      </c>
      <c r="Q15" s="16">
        <v>85</v>
      </c>
      <c r="R15" s="16">
        <v>81</v>
      </c>
      <c r="S15" s="16"/>
      <c r="T15" s="16">
        <v>88</v>
      </c>
      <c r="U15" s="16">
        <v>83</v>
      </c>
      <c r="V15" s="16">
        <v>79</v>
      </c>
      <c r="W15" s="16"/>
      <c r="X15" s="16">
        <v>85</v>
      </c>
      <c r="Y15" s="16">
        <v>81</v>
      </c>
      <c r="Z15" s="16">
        <v>78</v>
      </c>
      <c r="AA15" s="16"/>
      <c r="AB15" s="16">
        <v>83</v>
      </c>
      <c r="AC15" s="16">
        <v>80</v>
      </c>
      <c r="AD15" s="16">
        <v>77</v>
      </c>
      <c r="AE15" s="16"/>
      <c r="AF15" s="16">
        <v>75</v>
      </c>
      <c r="AG15" s="15"/>
      <c r="AJ15" s="15"/>
      <c r="AK15" s="15"/>
      <c r="AL15" s="15"/>
      <c r="AM15" s="15"/>
      <c r="AN15" s="15"/>
    </row>
    <row r="16" spans="1:40" x14ac:dyDescent="0.25">
      <c r="A16" s="6" t="s">
        <v>28</v>
      </c>
      <c r="B16" s="31">
        <f>(B7*B8)/(B12*(B7+B8))</f>
        <v>1.6744186046511629</v>
      </c>
      <c r="C16" s="18"/>
      <c r="D16" s="6"/>
      <c r="E16" s="32"/>
      <c r="F16" s="21">
        <v>83</v>
      </c>
      <c r="G16" s="2"/>
      <c r="H16" s="16">
        <v>4</v>
      </c>
      <c r="I16" s="16"/>
      <c r="J16" s="16">
        <v>93</v>
      </c>
      <c r="K16" s="16">
        <v>84</v>
      </c>
      <c r="L16" s="16">
        <v>78</v>
      </c>
      <c r="M16" s="16">
        <v>73</v>
      </c>
      <c r="N16" s="16"/>
      <c r="O16" s="16">
        <v>91</v>
      </c>
      <c r="P16" s="16">
        <v>83</v>
      </c>
      <c r="Q16" s="16">
        <v>77</v>
      </c>
      <c r="R16" s="16">
        <v>72</v>
      </c>
      <c r="S16" s="16"/>
      <c r="T16" s="16">
        <v>81</v>
      </c>
      <c r="U16" s="16">
        <v>76</v>
      </c>
      <c r="V16" s="16">
        <v>71</v>
      </c>
      <c r="W16" s="16"/>
      <c r="X16" s="16">
        <v>79</v>
      </c>
      <c r="Y16" s="16">
        <v>74</v>
      </c>
      <c r="Z16" s="16">
        <v>71</v>
      </c>
      <c r="AA16" s="16"/>
      <c r="AB16" s="16">
        <v>77</v>
      </c>
      <c r="AC16" s="16">
        <v>73</v>
      </c>
      <c r="AD16" s="16">
        <v>70</v>
      </c>
      <c r="AE16" s="16"/>
      <c r="AF16" s="16">
        <v>68</v>
      </c>
      <c r="AG16" s="15"/>
      <c r="AJ16" s="15"/>
      <c r="AK16" s="15"/>
      <c r="AL16" s="15"/>
      <c r="AM16" s="15"/>
      <c r="AN16" s="15"/>
    </row>
    <row r="17" spans="1:40" x14ac:dyDescent="0.25">
      <c r="A17" s="8" t="s">
        <v>29</v>
      </c>
      <c r="B17" s="33">
        <f>INDEX(F12:F22,MATCH(ROUND(B16,0),H12:H22,0),0)/100</f>
        <v>0.98</v>
      </c>
      <c r="C17" s="24"/>
      <c r="D17" s="8" t="s">
        <v>30</v>
      </c>
      <c r="E17" s="34">
        <f>0.8*0.95*0.95</f>
        <v>0.72199999999999998</v>
      </c>
      <c r="F17" s="21">
        <v>76</v>
      </c>
      <c r="G17" s="35"/>
      <c r="H17" s="16">
        <v>5</v>
      </c>
      <c r="I17" s="16"/>
      <c r="J17" s="16">
        <v>87</v>
      </c>
      <c r="K17" s="16">
        <v>77</v>
      </c>
      <c r="L17" s="16">
        <v>71</v>
      </c>
      <c r="M17" s="16">
        <v>66</v>
      </c>
      <c r="N17" s="16"/>
      <c r="O17" s="16">
        <v>85</v>
      </c>
      <c r="P17" s="16">
        <v>76</v>
      </c>
      <c r="Q17" s="16">
        <v>70</v>
      </c>
      <c r="R17" s="16">
        <v>65</v>
      </c>
      <c r="S17" s="16"/>
      <c r="T17" s="16">
        <v>75</v>
      </c>
      <c r="U17" s="16">
        <v>69</v>
      </c>
      <c r="V17" s="16">
        <v>65</v>
      </c>
      <c r="W17" s="16"/>
      <c r="X17" s="16">
        <v>73</v>
      </c>
      <c r="Y17" s="16">
        <v>68</v>
      </c>
      <c r="Z17" s="16">
        <v>64</v>
      </c>
      <c r="AA17" s="16"/>
      <c r="AB17" s="16">
        <v>71</v>
      </c>
      <c r="AC17" s="16">
        <v>67</v>
      </c>
      <c r="AD17" s="16">
        <v>63</v>
      </c>
      <c r="AE17" s="16"/>
      <c r="AF17" s="16">
        <v>62</v>
      </c>
      <c r="AG17" s="15"/>
      <c r="AJ17" s="15"/>
      <c r="AK17" s="15"/>
      <c r="AL17" s="15"/>
      <c r="AM17" s="15"/>
      <c r="AN17" s="15"/>
    </row>
    <row r="18" spans="1:40" ht="15.75" x14ac:dyDescent="0.3">
      <c r="A18" s="3" t="s">
        <v>31</v>
      </c>
      <c r="B18" s="36"/>
      <c r="C18" s="36"/>
      <c r="D18" s="37">
        <f>(E4*(B7*B8)/(E15*B17*E17))</f>
        <v>7.6318616089094924</v>
      </c>
      <c r="E18" s="38"/>
      <c r="F18" s="21">
        <v>70</v>
      </c>
      <c r="G18" s="2"/>
      <c r="H18" s="16">
        <v>6</v>
      </c>
      <c r="I18" s="16"/>
      <c r="J18" s="16">
        <v>82</v>
      </c>
      <c r="K18" s="16">
        <v>71</v>
      </c>
      <c r="L18" s="16">
        <v>64</v>
      </c>
      <c r="M18" s="16">
        <v>59</v>
      </c>
      <c r="N18" s="16"/>
      <c r="O18" s="16">
        <v>80</v>
      </c>
      <c r="P18" s="16">
        <v>70</v>
      </c>
      <c r="Q18" s="16">
        <v>64</v>
      </c>
      <c r="R18" s="16">
        <v>59</v>
      </c>
      <c r="S18" s="16"/>
      <c r="T18" s="16">
        <v>69</v>
      </c>
      <c r="U18" s="16">
        <v>63</v>
      </c>
      <c r="V18" s="16">
        <v>59</v>
      </c>
      <c r="W18" s="16"/>
      <c r="X18" s="16">
        <v>67</v>
      </c>
      <c r="Y18" s="16">
        <v>62</v>
      </c>
      <c r="Z18" s="16">
        <v>58</v>
      </c>
      <c r="AA18" s="16"/>
      <c r="AB18" s="16">
        <v>66</v>
      </c>
      <c r="AC18" s="16">
        <v>61</v>
      </c>
      <c r="AD18" s="16">
        <v>58</v>
      </c>
      <c r="AE18" s="16"/>
      <c r="AF18" s="16">
        <v>56</v>
      </c>
      <c r="AG18" s="15"/>
      <c r="AJ18" s="15"/>
      <c r="AK18" s="15"/>
      <c r="AL18" s="15"/>
      <c r="AM18" s="15"/>
      <c r="AN18" s="15"/>
    </row>
    <row r="19" spans="1:40" x14ac:dyDescent="0.25">
      <c r="A19" s="8"/>
      <c r="B19" s="39"/>
      <c r="C19" s="39"/>
      <c r="D19" s="40"/>
      <c r="E19" s="9"/>
      <c r="F19" s="21">
        <v>65</v>
      </c>
      <c r="G19" s="2"/>
      <c r="H19" s="16">
        <v>7</v>
      </c>
      <c r="I19" s="16"/>
      <c r="J19" s="16">
        <v>77</v>
      </c>
      <c r="K19" s="16">
        <v>66</v>
      </c>
      <c r="L19" s="16">
        <v>59</v>
      </c>
      <c r="M19" s="16">
        <v>54</v>
      </c>
      <c r="N19" s="16"/>
      <c r="O19" s="16">
        <v>75</v>
      </c>
      <c r="P19" s="16">
        <v>65</v>
      </c>
      <c r="Q19" s="16">
        <v>58</v>
      </c>
      <c r="R19" s="16">
        <v>54</v>
      </c>
      <c r="S19" s="16"/>
      <c r="T19" s="16">
        <v>64</v>
      </c>
      <c r="U19" s="16">
        <v>58</v>
      </c>
      <c r="V19" s="16">
        <v>53</v>
      </c>
      <c r="W19" s="16"/>
      <c r="X19" s="16">
        <v>62</v>
      </c>
      <c r="Y19" s="16">
        <v>57</v>
      </c>
      <c r="Z19" s="16">
        <v>53</v>
      </c>
      <c r="AA19" s="16"/>
      <c r="AB19" s="16">
        <v>61</v>
      </c>
      <c r="AC19" s="16">
        <v>56</v>
      </c>
      <c r="AD19" s="16">
        <v>53</v>
      </c>
      <c r="AE19" s="16"/>
      <c r="AF19" s="16">
        <v>51</v>
      </c>
      <c r="AG19" s="15"/>
      <c r="AJ19" s="15"/>
      <c r="AK19" s="15"/>
      <c r="AL19" s="15"/>
      <c r="AM19" s="15"/>
      <c r="AN19" s="15"/>
    </row>
    <row r="20" spans="1:40" ht="15.75" x14ac:dyDescent="0.3">
      <c r="A20" s="41" t="s">
        <v>32</v>
      </c>
      <c r="B20" s="36"/>
      <c r="C20" s="36"/>
      <c r="D20" s="42">
        <f>((D18*B7)/B8)^0.5</f>
        <v>3.3834586466165413</v>
      </c>
      <c r="E20" s="43">
        <v>4</v>
      </c>
      <c r="F20" s="21">
        <v>60</v>
      </c>
      <c r="G20" s="2"/>
      <c r="H20" s="16">
        <v>8</v>
      </c>
      <c r="I20" s="16"/>
      <c r="J20" s="16">
        <v>72</v>
      </c>
      <c r="K20" s="16">
        <v>61</v>
      </c>
      <c r="L20" s="16">
        <v>54</v>
      </c>
      <c r="M20" s="16">
        <v>49</v>
      </c>
      <c r="N20" s="16"/>
      <c r="O20" s="16">
        <v>71</v>
      </c>
      <c r="P20" s="16">
        <v>60</v>
      </c>
      <c r="Q20" s="16">
        <v>54</v>
      </c>
      <c r="R20" s="16">
        <v>49</v>
      </c>
      <c r="S20" s="16"/>
      <c r="T20" s="16">
        <v>59</v>
      </c>
      <c r="U20" s="16">
        <v>53</v>
      </c>
      <c r="V20" s="16">
        <v>49</v>
      </c>
      <c r="W20" s="16"/>
      <c r="X20" s="16">
        <v>58</v>
      </c>
      <c r="Y20" s="16">
        <v>53</v>
      </c>
      <c r="Z20" s="16">
        <v>49</v>
      </c>
      <c r="AA20" s="16"/>
      <c r="AB20" s="16">
        <v>57</v>
      </c>
      <c r="AC20" s="16">
        <v>52</v>
      </c>
      <c r="AD20" s="16">
        <v>48</v>
      </c>
      <c r="AE20" s="16"/>
      <c r="AF20" s="16">
        <v>47</v>
      </c>
      <c r="AG20" s="15"/>
      <c r="AJ20" s="15"/>
      <c r="AK20" s="15"/>
      <c r="AL20" s="15"/>
      <c r="AM20" s="15"/>
      <c r="AN20" s="15"/>
    </row>
    <row r="21" spans="1:40" ht="15.75" x14ac:dyDescent="0.3">
      <c r="A21" s="44" t="s">
        <v>33</v>
      </c>
      <c r="D21" s="45">
        <f>((D18*B8)/B7)^0.5</f>
        <v>2.255639097744361</v>
      </c>
      <c r="E21" s="46">
        <v>2</v>
      </c>
      <c r="F21" s="21">
        <v>56</v>
      </c>
      <c r="G21" s="2"/>
      <c r="H21" s="16">
        <v>9</v>
      </c>
      <c r="I21" s="16"/>
      <c r="J21" s="16">
        <v>68</v>
      </c>
      <c r="K21" s="16">
        <v>57</v>
      </c>
      <c r="L21" s="16">
        <v>50</v>
      </c>
      <c r="M21" s="16">
        <v>45</v>
      </c>
      <c r="N21" s="16"/>
      <c r="O21" s="16">
        <v>66</v>
      </c>
      <c r="P21" s="16">
        <v>56</v>
      </c>
      <c r="Q21" s="16">
        <v>49</v>
      </c>
      <c r="R21" s="16">
        <v>45</v>
      </c>
      <c r="S21" s="16"/>
      <c r="T21" s="16">
        <v>55</v>
      </c>
      <c r="U21" s="16">
        <v>49</v>
      </c>
      <c r="V21" s="16">
        <v>45</v>
      </c>
      <c r="W21" s="16"/>
      <c r="X21" s="16">
        <v>54</v>
      </c>
      <c r="Y21" s="16">
        <v>48</v>
      </c>
      <c r="Z21" s="16">
        <v>45</v>
      </c>
      <c r="AA21" s="16"/>
      <c r="AB21" s="16">
        <v>53</v>
      </c>
      <c r="AC21" s="16">
        <v>48</v>
      </c>
      <c r="AD21" s="16">
        <v>44</v>
      </c>
      <c r="AE21" s="16"/>
      <c r="AF21" s="16">
        <v>43</v>
      </c>
      <c r="AG21" s="15"/>
      <c r="AJ21" s="15"/>
      <c r="AK21" s="15"/>
      <c r="AL21" s="15"/>
      <c r="AM21" s="15"/>
      <c r="AN21" s="15"/>
    </row>
    <row r="22" spans="1:40" x14ac:dyDescent="0.25">
      <c r="A22" s="8"/>
      <c r="B22" s="39"/>
      <c r="C22" s="39"/>
      <c r="D22" s="40"/>
      <c r="E22" s="47"/>
      <c r="F22" s="21">
        <v>52</v>
      </c>
      <c r="G22" s="2"/>
      <c r="H22" s="16">
        <v>10</v>
      </c>
      <c r="I22" s="16"/>
      <c r="J22" s="16">
        <v>64</v>
      </c>
      <c r="K22" s="16">
        <v>53</v>
      </c>
      <c r="L22" s="16">
        <v>46</v>
      </c>
      <c r="M22" s="16">
        <v>41</v>
      </c>
      <c r="N22" s="16"/>
      <c r="O22" s="16">
        <v>63</v>
      </c>
      <c r="P22" s="16">
        <v>52</v>
      </c>
      <c r="Q22" s="16">
        <v>46</v>
      </c>
      <c r="R22" s="16">
        <v>41</v>
      </c>
      <c r="S22" s="16"/>
      <c r="T22" s="16">
        <v>51</v>
      </c>
      <c r="U22" s="16">
        <v>45</v>
      </c>
      <c r="V22" s="16">
        <v>41</v>
      </c>
      <c r="W22" s="16"/>
      <c r="X22" s="16">
        <v>50</v>
      </c>
      <c r="Y22" s="16">
        <v>45</v>
      </c>
      <c r="Z22" s="16">
        <v>41</v>
      </c>
      <c r="AA22" s="16"/>
      <c r="AB22" s="16">
        <v>50</v>
      </c>
      <c r="AC22" s="16">
        <v>44</v>
      </c>
      <c r="AD22" s="16">
        <v>41</v>
      </c>
      <c r="AE22" s="16"/>
      <c r="AF22" s="16">
        <v>39</v>
      </c>
      <c r="AJ22" s="15"/>
      <c r="AK22" s="15"/>
      <c r="AL22" s="15"/>
      <c r="AM22" s="15"/>
      <c r="AN22" s="15"/>
    </row>
    <row r="23" spans="1:40" ht="15.75" x14ac:dyDescent="0.3">
      <c r="A23" s="41" t="s">
        <v>34</v>
      </c>
      <c r="B23" s="36"/>
      <c r="C23" s="36"/>
      <c r="D23" s="48"/>
      <c r="E23" s="49">
        <f>E20*E21</f>
        <v>8</v>
      </c>
      <c r="F23" s="5"/>
      <c r="G23" s="2"/>
      <c r="H23" s="2"/>
      <c r="AJ23" s="15"/>
      <c r="AK23" s="15"/>
      <c r="AL23" s="15"/>
      <c r="AM23" s="15"/>
      <c r="AN23" s="15"/>
    </row>
    <row r="24" spans="1:40" x14ac:dyDescent="0.25">
      <c r="A24" s="8"/>
      <c r="B24" s="50"/>
      <c r="C24" s="50"/>
      <c r="D24" s="50"/>
      <c r="E24" s="51"/>
      <c r="F24" s="52"/>
      <c r="G24" s="2"/>
      <c r="H24" s="2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AJ24" s="15"/>
      <c r="AK24" s="15"/>
      <c r="AL24" s="15"/>
      <c r="AM24" s="15"/>
      <c r="AN24" s="15"/>
    </row>
    <row r="25" spans="1:40" ht="15.75" x14ac:dyDescent="0.3">
      <c r="A25" s="41" t="s">
        <v>35</v>
      </c>
      <c r="B25" s="36"/>
      <c r="C25" s="36"/>
      <c r="D25" s="42"/>
      <c r="E25" s="53">
        <f>ROUND((E23*E4)/D18,0)</f>
        <v>314</v>
      </c>
      <c r="F25" s="5"/>
      <c r="G25" s="2"/>
      <c r="H25" s="2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AJ25" s="15"/>
      <c r="AK25" s="15"/>
      <c r="AL25" s="15"/>
      <c r="AM25" s="15"/>
      <c r="AN25" s="15"/>
    </row>
    <row r="26" spans="1:40" x14ac:dyDescent="0.25">
      <c r="A26" s="6" t="s">
        <v>36</v>
      </c>
      <c r="B26" s="28"/>
      <c r="C26" s="28"/>
      <c r="D26" s="28"/>
      <c r="E26" s="54">
        <f>E14*E23/(B7*B8)</f>
        <v>4.4444444444444446</v>
      </c>
      <c r="F26" s="5"/>
      <c r="G26" s="2"/>
      <c r="H26" s="2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AJ26" s="15"/>
      <c r="AK26" s="15"/>
      <c r="AL26" s="15"/>
      <c r="AM26" s="15"/>
      <c r="AN26" s="15"/>
    </row>
    <row r="27" spans="1:40" ht="15.75" x14ac:dyDescent="0.3">
      <c r="A27" s="8" t="s">
        <v>37</v>
      </c>
      <c r="B27" s="39"/>
      <c r="C27" s="55" t="s">
        <v>38</v>
      </c>
      <c r="D27" s="55"/>
      <c r="E27" s="56">
        <f>SQRT(B7*B8/E23)/B12</f>
        <v>1.208407540164333</v>
      </c>
      <c r="F27" s="5"/>
      <c r="G27" s="2"/>
      <c r="H27" s="2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</row>
    <row r="28" spans="1:40" x14ac:dyDescent="0.25"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</row>
    <row r="29" spans="1:40" x14ac:dyDescent="0.25"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</row>
    <row r="30" spans="1:40" x14ac:dyDescent="0.25">
      <c r="A30" s="57" t="s">
        <v>39</v>
      </c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</row>
    <row r="31" spans="1:40" x14ac:dyDescent="0.25">
      <c r="A31" s="1" t="s">
        <v>40</v>
      </c>
      <c r="D31" s="1">
        <v>0.8</v>
      </c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</row>
    <row r="32" spans="1:40" x14ac:dyDescent="0.25">
      <c r="A32" s="58" t="s">
        <v>41</v>
      </c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</row>
    <row r="33" spans="1:40" x14ac:dyDescent="0.25">
      <c r="A33" s="1" t="s">
        <v>42</v>
      </c>
      <c r="D33" s="1">
        <v>0.95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</row>
    <row r="34" spans="1:40" x14ac:dyDescent="0.25">
      <c r="A34" s="1" t="s">
        <v>43</v>
      </c>
      <c r="D34" s="1">
        <v>0.95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</row>
    <row r="35" spans="1:40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</row>
    <row r="36" spans="1:40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spans="1:40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spans="1:40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spans="1:40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spans="1:40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spans="1:40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spans="1:40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spans="1:40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spans="1:40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spans="1:40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spans="1:40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spans="1:40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spans="1:40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</sheetData>
  <sheetProtection sheet="1" objects="1" scenarios="1"/>
  <mergeCells count="5">
    <mergeCell ref="A1:E1"/>
    <mergeCell ref="B3:C3"/>
    <mergeCell ref="B4:C4"/>
    <mergeCell ref="B5:C5"/>
    <mergeCell ref="B13:C13"/>
  </mergeCells>
  <pageMargins left="0.7" right="0.7" top="0.75" bottom="0.75" header="0.51180555555555496" footer="0.51180555555555496"/>
  <pageSetup paperSize="9" scale="111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8"/>
  <sheetViews>
    <sheetView view="pageBreakPreview" zoomScale="160" zoomScaleNormal="170" zoomScalePageLayoutView="160" workbookViewId="0"/>
  </sheetViews>
  <sheetFormatPr defaultRowHeight="15" x14ac:dyDescent="0.25"/>
  <cols>
    <col min="1" max="1" width="15.7109375" style="1" customWidth="1"/>
    <col min="2" max="2" width="6.28515625" style="1" customWidth="1"/>
    <col min="3" max="3" width="14" style="1" customWidth="1"/>
    <col min="4" max="4" width="19.5703125" style="1" customWidth="1"/>
    <col min="5" max="5" width="7.5703125" style="1" customWidth="1"/>
    <col min="6" max="6" width="9.140625" style="1" customWidth="1"/>
    <col min="7" max="33" width="3.28515625" style="1" customWidth="1"/>
    <col min="34" max="1025" width="9.140625" style="1" customWidth="1"/>
  </cols>
  <sheetData>
    <row r="1" spans="1:40" ht="15.75" x14ac:dyDescent="0.3">
      <c r="A1" s="59" t="s">
        <v>0</v>
      </c>
      <c r="B1" s="59"/>
      <c r="C1" s="59"/>
      <c r="D1" s="59"/>
      <c r="E1" s="59"/>
    </row>
    <row r="2" spans="1:40" x14ac:dyDescent="0.25">
      <c r="A2" s="2"/>
      <c r="B2" s="2"/>
      <c r="C2" s="2"/>
      <c r="D2" s="2"/>
      <c r="E2" s="2"/>
    </row>
    <row r="3" spans="1:40" x14ac:dyDescent="0.25">
      <c r="A3" s="3" t="s">
        <v>1</v>
      </c>
      <c r="B3" s="60"/>
      <c r="C3" s="60"/>
      <c r="D3" s="3" t="s">
        <v>2</v>
      </c>
      <c r="E3" s="4">
        <v>41564</v>
      </c>
      <c r="F3" s="5"/>
      <c r="G3" s="2"/>
      <c r="H3" s="2"/>
    </row>
    <row r="4" spans="1:40" x14ac:dyDescent="0.25">
      <c r="A4" s="6" t="s">
        <v>3</v>
      </c>
      <c r="B4" s="61"/>
      <c r="C4" s="61"/>
      <c r="D4" s="6" t="s">
        <v>4</v>
      </c>
      <c r="E4" s="7">
        <v>300</v>
      </c>
      <c r="F4" s="5"/>
      <c r="G4" s="2"/>
      <c r="H4" s="2"/>
    </row>
    <row r="5" spans="1:40" x14ac:dyDescent="0.25">
      <c r="A5" s="8" t="s">
        <v>5</v>
      </c>
      <c r="B5" s="62"/>
      <c r="C5" s="62"/>
      <c r="D5" s="8"/>
      <c r="E5" s="9"/>
      <c r="F5" s="5"/>
      <c r="G5" s="2"/>
      <c r="H5" s="2"/>
    </row>
    <row r="6" spans="1:40" ht="15.75" x14ac:dyDescent="0.3">
      <c r="A6" s="10" t="s">
        <v>6</v>
      </c>
      <c r="B6" s="11"/>
      <c r="C6" s="12"/>
      <c r="D6" s="10" t="s">
        <v>7</v>
      </c>
      <c r="E6" s="13"/>
      <c r="F6" s="14" t="s">
        <v>8</v>
      </c>
      <c r="G6" s="2"/>
      <c r="H6" s="2"/>
      <c r="I6" s="15"/>
      <c r="J6" s="15"/>
      <c r="K6" s="15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</row>
    <row r="7" spans="1:40" x14ac:dyDescent="0.25">
      <c r="A7" s="6" t="s">
        <v>9</v>
      </c>
      <c r="B7" s="17">
        <v>9</v>
      </c>
      <c r="C7" s="18" t="s">
        <v>10</v>
      </c>
      <c r="D7" s="6"/>
      <c r="E7" s="19"/>
      <c r="F7" s="5"/>
      <c r="G7" s="2"/>
      <c r="H7" s="2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</row>
    <row r="8" spans="1:40" x14ac:dyDescent="0.25">
      <c r="A8" s="6" t="s">
        <v>11</v>
      </c>
      <c r="B8" s="17">
        <v>6</v>
      </c>
      <c r="C8" s="18" t="s">
        <v>10</v>
      </c>
      <c r="D8" s="6" t="s">
        <v>12</v>
      </c>
      <c r="E8" s="20">
        <v>20</v>
      </c>
      <c r="F8" s="21">
        <v>20</v>
      </c>
      <c r="G8" s="2"/>
      <c r="H8" s="16" t="s">
        <v>13</v>
      </c>
      <c r="I8" s="16"/>
      <c r="J8" s="16">
        <v>20</v>
      </c>
      <c r="K8" s="16">
        <v>20</v>
      </c>
      <c r="L8" s="16">
        <v>20</v>
      </c>
      <c r="M8" s="16">
        <v>20</v>
      </c>
      <c r="N8" s="16"/>
      <c r="O8" s="16">
        <v>20</v>
      </c>
      <c r="P8" s="16">
        <v>20</v>
      </c>
      <c r="Q8" s="16">
        <v>20</v>
      </c>
      <c r="R8" s="16">
        <v>20</v>
      </c>
      <c r="S8" s="16"/>
      <c r="T8" s="16">
        <v>20</v>
      </c>
      <c r="U8" s="16">
        <v>20</v>
      </c>
      <c r="V8" s="16">
        <v>20</v>
      </c>
      <c r="W8" s="16"/>
      <c r="X8" s="16">
        <v>20</v>
      </c>
      <c r="Y8" s="16">
        <v>20</v>
      </c>
      <c r="Z8" s="16">
        <v>20</v>
      </c>
      <c r="AA8" s="16"/>
      <c r="AB8" s="16">
        <v>20</v>
      </c>
      <c r="AC8" s="16">
        <v>20</v>
      </c>
      <c r="AD8" s="16">
        <v>20</v>
      </c>
      <c r="AE8" s="16"/>
      <c r="AF8" s="16">
        <v>20</v>
      </c>
      <c r="AG8" s="15"/>
    </row>
    <row r="9" spans="1:40" x14ac:dyDescent="0.25">
      <c r="A9" s="6" t="s">
        <v>14</v>
      </c>
      <c r="B9" s="17">
        <v>3</v>
      </c>
      <c r="C9" s="18" t="s">
        <v>10</v>
      </c>
      <c r="D9" s="6" t="s">
        <v>15</v>
      </c>
      <c r="E9" s="20">
        <v>70</v>
      </c>
      <c r="F9" s="21">
        <v>70</v>
      </c>
      <c r="G9" s="2"/>
      <c r="H9" s="16" t="s">
        <v>16</v>
      </c>
      <c r="I9" s="16"/>
      <c r="J9" s="16">
        <v>80</v>
      </c>
      <c r="K9" s="16">
        <v>80</v>
      </c>
      <c r="L9" s="16">
        <v>80</v>
      </c>
      <c r="M9" s="16">
        <v>80</v>
      </c>
      <c r="N9" s="16"/>
      <c r="O9" s="16">
        <v>70</v>
      </c>
      <c r="P9" s="16">
        <v>70</v>
      </c>
      <c r="Q9" s="16">
        <v>70</v>
      </c>
      <c r="R9" s="16">
        <v>70</v>
      </c>
      <c r="S9" s="16"/>
      <c r="T9" s="16">
        <v>50</v>
      </c>
      <c r="U9" s="16">
        <v>50</v>
      </c>
      <c r="V9" s="16">
        <v>50</v>
      </c>
      <c r="W9" s="16"/>
      <c r="X9" s="16">
        <v>30</v>
      </c>
      <c r="Y9" s="16">
        <v>30</v>
      </c>
      <c r="Z9" s="16">
        <v>30</v>
      </c>
      <c r="AA9" s="16"/>
      <c r="AB9" s="16">
        <v>10</v>
      </c>
      <c r="AC9" s="16">
        <v>10</v>
      </c>
      <c r="AD9" s="16">
        <v>10</v>
      </c>
      <c r="AE9" s="16"/>
      <c r="AF9" s="16">
        <v>0</v>
      </c>
      <c r="AG9" s="15"/>
    </row>
    <row r="10" spans="1:40" x14ac:dyDescent="0.25">
      <c r="A10" s="6" t="s">
        <v>17</v>
      </c>
      <c r="B10" s="17">
        <v>0.85</v>
      </c>
      <c r="C10" s="22" t="s">
        <v>10</v>
      </c>
      <c r="D10" s="6" t="s">
        <v>18</v>
      </c>
      <c r="E10" s="20">
        <v>50</v>
      </c>
      <c r="F10" s="21">
        <v>50</v>
      </c>
      <c r="G10" s="2"/>
      <c r="H10" s="16" t="s">
        <v>19</v>
      </c>
      <c r="I10" s="16"/>
      <c r="J10" s="16">
        <v>70</v>
      </c>
      <c r="K10" s="16">
        <v>50</v>
      </c>
      <c r="L10" s="16">
        <v>30</v>
      </c>
      <c r="M10" s="16">
        <v>10</v>
      </c>
      <c r="N10" s="16"/>
      <c r="O10" s="16">
        <v>70</v>
      </c>
      <c r="P10" s="16">
        <v>50</v>
      </c>
      <c r="Q10" s="16">
        <v>30</v>
      </c>
      <c r="R10" s="16">
        <v>10</v>
      </c>
      <c r="S10" s="16"/>
      <c r="T10" s="16">
        <v>50</v>
      </c>
      <c r="U10" s="16">
        <v>30</v>
      </c>
      <c r="V10" s="16">
        <v>10</v>
      </c>
      <c r="W10" s="16"/>
      <c r="X10" s="16">
        <v>50</v>
      </c>
      <c r="Y10" s="16">
        <v>30</v>
      </c>
      <c r="Z10" s="16">
        <v>10</v>
      </c>
      <c r="AA10" s="16"/>
      <c r="AB10" s="16">
        <v>50</v>
      </c>
      <c r="AC10" s="16">
        <v>30</v>
      </c>
      <c r="AD10" s="16">
        <v>10</v>
      </c>
      <c r="AE10" s="16"/>
      <c r="AF10" s="16">
        <v>0</v>
      </c>
      <c r="AG10" s="15"/>
    </row>
    <row r="11" spans="1:40" x14ac:dyDescent="0.25">
      <c r="A11" s="6" t="s">
        <v>20</v>
      </c>
      <c r="B11" s="17">
        <v>0</v>
      </c>
      <c r="C11" s="18" t="s">
        <v>10</v>
      </c>
      <c r="D11" s="6"/>
      <c r="E11" s="19"/>
      <c r="F11" s="21"/>
      <c r="G11" s="2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5"/>
    </row>
    <row r="12" spans="1:40" x14ac:dyDescent="0.25">
      <c r="A12" s="8" t="s">
        <v>21</v>
      </c>
      <c r="B12" s="23">
        <f>(B9-B11)-B10</f>
        <v>2.15</v>
      </c>
      <c r="C12" s="24" t="s">
        <v>10</v>
      </c>
      <c r="D12" s="8"/>
      <c r="E12" s="25"/>
      <c r="F12" s="21">
        <v>116</v>
      </c>
      <c r="G12" s="2"/>
      <c r="H12" s="16">
        <v>0</v>
      </c>
      <c r="I12" s="16"/>
      <c r="J12" s="16">
        <v>119</v>
      </c>
      <c r="K12" s="16">
        <v>119</v>
      </c>
      <c r="L12" s="16">
        <v>119</v>
      </c>
      <c r="M12" s="16">
        <v>119</v>
      </c>
      <c r="N12" s="16"/>
      <c r="O12" s="16">
        <v>116</v>
      </c>
      <c r="P12" s="16">
        <v>116</v>
      </c>
      <c r="Q12" s="16">
        <v>116</v>
      </c>
      <c r="R12" s="16">
        <v>116</v>
      </c>
      <c r="S12" s="16"/>
      <c r="T12" s="16">
        <v>111</v>
      </c>
      <c r="U12" s="16">
        <v>111</v>
      </c>
      <c r="V12" s="16">
        <v>111</v>
      </c>
      <c r="W12" s="16"/>
      <c r="X12" s="16">
        <v>106</v>
      </c>
      <c r="Y12" s="16">
        <v>106</v>
      </c>
      <c r="Z12" s="16">
        <v>106</v>
      </c>
      <c r="AA12" s="16"/>
      <c r="AB12" s="16">
        <v>102</v>
      </c>
      <c r="AC12" s="16">
        <v>102</v>
      </c>
      <c r="AD12" s="16">
        <v>102</v>
      </c>
      <c r="AE12" s="16"/>
      <c r="AF12" s="16">
        <v>100</v>
      </c>
      <c r="AG12" s="15"/>
    </row>
    <row r="13" spans="1:40" ht="15.75" x14ac:dyDescent="0.3">
      <c r="A13" s="10" t="s">
        <v>22</v>
      </c>
      <c r="B13" s="63" t="s">
        <v>23</v>
      </c>
      <c r="C13" s="63"/>
      <c r="D13" s="10" t="s">
        <v>24</v>
      </c>
      <c r="E13" s="26" t="s">
        <v>25</v>
      </c>
      <c r="F13" s="21">
        <v>106</v>
      </c>
      <c r="G13" s="2"/>
      <c r="H13" s="16">
        <v>1</v>
      </c>
      <c r="I13" s="16"/>
      <c r="J13" s="16">
        <v>111</v>
      </c>
      <c r="K13" s="16">
        <v>108</v>
      </c>
      <c r="L13" s="16">
        <v>105</v>
      </c>
      <c r="M13" s="16">
        <v>102</v>
      </c>
      <c r="N13" s="16"/>
      <c r="O13" s="16">
        <v>109</v>
      </c>
      <c r="P13" s="16">
        <v>106</v>
      </c>
      <c r="Q13" s="16">
        <v>103</v>
      </c>
      <c r="R13" s="16">
        <v>100</v>
      </c>
      <c r="S13" s="16"/>
      <c r="T13" s="16">
        <v>101</v>
      </c>
      <c r="U13" s="16">
        <v>99</v>
      </c>
      <c r="V13" s="16">
        <v>97</v>
      </c>
      <c r="W13" s="16"/>
      <c r="X13" s="16">
        <v>98</v>
      </c>
      <c r="Y13" s="16">
        <v>96</v>
      </c>
      <c r="Z13" s="16">
        <v>94</v>
      </c>
      <c r="AA13" s="16"/>
      <c r="AB13" s="16">
        <v>94</v>
      </c>
      <c r="AC13" s="16">
        <v>93</v>
      </c>
      <c r="AD13" s="16">
        <v>91</v>
      </c>
      <c r="AE13" s="16"/>
      <c r="AF13" s="16">
        <v>89</v>
      </c>
      <c r="AG13" s="15"/>
    </row>
    <row r="14" spans="1:40" ht="15.75" x14ac:dyDescent="0.3">
      <c r="A14" s="27"/>
      <c r="B14" s="28"/>
      <c r="C14" s="18"/>
      <c r="D14" s="6" t="s">
        <v>26</v>
      </c>
      <c r="E14" s="29">
        <v>30</v>
      </c>
      <c r="F14" s="21">
        <v>95</v>
      </c>
      <c r="G14" s="2"/>
      <c r="H14" s="16">
        <v>2</v>
      </c>
      <c r="I14" s="16"/>
      <c r="J14" s="16">
        <v>104</v>
      </c>
      <c r="K14" s="16">
        <v>97</v>
      </c>
      <c r="L14" s="16">
        <v>92</v>
      </c>
      <c r="M14" s="16">
        <v>87</v>
      </c>
      <c r="N14" s="16"/>
      <c r="O14" s="16">
        <v>101</v>
      </c>
      <c r="P14" s="16">
        <v>95</v>
      </c>
      <c r="Q14" s="16">
        <v>90</v>
      </c>
      <c r="R14" s="16">
        <v>86</v>
      </c>
      <c r="S14" s="16"/>
      <c r="T14" s="16">
        <v>92</v>
      </c>
      <c r="U14" s="16">
        <v>88</v>
      </c>
      <c r="V14" s="16">
        <v>84</v>
      </c>
      <c r="W14" s="16"/>
      <c r="X14" s="16">
        <v>89</v>
      </c>
      <c r="Y14" s="16">
        <v>85</v>
      </c>
      <c r="Z14" s="16">
        <v>82</v>
      </c>
      <c r="AA14" s="16"/>
      <c r="AB14" s="16">
        <v>86</v>
      </c>
      <c r="AC14" s="16">
        <v>83</v>
      </c>
      <c r="AD14" s="16">
        <v>81</v>
      </c>
      <c r="AE14" s="16"/>
      <c r="AF14" s="16">
        <v>79</v>
      </c>
      <c r="AG14" s="15"/>
    </row>
    <row r="15" spans="1:40" x14ac:dyDescent="0.25">
      <c r="A15" s="6"/>
      <c r="B15" s="30"/>
      <c r="C15" s="18"/>
      <c r="D15" s="6" t="s">
        <v>27</v>
      </c>
      <c r="E15" s="29">
        <v>3000</v>
      </c>
      <c r="F15" s="21">
        <v>86</v>
      </c>
      <c r="G15" s="2"/>
      <c r="H15" s="16">
        <v>3</v>
      </c>
      <c r="I15" s="16"/>
      <c r="J15" s="16">
        <v>96</v>
      </c>
      <c r="K15" s="16">
        <v>87</v>
      </c>
      <c r="L15" s="16">
        <v>81</v>
      </c>
      <c r="M15" s="16">
        <v>76</v>
      </c>
      <c r="N15" s="16"/>
      <c r="O15" s="16">
        <v>94</v>
      </c>
      <c r="P15" s="16">
        <v>86</v>
      </c>
      <c r="Q15" s="16">
        <v>80</v>
      </c>
      <c r="R15" s="16">
        <v>75</v>
      </c>
      <c r="S15" s="16"/>
      <c r="T15" s="16">
        <v>83</v>
      </c>
      <c r="U15" s="16">
        <v>78</v>
      </c>
      <c r="V15" s="16">
        <v>74</v>
      </c>
      <c r="W15" s="16"/>
      <c r="X15" s="16">
        <v>81</v>
      </c>
      <c r="Y15" s="16">
        <v>76</v>
      </c>
      <c r="Z15" s="16">
        <v>72</v>
      </c>
      <c r="AA15" s="16"/>
      <c r="AB15" s="16">
        <v>78</v>
      </c>
      <c r="AC15" s="16">
        <v>74</v>
      </c>
      <c r="AD15" s="16">
        <v>71</v>
      </c>
      <c r="AE15" s="16"/>
      <c r="AF15" s="16">
        <v>69</v>
      </c>
      <c r="AG15" s="15"/>
      <c r="AJ15" s="15"/>
      <c r="AK15" s="15"/>
      <c r="AL15" s="15"/>
      <c r="AM15" s="15"/>
      <c r="AN15" s="15"/>
    </row>
    <row r="16" spans="1:40" x14ac:dyDescent="0.25">
      <c r="A16" s="6" t="s">
        <v>28</v>
      </c>
      <c r="B16" s="31">
        <f>(B7*B8)/(B12*(B7+B8))</f>
        <v>1.6744186046511629</v>
      </c>
      <c r="C16" s="18"/>
      <c r="D16" s="6"/>
      <c r="E16" s="32"/>
      <c r="F16" s="21">
        <v>78</v>
      </c>
      <c r="G16" s="2"/>
      <c r="H16" s="16">
        <v>4</v>
      </c>
      <c r="I16" s="16"/>
      <c r="J16" s="16">
        <v>89</v>
      </c>
      <c r="K16" s="16">
        <v>79</v>
      </c>
      <c r="L16" s="16">
        <v>72</v>
      </c>
      <c r="M16" s="16">
        <v>66</v>
      </c>
      <c r="N16" s="16"/>
      <c r="O16" s="16">
        <v>87</v>
      </c>
      <c r="P16" s="16">
        <v>78</v>
      </c>
      <c r="Q16" s="16">
        <v>71</v>
      </c>
      <c r="R16" s="16">
        <v>66</v>
      </c>
      <c r="S16" s="16"/>
      <c r="T16" s="16">
        <v>75</v>
      </c>
      <c r="U16" s="16">
        <v>69</v>
      </c>
      <c r="V16" s="16">
        <v>65</v>
      </c>
      <c r="W16" s="16"/>
      <c r="X16" s="16">
        <v>73</v>
      </c>
      <c r="Y16" s="16">
        <v>68</v>
      </c>
      <c r="Z16" s="16">
        <v>64</v>
      </c>
      <c r="AA16" s="16"/>
      <c r="AB16" s="16">
        <v>71</v>
      </c>
      <c r="AC16" s="16">
        <v>67</v>
      </c>
      <c r="AD16" s="16">
        <v>63</v>
      </c>
      <c r="AE16" s="16"/>
      <c r="AF16" s="16">
        <v>61</v>
      </c>
      <c r="AG16" s="15"/>
      <c r="AJ16" s="15"/>
      <c r="AK16" s="15"/>
      <c r="AL16" s="15"/>
      <c r="AM16" s="15"/>
      <c r="AN16" s="15"/>
    </row>
    <row r="17" spans="1:40" x14ac:dyDescent="0.25">
      <c r="A17" s="8" t="s">
        <v>29</v>
      </c>
      <c r="B17" s="33">
        <f>INDEX(F12:F22,MATCH(ROUND(B16,0),H12:H22,0),0)/100</f>
        <v>0.95</v>
      </c>
      <c r="C17" s="24"/>
      <c r="D17" s="8" t="s">
        <v>30</v>
      </c>
      <c r="E17" s="34">
        <f>0.8*0.95*0.95</f>
        <v>0.72199999999999998</v>
      </c>
      <c r="F17" s="21">
        <v>71</v>
      </c>
      <c r="G17" s="35"/>
      <c r="H17" s="16">
        <v>5</v>
      </c>
      <c r="I17" s="16"/>
      <c r="J17" s="16">
        <v>83</v>
      </c>
      <c r="K17" s="16">
        <v>72</v>
      </c>
      <c r="L17" s="16">
        <v>64</v>
      </c>
      <c r="M17" s="16">
        <v>58</v>
      </c>
      <c r="N17" s="16"/>
      <c r="O17" s="16">
        <v>81</v>
      </c>
      <c r="P17" s="16">
        <v>71</v>
      </c>
      <c r="Q17" s="16">
        <v>63</v>
      </c>
      <c r="R17" s="16">
        <v>58</v>
      </c>
      <c r="S17" s="16"/>
      <c r="T17" s="16">
        <v>69</v>
      </c>
      <c r="U17" s="16">
        <v>62</v>
      </c>
      <c r="V17" s="16">
        <v>57</v>
      </c>
      <c r="W17" s="16"/>
      <c r="X17" s="16">
        <v>67</v>
      </c>
      <c r="Y17" s="16">
        <v>61</v>
      </c>
      <c r="Z17" s="16">
        <v>57</v>
      </c>
      <c r="AA17" s="16"/>
      <c r="AB17" s="16">
        <v>65</v>
      </c>
      <c r="AC17" s="16">
        <v>60</v>
      </c>
      <c r="AD17" s="16">
        <v>56</v>
      </c>
      <c r="AE17" s="16"/>
      <c r="AF17" s="16">
        <v>54</v>
      </c>
      <c r="AG17" s="15"/>
      <c r="AJ17" s="15"/>
      <c r="AK17" s="15"/>
      <c r="AL17" s="15"/>
      <c r="AM17" s="15"/>
      <c r="AN17" s="15"/>
    </row>
    <row r="18" spans="1:40" ht="15.75" x14ac:dyDescent="0.3">
      <c r="A18" s="3" t="s">
        <v>31</v>
      </c>
      <c r="B18" s="36"/>
      <c r="C18" s="36"/>
      <c r="D18" s="37">
        <f>(E4*(B7*B8)/(E15*B17*E17))</f>
        <v>7.8728677649803185</v>
      </c>
      <c r="E18" s="38"/>
      <c r="F18" s="21">
        <v>64</v>
      </c>
      <c r="G18" s="2"/>
      <c r="H18" s="16">
        <v>6</v>
      </c>
      <c r="I18" s="16"/>
      <c r="J18" s="16">
        <v>77</v>
      </c>
      <c r="K18" s="16">
        <v>65</v>
      </c>
      <c r="L18" s="16">
        <v>57</v>
      </c>
      <c r="M18" s="16">
        <v>52</v>
      </c>
      <c r="N18" s="16"/>
      <c r="O18" s="16">
        <v>75</v>
      </c>
      <c r="P18" s="16">
        <v>64</v>
      </c>
      <c r="Q18" s="16">
        <v>57</v>
      </c>
      <c r="R18" s="16">
        <v>52</v>
      </c>
      <c r="S18" s="16"/>
      <c r="T18" s="16">
        <v>63</v>
      </c>
      <c r="U18" s="16">
        <v>56</v>
      </c>
      <c r="V18" s="16">
        <v>51</v>
      </c>
      <c r="W18" s="16"/>
      <c r="X18" s="16">
        <v>61</v>
      </c>
      <c r="Y18" s="16">
        <v>55</v>
      </c>
      <c r="Z18" s="16">
        <v>51</v>
      </c>
      <c r="AA18" s="16"/>
      <c r="AB18" s="16">
        <v>60</v>
      </c>
      <c r="AC18" s="16">
        <v>54</v>
      </c>
      <c r="AD18" s="16">
        <v>50</v>
      </c>
      <c r="AE18" s="16"/>
      <c r="AF18" s="16">
        <v>49</v>
      </c>
      <c r="AG18" s="15"/>
      <c r="AJ18" s="15"/>
      <c r="AK18" s="15"/>
      <c r="AL18" s="15"/>
      <c r="AM18" s="15"/>
      <c r="AN18" s="15"/>
    </row>
    <row r="19" spans="1:40" x14ac:dyDescent="0.25">
      <c r="A19" s="8"/>
      <c r="B19" s="39"/>
      <c r="C19" s="39"/>
      <c r="D19" s="40"/>
      <c r="E19" s="9"/>
      <c r="F19" s="21">
        <v>59</v>
      </c>
      <c r="G19" s="2"/>
      <c r="H19" s="16">
        <v>7</v>
      </c>
      <c r="I19" s="16"/>
      <c r="J19" s="16">
        <v>72</v>
      </c>
      <c r="K19" s="16">
        <v>60</v>
      </c>
      <c r="L19" s="16">
        <v>52</v>
      </c>
      <c r="M19" s="16">
        <v>46</v>
      </c>
      <c r="N19" s="16"/>
      <c r="O19" s="16">
        <v>70</v>
      </c>
      <c r="P19" s="16">
        <v>59</v>
      </c>
      <c r="Q19" s="16">
        <v>51</v>
      </c>
      <c r="R19" s="16">
        <v>46</v>
      </c>
      <c r="S19" s="16"/>
      <c r="T19" s="16">
        <v>57</v>
      </c>
      <c r="U19" s="16">
        <v>51</v>
      </c>
      <c r="V19" s="16">
        <v>46</v>
      </c>
      <c r="W19" s="16"/>
      <c r="X19" s="16">
        <v>56</v>
      </c>
      <c r="Y19" s="16">
        <v>50</v>
      </c>
      <c r="Z19" s="16">
        <v>46</v>
      </c>
      <c r="AA19" s="16"/>
      <c r="AB19" s="16">
        <v>55</v>
      </c>
      <c r="AC19" s="16">
        <v>49</v>
      </c>
      <c r="AD19" s="16">
        <v>45</v>
      </c>
      <c r="AE19" s="16"/>
      <c r="AF19" s="16">
        <v>43</v>
      </c>
      <c r="AG19" s="15"/>
      <c r="AJ19" s="15"/>
      <c r="AK19" s="15"/>
      <c r="AL19" s="15"/>
      <c r="AM19" s="15"/>
      <c r="AN19" s="15"/>
    </row>
    <row r="20" spans="1:40" ht="15.75" x14ac:dyDescent="0.3">
      <c r="A20" s="41" t="s">
        <v>32</v>
      </c>
      <c r="B20" s="36"/>
      <c r="C20" s="36"/>
      <c r="D20" s="42">
        <f>((D18*B7)/B8)^0.5</f>
        <v>3.4364664478895288</v>
      </c>
      <c r="E20" s="43">
        <v>4</v>
      </c>
      <c r="F20" s="21">
        <v>54</v>
      </c>
      <c r="G20" s="2"/>
      <c r="H20" s="16">
        <v>8</v>
      </c>
      <c r="I20" s="16"/>
      <c r="J20" s="16">
        <v>67</v>
      </c>
      <c r="K20" s="16">
        <v>55</v>
      </c>
      <c r="L20" s="16">
        <v>47</v>
      </c>
      <c r="M20" s="16">
        <v>42</v>
      </c>
      <c r="N20" s="16"/>
      <c r="O20" s="16">
        <v>65</v>
      </c>
      <c r="P20" s="16">
        <v>54</v>
      </c>
      <c r="Q20" s="16">
        <v>47</v>
      </c>
      <c r="R20" s="16">
        <v>42</v>
      </c>
      <c r="S20" s="16"/>
      <c r="T20" s="16">
        <v>53</v>
      </c>
      <c r="U20" s="16">
        <v>46</v>
      </c>
      <c r="V20" s="16">
        <v>41</v>
      </c>
      <c r="W20" s="16"/>
      <c r="X20" s="16">
        <v>51</v>
      </c>
      <c r="Y20" s="16">
        <v>45</v>
      </c>
      <c r="Z20" s="16">
        <v>41</v>
      </c>
      <c r="AA20" s="16"/>
      <c r="AB20" s="16">
        <v>50</v>
      </c>
      <c r="AC20" s="16">
        <v>45</v>
      </c>
      <c r="AD20" s="16">
        <v>41</v>
      </c>
      <c r="AE20" s="16"/>
      <c r="AF20" s="16">
        <v>39</v>
      </c>
      <c r="AG20" s="15"/>
      <c r="AJ20" s="15"/>
      <c r="AK20" s="15"/>
      <c r="AL20" s="15"/>
      <c r="AM20" s="15"/>
      <c r="AN20" s="15"/>
    </row>
    <row r="21" spans="1:40" ht="15.75" x14ac:dyDescent="0.3">
      <c r="A21" s="44" t="s">
        <v>33</v>
      </c>
      <c r="D21" s="45">
        <f>((D18*B8)/B7)^0.5</f>
        <v>2.2909776319263528</v>
      </c>
      <c r="E21" s="46">
        <v>2</v>
      </c>
      <c r="F21" s="21">
        <v>50</v>
      </c>
      <c r="G21" s="2"/>
      <c r="H21" s="16">
        <v>9</v>
      </c>
      <c r="I21" s="16"/>
      <c r="J21" s="16">
        <v>62</v>
      </c>
      <c r="K21" s="16">
        <v>50</v>
      </c>
      <c r="L21" s="16">
        <v>43</v>
      </c>
      <c r="M21" s="16">
        <v>38</v>
      </c>
      <c r="N21" s="16"/>
      <c r="O21" s="16">
        <v>61</v>
      </c>
      <c r="P21" s="16">
        <v>50</v>
      </c>
      <c r="Q21" s="16">
        <v>42</v>
      </c>
      <c r="R21" s="16">
        <v>38</v>
      </c>
      <c r="S21" s="16"/>
      <c r="T21" s="16">
        <v>49</v>
      </c>
      <c r="U21" s="16">
        <v>42</v>
      </c>
      <c r="V21" s="16">
        <v>37</v>
      </c>
      <c r="W21" s="16"/>
      <c r="X21" s="16">
        <v>48</v>
      </c>
      <c r="Y21" s="16">
        <v>42</v>
      </c>
      <c r="Z21" s="16">
        <v>37</v>
      </c>
      <c r="AA21" s="16"/>
      <c r="AB21" s="16">
        <v>47</v>
      </c>
      <c r="AC21" s="16">
        <v>41</v>
      </c>
      <c r="AD21" s="16">
        <v>37</v>
      </c>
      <c r="AE21" s="16"/>
      <c r="AF21" s="16">
        <v>35</v>
      </c>
      <c r="AG21" s="15"/>
      <c r="AJ21" s="15"/>
      <c r="AK21" s="15"/>
      <c r="AL21" s="15"/>
      <c r="AM21" s="15"/>
      <c r="AN21" s="15"/>
    </row>
    <row r="22" spans="1:40" x14ac:dyDescent="0.25">
      <c r="A22" s="8"/>
      <c r="B22" s="39"/>
      <c r="C22" s="39"/>
      <c r="D22" s="40"/>
      <c r="E22" s="47"/>
      <c r="F22" s="21">
        <v>46</v>
      </c>
      <c r="G22" s="2"/>
      <c r="H22" s="16">
        <v>10</v>
      </c>
      <c r="I22" s="16"/>
      <c r="J22" s="16">
        <v>59</v>
      </c>
      <c r="K22" s="16">
        <v>46</v>
      </c>
      <c r="L22" s="16">
        <v>39</v>
      </c>
      <c r="M22" s="16">
        <v>34</v>
      </c>
      <c r="N22" s="16"/>
      <c r="O22" s="16">
        <v>57</v>
      </c>
      <c r="P22" s="16">
        <v>46</v>
      </c>
      <c r="Q22" s="16">
        <v>39</v>
      </c>
      <c r="R22" s="16">
        <v>34</v>
      </c>
      <c r="S22" s="16"/>
      <c r="T22" s="16">
        <v>45</v>
      </c>
      <c r="U22" s="16">
        <v>38</v>
      </c>
      <c r="V22" s="16">
        <v>34</v>
      </c>
      <c r="W22" s="16"/>
      <c r="X22" s="16">
        <v>44</v>
      </c>
      <c r="Y22" s="16">
        <v>38</v>
      </c>
      <c r="Z22" s="16">
        <v>34</v>
      </c>
      <c r="AA22" s="16"/>
      <c r="AB22" s="16">
        <v>43</v>
      </c>
      <c r="AC22" s="16">
        <v>38</v>
      </c>
      <c r="AD22" s="16">
        <v>34</v>
      </c>
      <c r="AE22" s="16"/>
      <c r="AF22" s="16">
        <v>32</v>
      </c>
      <c r="AJ22" s="15"/>
      <c r="AK22" s="15"/>
      <c r="AL22" s="15"/>
      <c r="AM22" s="15"/>
      <c r="AN22" s="15"/>
    </row>
    <row r="23" spans="1:40" ht="15.75" x14ac:dyDescent="0.3">
      <c r="A23" s="41" t="s">
        <v>34</v>
      </c>
      <c r="B23" s="36"/>
      <c r="C23" s="36"/>
      <c r="D23" s="48"/>
      <c r="E23" s="49">
        <f>E20*E21</f>
        <v>8</v>
      </c>
      <c r="F23" s="5"/>
      <c r="G23" s="2"/>
      <c r="H23" s="2"/>
      <c r="AJ23" s="15"/>
      <c r="AK23" s="15"/>
      <c r="AL23" s="15"/>
      <c r="AM23" s="15"/>
      <c r="AN23" s="15"/>
    </row>
    <row r="24" spans="1:40" x14ac:dyDescent="0.25">
      <c r="A24" s="8"/>
      <c r="B24" s="50"/>
      <c r="C24" s="50"/>
      <c r="D24" s="50"/>
      <c r="E24" s="51"/>
      <c r="F24" s="52"/>
      <c r="G24" s="2"/>
      <c r="H24" s="2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AJ24" s="15"/>
      <c r="AK24" s="15"/>
      <c r="AL24" s="15"/>
      <c r="AM24" s="15"/>
      <c r="AN24" s="15"/>
    </row>
    <row r="25" spans="1:40" ht="15.75" x14ac:dyDescent="0.3">
      <c r="A25" s="41" t="s">
        <v>35</v>
      </c>
      <c r="B25" s="36"/>
      <c r="C25" s="36"/>
      <c r="D25" s="42"/>
      <c r="E25" s="53">
        <f>ROUND((E23*E4)/D18,0)</f>
        <v>305</v>
      </c>
      <c r="F25" s="5"/>
      <c r="G25" s="2"/>
      <c r="H25" s="2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AJ25" s="15"/>
      <c r="AK25" s="15"/>
      <c r="AL25" s="15"/>
      <c r="AM25" s="15"/>
      <c r="AN25" s="15"/>
    </row>
    <row r="26" spans="1:40" x14ac:dyDescent="0.25">
      <c r="A26" s="6" t="s">
        <v>36</v>
      </c>
      <c r="B26" s="28"/>
      <c r="C26" s="28"/>
      <c r="D26" s="28"/>
      <c r="E26" s="54">
        <f>E14*E23/(B7*B8)</f>
        <v>4.4444444444444446</v>
      </c>
      <c r="F26" s="5"/>
      <c r="G26" s="2"/>
      <c r="H26" s="2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AJ26" s="15"/>
      <c r="AK26" s="15"/>
      <c r="AL26" s="15"/>
      <c r="AM26" s="15"/>
      <c r="AN26" s="15"/>
    </row>
    <row r="27" spans="1:40" ht="15.75" x14ac:dyDescent="0.3">
      <c r="A27" s="8" t="s">
        <v>37</v>
      </c>
      <c r="B27" s="39"/>
      <c r="C27" s="55" t="s">
        <v>38</v>
      </c>
      <c r="D27" s="55"/>
      <c r="E27" s="56">
        <f>SQRT(B7*B8/E23)/B12</f>
        <v>1.208407540164333</v>
      </c>
      <c r="F27" s="5"/>
      <c r="G27" s="2"/>
      <c r="H27" s="2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</row>
    <row r="28" spans="1:40" x14ac:dyDescent="0.25"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</row>
    <row r="29" spans="1:40" x14ac:dyDescent="0.25"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</row>
    <row r="30" spans="1:40" x14ac:dyDescent="0.25">
      <c r="A30" s="57" t="s">
        <v>39</v>
      </c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</row>
    <row r="31" spans="1:40" x14ac:dyDescent="0.25">
      <c r="A31" s="1" t="s">
        <v>40</v>
      </c>
      <c r="D31" s="1">
        <v>0.8</v>
      </c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</row>
    <row r="32" spans="1:40" x14ac:dyDescent="0.25">
      <c r="A32" s="58" t="s">
        <v>41</v>
      </c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</row>
    <row r="33" spans="1:40" x14ac:dyDescent="0.25">
      <c r="A33" s="1" t="s">
        <v>42</v>
      </c>
      <c r="D33" s="1">
        <v>0.95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</row>
    <row r="34" spans="1:40" x14ac:dyDescent="0.25">
      <c r="A34" s="1" t="s">
        <v>43</v>
      </c>
      <c r="D34" s="1">
        <v>0.95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</row>
    <row r="35" spans="1:40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</row>
    <row r="36" spans="1:40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spans="1:40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spans="1:40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spans="1:40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spans="1:40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spans="1:40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spans="1:40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spans="1:40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spans="1:40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spans="1:40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spans="1:40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spans="1:40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spans="1:40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</sheetData>
  <sheetProtection sheet="1" objects="1" scenarios="1"/>
  <mergeCells count="5">
    <mergeCell ref="A1:E1"/>
    <mergeCell ref="B3:C3"/>
    <mergeCell ref="B4:C4"/>
    <mergeCell ref="B5:C5"/>
    <mergeCell ref="B13:C13"/>
  </mergeCells>
  <pageMargins left="0.7" right="0.7" top="0.75" bottom="0.75" header="0.51180555555555496" footer="0.51180555555555496"/>
  <pageSetup paperSize="9" scale="111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zoomScale="160" zoomScaleNormal="170" zoomScalePageLayoutView="160" workbookViewId="0">
      <selection activeCell="F21" sqref="F21"/>
    </sheetView>
  </sheetViews>
  <sheetFormatPr defaultRowHeight="15" x14ac:dyDescent="0.25"/>
  <cols>
    <col min="1" max="1025" width="9.14062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Roman,Normál"&amp;12&amp;A</oddHeader>
    <oddFooter>&amp;C&amp;"Times New Roman,Normál"&amp;12Page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2x2 panel</vt:lpstr>
      <vt:lpstr>Batten</vt:lpstr>
      <vt:lpstr>Downlighter Surface</vt:lpstr>
      <vt:lpstr>Downlighter Recessed</vt:lpstr>
      <vt:lpstr>Suspended WB</vt:lpstr>
      <vt:lpstr>Highbay WB</vt:lpstr>
      <vt:lpstr>Ref</vt:lpstr>
      <vt:lpstr>'2x2 panel'!Print_Area</vt:lpstr>
      <vt:lpstr>Batten!Print_Area</vt:lpstr>
      <vt:lpstr>'Downlighter Recessed'!Print_Area</vt:lpstr>
      <vt:lpstr>'Downlighter Surface'!Print_Area</vt:lpstr>
      <vt:lpstr>'Highbay WB'!Print_Area</vt:lpstr>
      <vt:lpstr>'Suspended WB'!Print_Area</vt:lpstr>
      <vt:lpstr>'2x2 panel'!Print_Area_0</vt:lpstr>
      <vt:lpstr>Batten!Print_Area_0</vt:lpstr>
      <vt:lpstr>'Downlighter Recessed'!Print_Area_0</vt:lpstr>
      <vt:lpstr>'Downlighter Surface'!Print_Area_0</vt:lpstr>
      <vt:lpstr>'Highbay WB'!Print_Area_0</vt:lpstr>
      <vt:lpstr>'Suspended WB'!Print_Area_0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Admin</cp:lastModifiedBy>
  <cp:revision>187</cp:revision>
  <dcterms:created xsi:type="dcterms:W3CDTF">2017-03-18T15:09:04Z</dcterms:created>
  <dcterms:modified xsi:type="dcterms:W3CDTF">2019-12-13T09:54:39Z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