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0A6CE14B-3716-42AC-8E96-F06A397265E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CW DB(B2B)" sheetId="15" r:id="rId1"/>
    <sheet name="CCW B2B수급" sheetId="16" r:id="rId2"/>
    <sheet name="Sheet3" sheetId="17" r:id="rId3"/>
    <sheet name="ccw db(가공)" sheetId="7" r:id="rId4"/>
    <sheet name="ccw db(밀키트)" sheetId="10" r:id="rId5"/>
    <sheet name="ccw db(양념육)" sheetId="11" r:id="rId6"/>
    <sheet name="ccw db(소고기)" sheetId="12" r:id="rId7"/>
    <sheet name="ccw db(돼지고기)" sheetId="13" r:id="rId8"/>
    <sheet name="ccw db(닭오리)" sheetId="14" r:id="rId9"/>
    <sheet name="ccw(리테일)" sheetId="9" r:id="rId10"/>
  </sheets>
  <definedNames>
    <definedName name="_xlnm._FilterDatabase" localSheetId="3" hidden="1">'ccw db(가공)'!$B$2:$U$2</definedName>
    <definedName name="_xlnm._FilterDatabase" localSheetId="8" hidden="1">'ccw db(닭오리)'!$B$2:$U$2</definedName>
    <definedName name="_xlnm._FilterDatabase" localSheetId="7" hidden="1">'ccw db(돼지고기)'!$B$2:$U$2</definedName>
    <definedName name="_xlnm._FilterDatabase" localSheetId="4" hidden="1">'ccw db(밀키트)'!$B$2:$U$2</definedName>
    <definedName name="_xlnm._FilterDatabase" localSheetId="6" hidden="1">'ccw db(소고기)'!$B$2:$U$2</definedName>
    <definedName name="_xlnm._FilterDatabase" localSheetId="5" hidden="1">'ccw db(양념육)'!$B$2:$U$2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7" l="1"/>
  <c r="C20" i="15"/>
  <c r="E20" i="15" s="1"/>
  <c r="H20" i="15"/>
  <c r="N20" i="15" s="1"/>
  <c r="P20" i="15" s="1"/>
  <c r="I20" i="15"/>
  <c r="Q20" i="15" s="1"/>
  <c r="O20" i="15"/>
  <c r="R20" i="15" s="1"/>
  <c r="C21" i="15"/>
  <c r="E21" i="15" s="1"/>
  <c r="F21" i="15"/>
  <c r="J21" i="15" s="1"/>
  <c r="H21" i="15"/>
  <c r="N21" i="15" s="1"/>
  <c r="P21" i="15" s="1"/>
  <c r="I21" i="15"/>
  <c r="Q21" i="15" s="1"/>
  <c r="O21" i="15"/>
  <c r="H26" i="15"/>
  <c r="C26" i="15" s="1"/>
  <c r="E26" i="15" s="1"/>
  <c r="I26" i="15"/>
  <c r="Q26" i="15" s="1"/>
  <c r="N26" i="15"/>
  <c r="P26" i="15" s="1"/>
  <c r="O26" i="15"/>
  <c r="H28" i="15"/>
  <c r="C28" i="15" s="1"/>
  <c r="E28" i="15" s="1"/>
  <c r="I28" i="15"/>
  <c r="F28" i="15" s="1"/>
  <c r="J28" i="15" s="1"/>
  <c r="O28" i="15"/>
  <c r="H29" i="15"/>
  <c r="N29" i="15" s="1"/>
  <c r="P29" i="15" s="1"/>
  <c r="I29" i="15"/>
  <c r="Q29" i="15" s="1"/>
  <c r="S29" i="15" s="1"/>
  <c r="O29" i="15"/>
  <c r="H31" i="15"/>
  <c r="C31" i="15" s="1"/>
  <c r="E31" i="15" s="1"/>
  <c r="I31" i="15"/>
  <c r="Q31" i="15" s="1"/>
  <c r="S31" i="15" s="1"/>
  <c r="O31" i="15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8" i="16"/>
  <c r="H9" i="16"/>
  <c r="H10" i="16"/>
  <c r="H11" i="16"/>
  <c r="H12" i="16"/>
  <c r="H13" i="16"/>
  <c r="H3" i="16"/>
  <c r="D8" i="16"/>
  <c r="R8" i="16" s="1"/>
  <c r="D9" i="16"/>
  <c r="R9" i="16" s="1"/>
  <c r="D10" i="16"/>
  <c r="R10" i="16" s="1"/>
  <c r="D11" i="16"/>
  <c r="R11" i="16" s="1"/>
  <c r="D12" i="16"/>
  <c r="R12" i="16" s="1"/>
  <c r="D13" i="16"/>
  <c r="R13" i="16" s="1"/>
  <c r="D14" i="16"/>
  <c r="R14" i="16" s="1"/>
  <c r="D15" i="16"/>
  <c r="R15" i="16" s="1"/>
  <c r="D16" i="16"/>
  <c r="R16" i="16" s="1"/>
  <c r="D17" i="16"/>
  <c r="R17" i="16" s="1"/>
  <c r="D18" i="16"/>
  <c r="R18" i="16" s="1"/>
  <c r="D19" i="16"/>
  <c r="R19" i="16" s="1"/>
  <c r="D20" i="16"/>
  <c r="R20" i="16" s="1"/>
  <c r="D21" i="16"/>
  <c r="R21" i="16" s="1"/>
  <c r="D22" i="16"/>
  <c r="R22" i="16" s="1"/>
  <c r="D23" i="16"/>
  <c r="R23" i="16" s="1"/>
  <c r="D24" i="16"/>
  <c r="R24" i="16" s="1"/>
  <c r="D25" i="16"/>
  <c r="R25" i="16" s="1"/>
  <c r="D26" i="16"/>
  <c r="R26" i="16" s="1"/>
  <c r="D27" i="16"/>
  <c r="R27" i="16" s="1"/>
  <c r="D28" i="16"/>
  <c r="R28" i="16" s="1"/>
  <c r="D29" i="16"/>
  <c r="R29" i="16" s="1"/>
  <c r="D30" i="16"/>
  <c r="R30" i="16" s="1"/>
  <c r="D31" i="16"/>
  <c r="R31" i="16" s="1"/>
  <c r="D32" i="16"/>
  <c r="R32" i="16" s="1"/>
  <c r="D33" i="16"/>
  <c r="R33" i="16" s="1"/>
  <c r="D34" i="16"/>
  <c r="R34" i="16" s="1"/>
  <c r="D35" i="16"/>
  <c r="R35" i="16" s="1"/>
  <c r="D36" i="16"/>
  <c r="R36" i="16" s="1"/>
  <c r="D37" i="16"/>
  <c r="R37" i="16" s="1"/>
  <c r="D38" i="16"/>
  <c r="R38" i="16" s="1"/>
  <c r="D39" i="16"/>
  <c r="R39" i="16" s="1"/>
  <c r="D40" i="16"/>
  <c r="R40" i="16" s="1"/>
  <c r="D41" i="16"/>
  <c r="R41" i="16" s="1"/>
  <c r="D42" i="16"/>
  <c r="R42" i="16" s="1"/>
  <c r="D43" i="16"/>
  <c r="R43" i="16" s="1"/>
  <c r="D44" i="16"/>
  <c r="R44" i="16" s="1"/>
  <c r="D45" i="16"/>
  <c r="R45" i="16" s="1"/>
  <c r="D46" i="16"/>
  <c r="R46" i="16" s="1"/>
  <c r="D47" i="16"/>
  <c r="R47" i="16" s="1"/>
  <c r="D48" i="16"/>
  <c r="R48" i="16" s="1"/>
  <c r="D49" i="16"/>
  <c r="R49" i="16" s="1"/>
  <c r="D50" i="16"/>
  <c r="R50" i="16" s="1"/>
  <c r="D4" i="16"/>
  <c r="R4" i="16" s="1"/>
  <c r="D5" i="16"/>
  <c r="R5" i="16" s="1"/>
  <c r="D6" i="16"/>
  <c r="R6" i="16" s="1"/>
  <c r="D7" i="16"/>
  <c r="R7" i="16" s="1"/>
  <c r="D3" i="16"/>
  <c r="R3" i="16" s="1"/>
  <c r="C20" i="16"/>
  <c r="C21" i="16"/>
  <c r="C26" i="16"/>
  <c r="E26" i="16" s="1"/>
  <c r="I4" i="15"/>
  <c r="F4" i="15" s="1"/>
  <c r="J4" i="15" s="1"/>
  <c r="I5" i="15"/>
  <c r="Q5" i="15" s="1"/>
  <c r="I6" i="15"/>
  <c r="Q6" i="15" s="1"/>
  <c r="F6" i="16" s="1"/>
  <c r="Q6" i="16" s="1"/>
  <c r="I7" i="15"/>
  <c r="F7" i="15" s="1"/>
  <c r="J7" i="15" s="1"/>
  <c r="I8" i="15"/>
  <c r="F8" i="15" s="1"/>
  <c r="J8" i="15" s="1"/>
  <c r="I9" i="15"/>
  <c r="F9" i="15" s="1"/>
  <c r="J9" i="15" s="1"/>
  <c r="I10" i="15"/>
  <c r="F10" i="15" s="1"/>
  <c r="J10" i="15" s="1"/>
  <c r="I11" i="15"/>
  <c r="F11" i="15" s="1"/>
  <c r="J11" i="15" s="1"/>
  <c r="I12" i="15"/>
  <c r="I13" i="15"/>
  <c r="Q13" i="15" s="1"/>
  <c r="S13" i="15" s="1"/>
  <c r="I14" i="15"/>
  <c r="Q14" i="15" s="1"/>
  <c r="S14" i="15" s="1"/>
  <c r="I15" i="15"/>
  <c r="F15" i="15" s="1"/>
  <c r="J15" i="15" s="1"/>
  <c r="I16" i="15"/>
  <c r="I17" i="15"/>
  <c r="Q17" i="15" s="1"/>
  <c r="I18" i="15"/>
  <c r="F18" i="15" s="1"/>
  <c r="J18" i="15" s="1"/>
  <c r="I19" i="15"/>
  <c r="F19" i="15" s="1"/>
  <c r="J19" i="15" s="1"/>
  <c r="I22" i="15"/>
  <c r="F22" i="15" s="1"/>
  <c r="J22" i="15" s="1"/>
  <c r="I23" i="15"/>
  <c r="F23" i="15" s="1"/>
  <c r="J23" i="15" s="1"/>
  <c r="I24" i="15"/>
  <c r="Q24" i="15" s="1"/>
  <c r="F24" i="16" s="1"/>
  <c r="Q24" i="16" s="1"/>
  <c r="V24" i="16" s="1"/>
  <c r="I25" i="15"/>
  <c r="Q25" i="15" s="1"/>
  <c r="S25" i="15" s="1"/>
  <c r="I27" i="15"/>
  <c r="F27" i="15" s="1"/>
  <c r="J27" i="15" s="1"/>
  <c r="I30" i="15"/>
  <c r="Q30" i="15" s="1"/>
  <c r="F30" i="16" s="1"/>
  <c r="Q30" i="16" s="1"/>
  <c r="V30" i="16" s="1"/>
  <c r="I32" i="15"/>
  <c r="Q32" i="15" s="1"/>
  <c r="F32" i="16" s="1"/>
  <c r="Q32" i="16" s="1"/>
  <c r="V32" i="16" s="1"/>
  <c r="I33" i="15"/>
  <c r="F33" i="15" s="1"/>
  <c r="J33" i="15" s="1"/>
  <c r="I34" i="15"/>
  <c r="Q34" i="15" s="1"/>
  <c r="I35" i="15"/>
  <c r="F35" i="15" s="1"/>
  <c r="J35" i="15" s="1"/>
  <c r="I36" i="15"/>
  <c r="F36" i="15" s="1"/>
  <c r="J36" i="15" s="1"/>
  <c r="I37" i="15"/>
  <c r="Q37" i="15" s="1"/>
  <c r="S37" i="15" s="1"/>
  <c r="I38" i="15"/>
  <c r="F38" i="15" s="1"/>
  <c r="J38" i="15" s="1"/>
  <c r="I39" i="15"/>
  <c r="F39" i="15" s="1"/>
  <c r="J39" i="15" s="1"/>
  <c r="I40" i="15"/>
  <c r="F40" i="15" s="1"/>
  <c r="J40" i="15" s="1"/>
  <c r="I41" i="15"/>
  <c r="F41" i="15" s="1"/>
  <c r="J41" i="15" s="1"/>
  <c r="I42" i="15"/>
  <c r="F42" i="15" s="1"/>
  <c r="J42" i="15" s="1"/>
  <c r="I43" i="15"/>
  <c r="F43" i="15" s="1"/>
  <c r="J43" i="15" s="1"/>
  <c r="I44" i="15"/>
  <c r="F44" i="15" s="1"/>
  <c r="J44" i="15" s="1"/>
  <c r="I45" i="15"/>
  <c r="Q45" i="15" s="1"/>
  <c r="I46" i="15"/>
  <c r="F46" i="15" s="1"/>
  <c r="J46" i="15" s="1"/>
  <c r="I47" i="15"/>
  <c r="F47" i="15" s="1"/>
  <c r="J47" i="15" s="1"/>
  <c r="I48" i="15"/>
  <c r="Q48" i="15" s="1"/>
  <c r="S48" i="15" s="1"/>
  <c r="I49" i="15"/>
  <c r="Q49" i="15" s="1"/>
  <c r="F49" i="16" s="1"/>
  <c r="Q49" i="16" s="1"/>
  <c r="V49" i="16" s="1"/>
  <c r="I50" i="15"/>
  <c r="F50" i="15" s="1"/>
  <c r="J50" i="15" s="1"/>
  <c r="I3" i="15"/>
  <c r="F3" i="15" s="1"/>
  <c r="J3" i="15" s="1"/>
  <c r="H7" i="16"/>
  <c r="H6" i="16"/>
  <c r="H5" i="16"/>
  <c r="H4" i="16"/>
  <c r="U1" i="16"/>
  <c r="O50" i="15"/>
  <c r="C50" i="16" s="1"/>
  <c r="H50" i="15"/>
  <c r="C50" i="15" s="1"/>
  <c r="E50" i="15" s="1"/>
  <c r="O49" i="15"/>
  <c r="C49" i="16" s="1"/>
  <c r="H49" i="15"/>
  <c r="C49" i="15" s="1"/>
  <c r="E49" i="15" s="1"/>
  <c r="O48" i="15"/>
  <c r="C48" i="16" s="1"/>
  <c r="H48" i="15"/>
  <c r="C48" i="15" s="1"/>
  <c r="E48" i="15" s="1"/>
  <c r="O47" i="15"/>
  <c r="C47" i="16" s="1"/>
  <c r="H47" i="15"/>
  <c r="C47" i="15" s="1"/>
  <c r="E47" i="15" s="1"/>
  <c r="O46" i="15"/>
  <c r="C46" i="16" s="1"/>
  <c r="H46" i="15"/>
  <c r="C46" i="15" s="1"/>
  <c r="E46" i="15" s="1"/>
  <c r="O45" i="15"/>
  <c r="C45" i="16" s="1"/>
  <c r="H45" i="15"/>
  <c r="N45" i="15" s="1"/>
  <c r="P45" i="15" s="1"/>
  <c r="O44" i="15"/>
  <c r="C44" i="16" s="1"/>
  <c r="H44" i="15"/>
  <c r="N44" i="15" s="1"/>
  <c r="P44" i="15" s="1"/>
  <c r="O43" i="15"/>
  <c r="C43" i="16" s="1"/>
  <c r="H43" i="15"/>
  <c r="C43" i="15" s="1"/>
  <c r="E43" i="15" s="1"/>
  <c r="O42" i="15"/>
  <c r="C42" i="16" s="1"/>
  <c r="H42" i="15"/>
  <c r="N42" i="15" s="1"/>
  <c r="P42" i="15" s="1"/>
  <c r="O41" i="15"/>
  <c r="C41" i="16" s="1"/>
  <c r="H41" i="15"/>
  <c r="C41" i="15" s="1"/>
  <c r="E41" i="15" s="1"/>
  <c r="O40" i="15"/>
  <c r="C40" i="16" s="1"/>
  <c r="H40" i="15"/>
  <c r="C40" i="15" s="1"/>
  <c r="E40" i="15" s="1"/>
  <c r="O39" i="15"/>
  <c r="C39" i="16" s="1"/>
  <c r="H39" i="15"/>
  <c r="N39" i="15" s="1"/>
  <c r="P39" i="15" s="1"/>
  <c r="O38" i="15"/>
  <c r="C38" i="16" s="1"/>
  <c r="H38" i="15"/>
  <c r="C38" i="15" s="1"/>
  <c r="E38" i="15" s="1"/>
  <c r="O37" i="15"/>
  <c r="C37" i="16" s="1"/>
  <c r="H37" i="15"/>
  <c r="N37" i="15" s="1"/>
  <c r="P37" i="15" s="1"/>
  <c r="O36" i="15"/>
  <c r="C36" i="16" s="1"/>
  <c r="H36" i="15"/>
  <c r="N36" i="15" s="1"/>
  <c r="P36" i="15" s="1"/>
  <c r="O35" i="15"/>
  <c r="C35" i="16" s="1"/>
  <c r="H35" i="15"/>
  <c r="C35" i="15" s="1"/>
  <c r="E35" i="15" s="1"/>
  <c r="O34" i="15"/>
  <c r="C34" i="16" s="1"/>
  <c r="H34" i="15"/>
  <c r="N34" i="15" s="1"/>
  <c r="P34" i="15" s="1"/>
  <c r="O33" i="15"/>
  <c r="C33" i="16" s="1"/>
  <c r="H33" i="15"/>
  <c r="N33" i="15" s="1"/>
  <c r="P33" i="15" s="1"/>
  <c r="O32" i="15"/>
  <c r="C32" i="16" s="1"/>
  <c r="H32" i="15"/>
  <c r="C32" i="15" s="1"/>
  <c r="E32" i="15" s="1"/>
  <c r="O30" i="15"/>
  <c r="C30" i="16" s="1"/>
  <c r="H30" i="15"/>
  <c r="N30" i="15" s="1"/>
  <c r="P30" i="15" s="1"/>
  <c r="C29" i="16"/>
  <c r="O27" i="15"/>
  <c r="C27" i="16" s="1"/>
  <c r="E27" i="16" s="1"/>
  <c r="H27" i="15"/>
  <c r="C27" i="15" s="1"/>
  <c r="E27" i="15" s="1"/>
  <c r="O25" i="15"/>
  <c r="C25" i="16" s="1"/>
  <c r="H25" i="15"/>
  <c r="C25" i="15" s="1"/>
  <c r="E25" i="15" s="1"/>
  <c r="O24" i="15"/>
  <c r="C24" i="16" s="1"/>
  <c r="H24" i="15"/>
  <c r="C24" i="15" s="1"/>
  <c r="E24" i="15" s="1"/>
  <c r="O23" i="15"/>
  <c r="C23" i="16" s="1"/>
  <c r="H23" i="15"/>
  <c r="C23" i="15" s="1"/>
  <c r="E23" i="15" s="1"/>
  <c r="O22" i="15"/>
  <c r="C22" i="16" s="1"/>
  <c r="H22" i="15"/>
  <c r="N22" i="15" s="1"/>
  <c r="P22" i="15" s="1"/>
  <c r="O19" i="15"/>
  <c r="C19" i="16" s="1"/>
  <c r="H19" i="15"/>
  <c r="N19" i="15" s="1"/>
  <c r="P19" i="15" s="1"/>
  <c r="O18" i="15"/>
  <c r="C18" i="16" s="1"/>
  <c r="E18" i="16" s="1"/>
  <c r="H18" i="15"/>
  <c r="C18" i="15" s="1"/>
  <c r="E18" i="15" s="1"/>
  <c r="O17" i="15"/>
  <c r="C17" i="16" s="1"/>
  <c r="H17" i="15"/>
  <c r="C17" i="15" s="1"/>
  <c r="E17" i="15" s="1"/>
  <c r="O16" i="15"/>
  <c r="C16" i="16" s="1"/>
  <c r="Q16" i="15"/>
  <c r="S16" i="15" s="1"/>
  <c r="H16" i="15"/>
  <c r="N16" i="15" s="1"/>
  <c r="P16" i="15" s="1"/>
  <c r="O15" i="15"/>
  <c r="C15" i="16" s="1"/>
  <c r="E15" i="16" s="1"/>
  <c r="H15" i="15"/>
  <c r="N15" i="15" s="1"/>
  <c r="P15" i="15" s="1"/>
  <c r="O14" i="15"/>
  <c r="C14" i="16" s="1"/>
  <c r="H14" i="15"/>
  <c r="C14" i="15" s="1"/>
  <c r="E14" i="15" s="1"/>
  <c r="O13" i="15"/>
  <c r="C13" i="16" s="1"/>
  <c r="E13" i="16" s="1"/>
  <c r="H13" i="15"/>
  <c r="C13" i="15" s="1"/>
  <c r="E13" i="15" s="1"/>
  <c r="O12" i="15"/>
  <c r="C12" i="16" s="1"/>
  <c r="E12" i="16" s="1"/>
  <c r="F12" i="15"/>
  <c r="J12" i="15" s="1"/>
  <c r="H12" i="15"/>
  <c r="C12" i="15" s="1"/>
  <c r="E12" i="15" s="1"/>
  <c r="O11" i="15"/>
  <c r="C11" i="16" s="1"/>
  <c r="H11" i="15"/>
  <c r="N11" i="15" s="1"/>
  <c r="P11" i="15" s="1"/>
  <c r="O10" i="15"/>
  <c r="C10" i="16" s="1"/>
  <c r="E10" i="16" s="1"/>
  <c r="H10" i="15"/>
  <c r="N10" i="15" s="1"/>
  <c r="P10" i="15" s="1"/>
  <c r="O9" i="15"/>
  <c r="C9" i="16" s="1"/>
  <c r="H9" i="15"/>
  <c r="C9" i="15" s="1"/>
  <c r="E9" i="15" s="1"/>
  <c r="O8" i="15"/>
  <c r="C8" i="16" s="1"/>
  <c r="H8" i="15"/>
  <c r="N8" i="15" s="1"/>
  <c r="P8" i="15" s="1"/>
  <c r="O7" i="15"/>
  <c r="C7" i="16" s="1"/>
  <c r="H7" i="15"/>
  <c r="N7" i="15" s="1"/>
  <c r="P7" i="15" s="1"/>
  <c r="O6" i="15"/>
  <c r="C6" i="16" s="1"/>
  <c r="H6" i="15"/>
  <c r="N6" i="15" s="1"/>
  <c r="P6" i="15" s="1"/>
  <c r="O5" i="15"/>
  <c r="C5" i="16" s="1"/>
  <c r="H5" i="15"/>
  <c r="C5" i="15" s="1"/>
  <c r="E5" i="15" s="1"/>
  <c r="O4" i="15"/>
  <c r="C4" i="16" s="1"/>
  <c r="H4" i="15"/>
  <c r="C4" i="15" s="1"/>
  <c r="E4" i="15" s="1"/>
  <c r="O3" i="15"/>
  <c r="H3" i="15"/>
  <c r="N3" i="15" s="1"/>
  <c r="P3" i="15" s="1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F112" i="9"/>
  <c r="E112" i="9"/>
  <c r="D112" i="9"/>
  <c r="C112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C100" i="9"/>
  <c r="D100" i="9"/>
  <c r="E100" i="9"/>
  <c r="F100" i="9"/>
  <c r="C101" i="9"/>
  <c r="D101" i="9"/>
  <c r="E101" i="9"/>
  <c r="F101" i="9"/>
  <c r="C102" i="9"/>
  <c r="D102" i="9"/>
  <c r="E102" i="9"/>
  <c r="F102" i="9"/>
  <c r="C103" i="9"/>
  <c r="D103" i="9"/>
  <c r="E103" i="9"/>
  <c r="F103" i="9"/>
  <c r="C104" i="9"/>
  <c r="D104" i="9"/>
  <c r="E104" i="9"/>
  <c r="F104" i="9"/>
  <c r="C105" i="9"/>
  <c r="D105" i="9"/>
  <c r="E105" i="9"/>
  <c r="F105" i="9"/>
  <c r="C106" i="9"/>
  <c r="D106" i="9"/>
  <c r="E106" i="9"/>
  <c r="F106" i="9"/>
  <c r="C107" i="9"/>
  <c r="D107" i="9"/>
  <c r="E107" i="9"/>
  <c r="F107" i="9"/>
  <c r="C108" i="9"/>
  <c r="D108" i="9"/>
  <c r="E108" i="9"/>
  <c r="F108" i="9"/>
  <c r="C109" i="9"/>
  <c r="D109" i="9"/>
  <c r="E109" i="9"/>
  <c r="F109" i="9"/>
  <c r="C110" i="9"/>
  <c r="D110" i="9"/>
  <c r="E110" i="9"/>
  <c r="F110" i="9"/>
  <c r="C111" i="9"/>
  <c r="D111" i="9"/>
  <c r="E111" i="9"/>
  <c r="F111" i="9"/>
  <c r="F95" i="9"/>
  <c r="E95" i="9"/>
  <c r="D95" i="9"/>
  <c r="C95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  <c r="C68" i="9"/>
  <c r="D68" i="9"/>
  <c r="E68" i="9"/>
  <c r="F68" i="9"/>
  <c r="C69" i="9"/>
  <c r="D69" i="9"/>
  <c r="E69" i="9"/>
  <c r="F69" i="9"/>
  <c r="C70" i="9"/>
  <c r="D70" i="9"/>
  <c r="E70" i="9"/>
  <c r="F70" i="9"/>
  <c r="C71" i="9"/>
  <c r="D71" i="9"/>
  <c r="E71" i="9"/>
  <c r="F71" i="9"/>
  <c r="C72" i="9"/>
  <c r="D72" i="9"/>
  <c r="E72" i="9"/>
  <c r="F72" i="9"/>
  <c r="C73" i="9"/>
  <c r="D73" i="9"/>
  <c r="E73" i="9"/>
  <c r="F73" i="9"/>
  <c r="C74" i="9"/>
  <c r="D74" i="9"/>
  <c r="E74" i="9"/>
  <c r="F74" i="9"/>
  <c r="C75" i="9"/>
  <c r="D75" i="9"/>
  <c r="E75" i="9"/>
  <c r="F75" i="9"/>
  <c r="C76" i="9"/>
  <c r="D76" i="9"/>
  <c r="E76" i="9"/>
  <c r="F76" i="9"/>
  <c r="C77" i="9"/>
  <c r="D77" i="9"/>
  <c r="E77" i="9"/>
  <c r="F77" i="9"/>
  <c r="C78" i="9"/>
  <c r="D78" i="9"/>
  <c r="E78" i="9"/>
  <c r="F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C83" i="9"/>
  <c r="D83" i="9"/>
  <c r="E83" i="9"/>
  <c r="F83" i="9"/>
  <c r="C84" i="9"/>
  <c r="D84" i="9"/>
  <c r="E84" i="9"/>
  <c r="F84" i="9"/>
  <c r="C85" i="9"/>
  <c r="D85" i="9"/>
  <c r="E85" i="9"/>
  <c r="F85" i="9"/>
  <c r="C86" i="9"/>
  <c r="D86" i="9"/>
  <c r="E86" i="9"/>
  <c r="F86" i="9"/>
  <c r="C87" i="9"/>
  <c r="D87" i="9"/>
  <c r="E87" i="9"/>
  <c r="F87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F50" i="9"/>
  <c r="E50" i="9"/>
  <c r="D50" i="9"/>
  <c r="C50" i="9"/>
  <c r="C47" i="9"/>
  <c r="D47" i="9"/>
  <c r="E47" i="9"/>
  <c r="F47" i="9"/>
  <c r="C48" i="9"/>
  <c r="D48" i="9"/>
  <c r="E48" i="9"/>
  <c r="F48" i="9"/>
  <c r="C49" i="9"/>
  <c r="D49" i="9"/>
  <c r="E49" i="9"/>
  <c r="F49" i="9"/>
  <c r="F46" i="9"/>
  <c r="E46" i="9"/>
  <c r="D46" i="9"/>
  <c r="C46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4" i="9"/>
  <c r="D44" i="9"/>
  <c r="E44" i="9"/>
  <c r="F44" i="9"/>
  <c r="C45" i="9"/>
  <c r="D45" i="9"/>
  <c r="E45" i="9"/>
  <c r="F45" i="9"/>
  <c r="F31" i="9"/>
  <c r="E31" i="9"/>
  <c r="D31" i="9"/>
  <c r="C31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I16" i="9" s="1"/>
  <c r="E16" i="9"/>
  <c r="F16" i="9"/>
  <c r="C17" i="9"/>
  <c r="D17" i="9"/>
  <c r="E17" i="9"/>
  <c r="F17" i="9"/>
  <c r="C18" i="9"/>
  <c r="D18" i="9"/>
  <c r="I18" i="9" s="1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I24" i="9" s="1"/>
  <c r="C25" i="9"/>
  <c r="D25" i="9"/>
  <c r="E25" i="9"/>
  <c r="F25" i="9"/>
  <c r="C26" i="9"/>
  <c r="D26" i="9"/>
  <c r="E26" i="9"/>
  <c r="F26" i="9"/>
  <c r="J26" i="9" s="1"/>
  <c r="C27" i="9"/>
  <c r="D27" i="9"/>
  <c r="E27" i="9"/>
  <c r="F27" i="9"/>
  <c r="C28" i="9"/>
  <c r="D28" i="9"/>
  <c r="E28" i="9"/>
  <c r="F28" i="9"/>
  <c r="C29" i="9"/>
  <c r="D29" i="9"/>
  <c r="E29" i="9"/>
  <c r="F29" i="9"/>
  <c r="I29" i="9" s="1"/>
  <c r="C30" i="9"/>
  <c r="D30" i="9"/>
  <c r="E30" i="9"/>
  <c r="F30" i="9"/>
  <c r="J30" i="9" s="1"/>
  <c r="I26" i="9"/>
  <c r="I19" i="9"/>
  <c r="J19" i="9"/>
  <c r="F2" i="9"/>
  <c r="E2" i="9"/>
  <c r="D2" i="9"/>
  <c r="C2" i="9"/>
  <c r="O6" i="14"/>
  <c r="I6" i="14"/>
  <c r="Q6" i="14" s="1"/>
  <c r="S6" i="14" s="1"/>
  <c r="H6" i="14"/>
  <c r="F6" i="14"/>
  <c r="J6" i="14" s="1"/>
  <c r="O5" i="14"/>
  <c r="I5" i="14"/>
  <c r="Q5" i="14" s="1"/>
  <c r="S5" i="14" s="1"/>
  <c r="H5" i="14"/>
  <c r="N5" i="14" s="1"/>
  <c r="P5" i="14" s="1"/>
  <c r="O4" i="14"/>
  <c r="I4" i="14"/>
  <c r="H4" i="14"/>
  <c r="N4" i="14" s="1"/>
  <c r="P4" i="14" s="1"/>
  <c r="C4" i="14"/>
  <c r="E4" i="14" s="1"/>
  <c r="O3" i="14"/>
  <c r="I3" i="14"/>
  <c r="Q3" i="14" s="1"/>
  <c r="S3" i="14" s="1"/>
  <c r="H3" i="14"/>
  <c r="F3" i="14"/>
  <c r="J3" i="14" s="1"/>
  <c r="O19" i="13"/>
  <c r="I19" i="13"/>
  <c r="Q19" i="13" s="1"/>
  <c r="S19" i="13" s="1"/>
  <c r="H19" i="13"/>
  <c r="N19" i="13" s="1"/>
  <c r="P19" i="13" s="1"/>
  <c r="C19" i="13"/>
  <c r="E19" i="13" s="1"/>
  <c r="O18" i="13"/>
  <c r="N18" i="13"/>
  <c r="P18" i="13" s="1"/>
  <c r="I18" i="13"/>
  <c r="H18" i="13"/>
  <c r="C18" i="13" s="1"/>
  <c r="E18" i="13" s="1"/>
  <c r="O17" i="13"/>
  <c r="I17" i="13"/>
  <c r="Q17" i="13" s="1"/>
  <c r="S17" i="13" s="1"/>
  <c r="H17" i="13"/>
  <c r="F17" i="13"/>
  <c r="J17" i="13" s="1"/>
  <c r="O16" i="13"/>
  <c r="I16" i="13"/>
  <c r="F16" i="13" s="1"/>
  <c r="J16" i="13" s="1"/>
  <c r="H16" i="13"/>
  <c r="N16" i="13" s="1"/>
  <c r="P16" i="13" s="1"/>
  <c r="O15" i="13"/>
  <c r="I15" i="13"/>
  <c r="H15" i="13"/>
  <c r="O14" i="13"/>
  <c r="I14" i="13"/>
  <c r="Q14" i="13" s="1"/>
  <c r="S14" i="13" s="1"/>
  <c r="H14" i="13"/>
  <c r="N14" i="13" s="1"/>
  <c r="P14" i="13" s="1"/>
  <c r="O13" i="13"/>
  <c r="I13" i="13"/>
  <c r="F13" i="13" s="1"/>
  <c r="J13" i="13" s="1"/>
  <c r="H13" i="13"/>
  <c r="N13" i="13" s="1"/>
  <c r="P13" i="13" s="1"/>
  <c r="O12" i="13"/>
  <c r="I12" i="13"/>
  <c r="Q12" i="13" s="1"/>
  <c r="S12" i="13" s="1"/>
  <c r="H12" i="13"/>
  <c r="O11" i="13"/>
  <c r="I11" i="13"/>
  <c r="H11" i="13"/>
  <c r="N11" i="13" s="1"/>
  <c r="P11" i="13" s="1"/>
  <c r="O10" i="13"/>
  <c r="I10" i="13"/>
  <c r="Q10" i="13" s="1"/>
  <c r="H10" i="13"/>
  <c r="O9" i="13"/>
  <c r="I9" i="13"/>
  <c r="Q9" i="13" s="1"/>
  <c r="S9" i="13" s="1"/>
  <c r="H9" i="13"/>
  <c r="N9" i="13" s="1"/>
  <c r="P9" i="13" s="1"/>
  <c r="O8" i="13"/>
  <c r="I8" i="13"/>
  <c r="H8" i="13"/>
  <c r="O7" i="13"/>
  <c r="I7" i="13"/>
  <c r="Q7" i="13" s="1"/>
  <c r="S7" i="13" s="1"/>
  <c r="H7" i="13"/>
  <c r="N7" i="13" s="1"/>
  <c r="P7" i="13" s="1"/>
  <c r="O6" i="13"/>
  <c r="I6" i="13"/>
  <c r="F6" i="13" s="1"/>
  <c r="J6" i="13" s="1"/>
  <c r="H6" i="13"/>
  <c r="N6" i="13" s="1"/>
  <c r="P6" i="13" s="1"/>
  <c r="C6" i="13"/>
  <c r="E6" i="13" s="1"/>
  <c r="O5" i="13"/>
  <c r="I5" i="13"/>
  <c r="Q5" i="13" s="1"/>
  <c r="S5" i="13" s="1"/>
  <c r="H5" i="13"/>
  <c r="N5" i="13" s="1"/>
  <c r="P5" i="13" s="1"/>
  <c r="O4" i="13"/>
  <c r="I4" i="13"/>
  <c r="H4" i="13"/>
  <c r="N4" i="13" s="1"/>
  <c r="P4" i="13" s="1"/>
  <c r="C4" i="13"/>
  <c r="E4" i="13" s="1"/>
  <c r="O3" i="13"/>
  <c r="I3" i="13"/>
  <c r="Q3" i="13" s="1"/>
  <c r="S3" i="13" s="1"/>
  <c r="H3" i="13"/>
  <c r="N17" i="12"/>
  <c r="O17" i="12"/>
  <c r="P17" i="12"/>
  <c r="Q17" i="12"/>
  <c r="R17" i="12"/>
  <c r="S17" i="12"/>
  <c r="T17" i="12"/>
  <c r="N18" i="12"/>
  <c r="P18" i="12" s="1"/>
  <c r="O18" i="12"/>
  <c r="Q18" i="12"/>
  <c r="R18" i="12"/>
  <c r="S18" i="12"/>
  <c r="T18" i="12"/>
  <c r="N19" i="12"/>
  <c r="P19" i="12" s="1"/>
  <c r="O19" i="12"/>
  <c r="R19" i="12" s="1"/>
  <c r="T19" i="12" s="1"/>
  <c r="Q19" i="12"/>
  <c r="S19" i="12"/>
  <c r="N20" i="12"/>
  <c r="O20" i="12"/>
  <c r="R20" i="12" s="1"/>
  <c r="T20" i="12" s="1"/>
  <c r="P20" i="12"/>
  <c r="Q20" i="12"/>
  <c r="S20" i="12"/>
  <c r="N21" i="12"/>
  <c r="O21" i="12"/>
  <c r="R21" i="12" s="1"/>
  <c r="T21" i="12" s="1"/>
  <c r="P21" i="12"/>
  <c r="Q21" i="12"/>
  <c r="S21" i="12" s="1"/>
  <c r="N22" i="12"/>
  <c r="O22" i="12"/>
  <c r="P22" i="12"/>
  <c r="Q22" i="12"/>
  <c r="S22" i="12" s="1"/>
  <c r="R22" i="12"/>
  <c r="T22" i="12" s="1"/>
  <c r="N23" i="12"/>
  <c r="O23" i="12"/>
  <c r="P23" i="12"/>
  <c r="Q23" i="12"/>
  <c r="R23" i="12"/>
  <c r="T23" i="12" s="1"/>
  <c r="S23" i="12"/>
  <c r="N24" i="12"/>
  <c r="O24" i="12"/>
  <c r="P24" i="12"/>
  <c r="Q24" i="12"/>
  <c r="R24" i="12"/>
  <c r="S24" i="12"/>
  <c r="T24" i="12"/>
  <c r="N25" i="12"/>
  <c r="O25" i="12"/>
  <c r="P25" i="12"/>
  <c r="Q25" i="12"/>
  <c r="R25" i="12"/>
  <c r="S25" i="12"/>
  <c r="T25" i="12"/>
  <c r="N26" i="12"/>
  <c r="P26" i="12" s="1"/>
  <c r="O26" i="12"/>
  <c r="Q26" i="12"/>
  <c r="R26" i="12"/>
  <c r="S26" i="12"/>
  <c r="T26" i="12"/>
  <c r="N27" i="12"/>
  <c r="P27" i="12" s="1"/>
  <c r="O27" i="12"/>
  <c r="R27" i="12" s="1"/>
  <c r="T27" i="12" s="1"/>
  <c r="Q27" i="12"/>
  <c r="S27" i="12"/>
  <c r="N28" i="12"/>
  <c r="O28" i="12"/>
  <c r="R28" i="12" s="1"/>
  <c r="T28" i="12" s="1"/>
  <c r="P28" i="12"/>
  <c r="Q28" i="12"/>
  <c r="S28" i="12"/>
  <c r="N29" i="12"/>
  <c r="O29" i="12"/>
  <c r="R29" i="12" s="1"/>
  <c r="P29" i="12"/>
  <c r="Q29" i="12"/>
  <c r="S29" i="12" s="1"/>
  <c r="N30" i="12"/>
  <c r="O30" i="12"/>
  <c r="P30" i="12"/>
  <c r="Q30" i="12"/>
  <c r="S30" i="12" s="1"/>
  <c r="R30" i="12"/>
  <c r="T30" i="12" s="1"/>
  <c r="N31" i="12"/>
  <c r="O31" i="12"/>
  <c r="P31" i="12"/>
  <c r="Q31" i="12"/>
  <c r="R31" i="12"/>
  <c r="T31" i="12" s="1"/>
  <c r="S31" i="12"/>
  <c r="N32" i="12"/>
  <c r="O32" i="12"/>
  <c r="P32" i="12"/>
  <c r="Q32" i="12"/>
  <c r="R32" i="12"/>
  <c r="S32" i="12"/>
  <c r="T32" i="12"/>
  <c r="N33" i="12"/>
  <c r="O33" i="12"/>
  <c r="P33" i="12"/>
  <c r="Q33" i="12"/>
  <c r="R33" i="12"/>
  <c r="S33" i="12"/>
  <c r="T33" i="12"/>
  <c r="N34" i="12"/>
  <c r="P34" i="12" s="1"/>
  <c r="O34" i="12"/>
  <c r="Q34" i="12"/>
  <c r="R34" i="12"/>
  <c r="S34" i="12"/>
  <c r="T34" i="12"/>
  <c r="N35" i="12"/>
  <c r="P35" i="12" s="1"/>
  <c r="O35" i="12"/>
  <c r="R35" i="12" s="1"/>
  <c r="T35" i="12" s="1"/>
  <c r="Q35" i="12"/>
  <c r="S35" i="12"/>
  <c r="N36" i="12"/>
  <c r="O36" i="12"/>
  <c r="R36" i="12" s="1"/>
  <c r="T36" i="12" s="1"/>
  <c r="P36" i="12"/>
  <c r="Q36" i="12"/>
  <c r="S36" i="12"/>
  <c r="N37" i="12"/>
  <c r="O37" i="12"/>
  <c r="R37" i="12" s="1"/>
  <c r="T37" i="12" s="1"/>
  <c r="P37" i="12"/>
  <c r="Q37" i="12"/>
  <c r="S37" i="12" s="1"/>
  <c r="N38" i="12"/>
  <c r="O38" i="12"/>
  <c r="P38" i="12"/>
  <c r="Q38" i="12"/>
  <c r="S38" i="12" s="1"/>
  <c r="R38" i="12"/>
  <c r="T38" i="12" s="1"/>
  <c r="N39" i="12"/>
  <c r="O39" i="12"/>
  <c r="P39" i="12"/>
  <c r="Q39" i="12"/>
  <c r="R39" i="12"/>
  <c r="T39" i="12" s="1"/>
  <c r="S39" i="12"/>
  <c r="N40" i="12"/>
  <c r="O40" i="12"/>
  <c r="P40" i="12"/>
  <c r="Q40" i="12"/>
  <c r="R40" i="12"/>
  <c r="S40" i="12"/>
  <c r="T40" i="12"/>
  <c r="N41" i="12"/>
  <c r="O41" i="12"/>
  <c r="P41" i="12"/>
  <c r="Q41" i="12"/>
  <c r="R41" i="12"/>
  <c r="S41" i="12"/>
  <c r="T41" i="12"/>
  <c r="N42" i="12"/>
  <c r="P42" i="12" s="1"/>
  <c r="O42" i="12"/>
  <c r="Q42" i="12"/>
  <c r="R42" i="12"/>
  <c r="S42" i="12"/>
  <c r="T42" i="12"/>
  <c r="N43" i="12"/>
  <c r="P43" i="12" s="1"/>
  <c r="O43" i="12"/>
  <c r="R43" i="12" s="1"/>
  <c r="T43" i="12" s="1"/>
  <c r="Q43" i="12"/>
  <c r="S43" i="12"/>
  <c r="N44" i="12"/>
  <c r="O44" i="12"/>
  <c r="R44" i="12" s="1"/>
  <c r="T44" i="12" s="1"/>
  <c r="P44" i="12"/>
  <c r="Q44" i="12"/>
  <c r="S44" i="12"/>
  <c r="N45" i="12"/>
  <c r="O45" i="12"/>
  <c r="R45" i="12" s="1"/>
  <c r="P45" i="12"/>
  <c r="Q45" i="12"/>
  <c r="S45" i="12" s="1"/>
  <c r="N46" i="12"/>
  <c r="O46" i="12"/>
  <c r="P46" i="12"/>
  <c r="Q46" i="12"/>
  <c r="S46" i="12" s="1"/>
  <c r="R46" i="12"/>
  <c r="T46" i="12" s="1"/>
  <c r="N47" i="12"/>
  <c r="O47" i="12"/>
  <c r="P47" i="12"/>
  <c r="Q47" i="12"/>
  <c r="R47" i="12"/>
  <c r="T47" i="12" s="1"/>
  <c r="S47" i="12"/>
  <c r="F17" i="12"/>
  <c r="J17" i="12" s="1"/>
  <c r="F25" i="12"/>
  <c r="J25" i="12" s="1"/>
  <c r="F33" i="12"/>
  <c r="J33" i="12" s="1"/>
  <c r="E18" i="12"/>
  <c r="E26" i="12"/>
  <c r="H17" i="12"/>
  <c r="C17" i="12" s="1"/>
  <c r="E17" i="12" s="1"/>
  <c r="I17" i="12"/>
  <c r="H18" i="12"/>
  <c r="C18" i="12" s="1"/>
  <c r="I18" i="12"/>
  <c r="F18" i="12" s="1"/>
  <c r="J18" i="12" s="1"/>
  <c r="H19" i="12"/>
  <c r="C19" i="12" s="1"/>
  <c r="E19" i="12" s="1"/>
  <c r="I19" i="12"/>
  <c r="F19" i="12" s="1"/>
  <c r="J19" i="12" s="1"/>
  <c r="H20" i="12"/>
  <c r="I20" i="12"/>
  <c r="F20" i="12" s="1"/>
  <c r="J20" i="12" s="1"/>
  <c r="H21" i="12"/>
  <c r="I21" i="12"/>
  <c r="F21" i="12" s="1"/>
  <c r="J21" i="12" s="1"/>
  <c r="H22" i="12"/>
  <c r="C22" i="12" s="1"/>
  <c r="E22" i="12" s="1"/>
  <c r="I22" i="12"/>
  <c r="F22" i="12" s="1"/>
  <c r="J22" i="12" s="1"/>
  <c r="H23" i="12"/>
  <c r="C23" i="12" s="1"/>
  <c r="E23" i="12" s="1"/>
  <c r="I23" i="12"/>
  <c r="F23" i="12" s="1"/>
  <c r="J23" i="12" s="1"/>
  <c r="H24" i="12"/>
  <c r="C24" i="12" s="1"/>
  <c r="E24" i="12" s="1"/>
  <c r="I24" i="12"/>
  <c r="F24" i="12" s="1"/>
  <c r="J24" i="12" s="1"/>
  <c r="H25" i="12"/>
  <c r="C25" i="12" s="1"/>
  <c r="E25" i="12" s="1"/>
  <c r="I25" i="12"/>
  <c r="H26" i="12"/>
  <c r="C26" i="12" s="1"/>
  <c r="I26" i="12"/>
  <c r="F26" i="12" s="1"/>
  <c r="J26" i="12" s="1"/>
  <c r="H27" i="12"/>
  <c r="C27" i="12" s="1"/>
  <c r="E27" i="12" s="1"/>
  <c r="I27" i="12"/>
  <c r="F27" i="12" s="1"/>
  <c r="J27" i="12" s="1"/>
  <c r="H28" i="12"/>
  <c r="C28" i="12" s="1"/>
  <c r="E28" i="12" s="1"/>
  <c r="I28" i="12"/>
  <c r="F28" i="12" s="1"/>
  <c r="J28" i="12" s="1"/>
  <c r="H29" i="12"/>
  <c r="C29" i="12" s="1"/>
  <c r="E29" i="12" s="1"/>
  <c r="I29" i="12"/>
  <c r="F29" i="12" s="1"/>
  <c r="J29" i="12" s="1"/>
  <c r="H30" i="12"/>
  <c r="C30" i="12" s="1"/>
  <c r="E30" i="12" s="1"/>
  <c r="I30" i="12"/>
  <c r="F30" i="12" s="1"/>
  <c r="J30" i="12" s="1"/>
  <c r="H31" i="12"/>
  <c r="C31" i="12" s="1"/>
  <c r="E31" i="12" s="1"/>
  <c r="I31" i="12"/>
  <c r="F31" i="12" s="1"/>
  <c r="J31" i="12" s="1"/>
  <c r="H32" i="12"/>
  <c r="I32" i="12"/>
  <c r="F32" i="12" s="1"/>
  <c r="J32" i="12" s="1"/>
  <c r="H33" i="12"/>
  <c r="C33" i="12" s="1"/>
  <c r="E33" i="12" s="1"/>
  <c r="I33" i="12"/>
  <c r="H34" i="12"/>
  <c r="C34" i="12" s="1"/>
  <c r="E34" i="12" s="1"/>
  <c r="I34" i="12"/>
  <c r="F34" i="12" s="1"/>
  <c r="J34" i="12" s="1"/>
  <c r="H35" i="12"/>
  <c r="C35" i="12" s="1"/>
  <c r="E35" i="12" s="1"/>
  <c r="I35" i="12"/>
  <c r="F35" i="12" s="1"/>
  <c r="J35" i="12" s="1"/>
  <c r="H36" i="12"/>
  <c r="I36" i="12"/>
  <c r="F36" i="12" s="1"/>
  <c r="J36" i="12" s="1"/>
  <c r="H37" i="12"/>
  <c r="C37" i="12" s="1"/>
  <c r="E37" i="12" s="1"/>
  <c r="I37" i="12"/>
  <c r="F37" i="12" s="1"/>
  <c r="J37" i="12" s="1"/>
  <c r="H38" i="12"/>
  <c r="C38" i="12" s="1"/>
  <c r="E38" i="12" s="1"/>
  <c r="I38" i="12"/>
  <c r="F38" i="12" s="1"/>
  <c r="J38" i="12" s="1"/>
  <c r="H39" i="12"/>
  <c r="C39" i="12" s="1"/>
  <c r="E39" i="12" s="1"/>
  <c r="I39" i="12"/>
  <c r="F39" i="12" s="1"/>
  <c r="J39" i="12" s="1"/>
  <c r="H40" i="12"/>
  <c r="C40" i="12" s="1"/>
  <c r="E40" i="12" s="1"/>
  <c r="I40" i="12"/>
  <c r="F40" i="12" s="1"/>
  <c r="J40" i="12" s="1"/>
  <c r="H41" i="12"/>
  <c r="C41" i="12" s="1"/>
  <c r="E41" i="12" s="1"/>
  <c r="I41" i="12"/>
  <c r="F41" i="12" s="1"/>
  <c r="J41" i="12" s="1"/>
  <c r="H42" i="12"/>
  <c r="C42" i="12" s="1"/>
  <c r="E42" i="12" s="1"/>
  <c r="I42" i="12"/>
  <c r="F42" i="12" s="1"/>
  <c r="J42" i="12" s="1"/>
  <c r="H43" i="12"/>
  <c r="C43" i="12" s="1"/>
  <c r="E43" i="12" s="1"/>
  <c r="I43" i="12"/>
  <c r="F43" i="12" s="1"/>
  <c r="J43" i="12" s="1"/>
  <c r="H44" i="12"/>
  <c r="C44" i="12" s="1"/>
  <c r="E44" i="12" s="1"/>
  <c r="I44" i="12"/>
  <c r="F44" i="12" s="1"/>
  <c r="J44" i="12" s="1"/>
  <c r="H45" i="12"/>
  <c r="C45" i="12" s="1"/>
  <c r="E45" i="12" s="1"/>
  <c r="I45" i="12"/>
  <c r="F45" i="12" s="1"/>
  <c r="J45" i="12" s="1"/>
  <c r="H46" i="12"/>
  <c r="C46" i="12" s="1"/>
  <c r="E46" i="12" s="1"/>
  <c r="I46" i="12"/>
  <c r="F46" i="12" s="1"/>
  <c r="J46" i="12" s="1"/>
  <c r="H47" i="12"/>
  <c r="C47" i="12" s="1"/>
  <c r="E47" i="12" s="1"/>
  <c r="I47" i="12"/>
  <c r="F47" i="12" s="1"/>
  <c r="J47" i="12" s="1"/>
  <c r="C20" i="12"/>
  <c r="E20" i="12" s="1"/>
  <c r="C21" i="12"/>
  <c r="E21" i="12" s="1"/>
  <c r="C32" i="12"/>
  <c r="E32" i="12" s="1"/>
  <c r="C36" i="12"/>
  <c r="E36" i="12" s="1"/>
  <c r="O16" i="12"/>
  <c r="I16" i="12"/>
  <c r="F16" i="12" s="1"/>
  <c r="J16" i="12" s="1"/>
  <c r="H16" i="12"/>
  <c r="C16" i="12" s="1"/>
  <c r="E16" i="12" s="1"/>
  <c r="O15" i="12"/>
  <c r="I15" i="12"/>
  <c r="Q15" i="12" s="1"/>
  <c r="S15" i="12" s="1"/>
  <c r="H15" i="12"/>
  <c r="N15" i="12" s="1"/>
  <c r="P15" i="12" s="1"/>
  <c r="O14" i="12"/>
  <c r="I14" i="12"/>
  <c r="F14" i="12" s="1"/>
  <c r="J14" i="12" s="1"/>
  <c r="H14" i="12"/>
  <c r="N14" i="12" s="1"/>
  <c r="P14" i="12" s="1"/>
  <c r="O13" i="12"/>
  <c r="I13" i="12"/>
  <c r="Q13" i="12" s="1"/>
  <c r="H13" i="12"/>
  <c r="C13" i="12" s="1"/>
  <c r="E13" i="12" s="1"/>
  <c r="O12" i="12"/>
  <c r="I12" i="12"/>
  <c r="Q12" i="12" s="1"/>
  <c r="S12" i="12" s="1"/>
  <c r="H12" i="12"/>
  <c r="N12" i="12" s="1"/>
  <c r="P12" i="12" s="1"/>
  <c r="O11" i="12"/>
  <c r="I11" i="12"/>
  <c r="F11" i="12" s="1"/>
  <c r="J11" i="12" s="1"/>
  <c r="H11" i="12"/>
  <c r="N11" i="12" s="1"/>
  <c r="P11" i="12" s="1"/>
  <c r="C11" i="12"/>
  <c r="E11" i="12" s="1"/>
  <c r="O10" i="12"/>
  <c r="I10" i="12"/>
  <c r="F10" i="12" s="1"/>
  <c r="J10" i="12" s="1"/>
  <c r="H10" i="12"/>
  <c r="C10" i="12" s="1"/>
  <c r="E10" i="12" s="1"/>
  <c r="O9" i="12"/>
  <c r="I9" i="12"/>
  <c r="F9" i="12" s="1"/>
  <c r="J9" i="12" s="1"/>
  <c r="H9" i="12"/>
  <c r="C9" i="12" s="1"/>
  <c r="E9" i="12" s="1"/>
  <c r="O8" i="12"/>
  <c r="I8" i="12"/>
  <c r="F8" i="12" s="1"/>
  <c r="J8" i="12" s="1"/>
  <c r="H8" i="12"/>
  <c r="C8" i="12" s="1"/>
  <c r="E8" i="12" s="1"/>
  <c r="O7" i="12"/>
  <c r="I7" i="12"/>
  <c r="Q7" i="12" s="1"/>
  <c r="S7" i="12" s="1"/>
  <c r="H7" i="12"/>
  <c r="N7" i="12" s="1"/>
  <c r="P7" i="12" s="1"/>
  <c r="O6" i="12"/>
  <c r="I6" i="12"/>
  <c r="Q6" i="12" s="1"/>
  <c r="H6" i="12"/>
  <c r="C6" i="12" s="1"/>
  <c r="E6" i="12" s="1"/>
  <c r="O5" i="12"/>
  <c r="I5" i="12"/>
  <c r="Q5" i="12" s="1"/>
  <c r="S5" i="12" s="1"/>
  <c r="H5" i="12"/>
  <c r="N5" i="12" s="1"/>
  <c r="P5" i="12" s="1"/>
  <c r="O4" i="12"/>
  <c r="I4" i="12"/>
  <c r="F4" i="12" s="1"/>
  <c r="J4" i="12" s="1"/>
  <c r="H4" i="12"/>
  <c r="N4" i="12" s="1"/>
  <c r="P4" i="12" s="1"/>
  <c r="O3" i="12"/>
  <c r="I3" i="12"/>
  <c r="Q3" i="12" s="1"/>
  <c r="H3" i="12"/>
  <c r="C3" i="12" s="1"/>
  <c r="E3" i="12" s="1"/>
  <c r="F3" i="12"/>
  <c r="J3" i="12" s="1"/>
  <c r="O6" i="11"/>
  <c r="I6" i="11"/>
  <c r="F6" i="11" s="1"/>
  <c r="J6" i="11" s="1"/>
  <c r="H6" i="11"/>
  <c r="C6" i="11" s="1"/>
  <c r="E6" i="11" s="1"/>
  <c r="O5" i="11"/>
  <c r="I5" i="11"/>
  <c r="Q5" i="11" s="1"/>
  <c r="S5" i="11" s="1"/>
  <c r="H5" i="11"/>
  <c r="N5" i="11" s="1"/>
  <c r="P5" i="11" s="1"/>
  <c r="F5" i="11"/>
  <c r="J5" i="11" s="1"/>
  <c r="O4" i="11"/>
  <c r="I4" i="11"/>
  <c r="F4" i="11" s="1"/>
  <c r="J4" i="11" s="1"/>
  <c r="H4" i="11"/>
  <c r="C4" i="11" s="1"/>
  <c r="E4" i="11" s="1"/>
  <c r="O3" i="11"/>
  <c r="I3" i="11"/>
  <c r="F3" i="11" s="1"/>
  <c r="J3" i="11" s="1"/>
  <c r="H3" i="11"/>
  <c r="C3" i="11" s="1"/>
  <c r="E3" i="11" s="1"/>
  <c r="N7" i="10"/>
  <c r="P7" i="10"/>
  <c r="O7" i="10"/>
  <c r="Q7" i="10"/>
  <c r="R7" i="10"/>
  <c r="S7" i="10"/>
  <c r="T7" i="10"/>
  <c r="H7" i="10"/>
  <c r="C7" i="10"/>
  <c r="E7" i="10" s="1"/>
  <c r="I7" i="10"/>
  <c r="F7" i="10" s="1"/>
  <c r="J7" i="10" s="1"/>
  <c r="N21" i="7"/>
  <c r="P21" i="7" s="1"/>
  <c r="O21" i="7"/>
  <c r="Q21" i="7"/>
  <c r="R21" i="7"/>
  <c r="S21" i="7"/>
  <c r="T21" i="7"/>
  <c r="H21" i="7"/>
  <c r="C21" i="7" s="1"/>
  <c r="E21" i="7" s="1"/>
  <c r="I21" i="7"/>
  <c r="F21" i="7" s="1"/>
  <c r="J21" i="7" s="1"/>
  <c r="O17" i="10"/>
  <c r="I17" i="10"/>
  <c r="F17" i="10" s="1"/>
  <c r="J17" i="10" s="1"/>
  <c r="H17" i="10"/>
  <c r="N17" i="10" s="1"/>
  <c r="P17" i="10" s="1"/>
  <c r="O16" i="10"/>
  <c r="I16" i="10"/>
  <c r="Q16" i="10" s="1"/>
  <c r="R16" i="10" s="1"/>
  <c r="H16" i="10"/>
  <c r="N16" i="10" s="1"/>
  <c r="P16" i="10" s="1"/>
  <c r="F16" i="10"/>
  <c r="J16" i="10" s="1"/>
  <c r="O15" i="10"/>
  <c r="I15" i="10"/>
  <c r="F15" i="10" s="1"/>
  <c r="J15" i="10" s="1"/>
  <c r="H15" i="10"/>
  <c r="N15" i="10" s="1"/>
  <c r="P15" i="10" s="1"/>
  <c r="C15" i="10"/>
  <c r="E15" i="10" s="1"/>
  <c r="O14" i="10"/>
  <c r="I14" i="10"/>
  <c r="Q14" i="10" s="1"/>
  <c r="H14" i="10"/>
  <c r="C14" i="10" s="1"/>
  <c r="E14" i="10" s="1"/>
  <c r="F14" i="10"/>
  <c r="J14" i="10" s="1"/>
  <c r="O13" i="10"/>
  <c r="I13" i="10"/>
  <c r="Q13" i="10" s="1"/>
  <c r="S13" i="10" s="1"/>
  <c r="H13" i="10"/>
  <c r="N13" i="10" s="1"/>
  <c r="P13" i="10" s="1"/>
  <c r="F13" i="10"/>
  <c r="J13" i="10" s="1"/>
  <c r="O12" i="10"/>
  <c r="I12" i="10"/>
  <c r="F12" i="10" s="1"/>
  <c r="J12" i="10" s="1"/>
  <c r="H12" i="10"/>
  <c r="N12" i="10" s="1"/>
  <c r="P12" i="10" s="1"/>
  <c r="O11" i="10"/>
  <c r="I11" i="10"/>
  <c r="F11" i="10" s="1"/>
  <c r="J11" i="10" s="1"/>
  <c r="H11" i="10"/>
  <c r="C11" i="10" s="1"/>
  <c r="E11" i="10" s="1"/>
  <c r="O10" i="10"/>
  <c r="I10" i="10"/>
  <c r="F10" i="10" s="1"/>
  <c r="J10" i="10" s="1"/>
  <c r="H10" i="10"/>
  <c r="C10" i="10" s="1"/>
  <c r="E10" i="10" s="1"/>
  <c r="O9" i="10"/>
  <c r="I9" i="10"/>
  <c r="F9" i="10" s="1"/>
  <c r="J9" i="10" s="1"/>
  <c r="H9" i="10"/>
  <c r="C9" i="10" s="1"/>
  <c r="E9" i="10" s="1"/>
  <c r="O8" i="10"/>
  <c r="I8" i="10"/>
  <c r="F8" i="10" s="1"/>
  <c r="J8" i="10" s="1"/>
  <c r="H8" i="10"/>
  <c r="N8" i="10" s="1"/>
  <c r="P8" i="10" s="1"/>
  <c r="O6" i="10"/>
  <c r="I6" i="10"/>
  <c r="F6" i="10" s="1"/>
  <c r="J6" i="10" s="1"/>
  <c r="H6" i="10"/>
  <c r="C6" i="10" s="1"/>
  <c r="E6" i="10" s="1"/>
  <c r="O5" i="10"/>
  <c r="I5" i="10"/>
  <c r="Q5" i="10" s="1"/>
  <c r="H5" i="10"/>
  <c r="C5" i="10" s="1"/>
  <c r="E5" i="10" s="1"/>
  <c r="F5" i="10"/>
  <c r="J5" i="10" s="1"/>
  <c r="O4" i="10"/>
  <c r="I4" i="10"/>
  <c r="F4" i="10" s="1"/>
  <c r="J4" i="10" s="1"/>
  <c r="H4" i="10"/>
  <c r="N4" i="10" s="1"/>
  <c r="P4" i="10" s="1"/>
  <c r="O3" i="10"/>
  <c r="I3" i="10"/>
  <c r="F3" i="10" s="1"/>
  <c r="J3" i="10" s="1"/>
  <c r="H3" i="10"/>
  <c r="N3" i="10" s="1"/>
  <c r="P3" i="10" s="1"/>
  <c r="C3" i="10"/>
  <c r="E3" i="10" s="1"/>
  <c r="O16" i="7"/>
  <c r="O17" i="7"/>
  <c r="R17" i="7" s="1"/>
  <c r="T17" i="7" s="1"/>
  <c r="Q17" i="7"/>
  <c r="S17" i="7" s="1"/>
  <c r="O18" i="7"/>
  <c r="O19" i="7"/>
  <c r="O20" i="7"/>
  <c r="Q20" i="7"/>
  <c r="S20" i="7" s="1"/>
  <c r="O22" i="7"/>
  <c r="O23" i="7"/>
  <c r="R23" i="7" s="1"/>
  <c r="T23" i="7" s="1"/>
  <c r="O24" i="7"/>
  <c r="O25" i="7"/>
  <c r="O26" i="7"/>
  <c r="N27" i="7"/>
  <c r="P27" i="7" s="1"/>
  <c r="O27" i="7"/>
  <c r="O28" i="7"/>
  <c r="O29" i="7"/>
  <c r="O30" i="7"/>
  <c r="R30" i="7" s="1"/>
  <c r="Q30" i="7"/>
  <c r="S30" i="7" s="1"/>
  <c r="O31" i="7"/>
  <c r="Q4" i="7"/>
  <c r="Q12" i="7"/>
  <c r="S12" i="7" s="1"/>
  <c r="O15" i="7"/>
  <c r="N12" i="7"/>
  <c r="P12" i="7" s="1"/>
  <c r="O12" i="7"/>
  <c r="R12" i="7" s="1"/>
  <c r="T12" i="7" s="1"/>
  <c r="O13" i="7"/>
  <c r="O14" i="7"/>
  <c r="R14" i="7" s="1"/>
  <c r="I4" i="7"/>
  <c r="I5" i="7"/>
  <c r="Q5" i="7" s="1"/>
  <c r="I6" i="7"/>
  <c r="Q6" i="7" s="1"/>
  <c r="I7" i="7"/>
  <c r="Q7" i="7" s="1"/>
  <c r="I8" i="7"/>
  <c r="Q8" i="7" s="1"/>
  <c r="I9" i="7"/>
  <c r="Q9" i="7" s="1"/>
  <c r="I10" i="7"/>
  <c r="Q10" i="7" s="1"/>
  <c r="I11" i="7"/>
  <c r="Q11" i="7" s="1"/>
  <c r="I12" i="7"/>
  <c r="I13" i="7"/>
  <c r="Q13" i="7" s="1"/>
  <c r="S13" i="7" s="1"/>
  <c r="I14" i="7"/>
  <c r="Q14" i="7" s="1"/>
  <c r="S14" i="7" s="1"/>
  <c r="I15" i="7"/>
  <c r="Q15" i="7" s="1"/>
  <c r="I16" i="7"/>
  <c r="F16" i="7" s="1"/>
  <c r="J16" i="7" s="1"/>
  <c r="I17" i="7"/>
  <c r="F17" i="7" s="1"/>
  <c r="J17" i="7" s="1"/>
  <c r="I18" i="7"/>
  <c r="F18" i="7" s="1"/>
  <c r="J18" i="7" s="1"/>
  <c r="I19" i="7"/>
  <c r="F19" i="7" s="1"/>
  <c r="J19" i="7" s="1"/>
  <c r="I20" i="7"/>
  <c r="I22" i="7"/>
  <c r="Q22" i="7" s="1"/>
  <c r="I23" i="7"/>
  <c r="Q23" i="7" s="1"/>
  <c r="S23" i="7" s="1"/>
  <c r="I24" i="7"/>
  <c r="Q24" i="7" s="1"/>
  <c r="I25" i="7"/>
  <c r="F25" i="7" s="1"/>
  <c r="J25" i="7" s="1"/>
  <c r="I26" i="7"/>
  <c r="F26" i="7" s="1"/>
  <c r="J26" i="7" s="1"/>
  <c r="I27" i="7"/>
  <c r="F27" i="7" s="1"/>
  <c r="J27" i="7" s="1"/>
  <c r="I28" i="7"/>
  <c r="F28" i="7" s="1"/>
  <c r="J28" i="7" s="1"/>
  <c r="I29" i="7"/>
  <c r="Q29" i="7" s="1"/>
  <c r="S29" i="7" s="1"/>
  <c r="I30" i="7"/>
  <c r="I31" i="7"/>
  <c r="F31" i="7" s="1"/>
  <c r="J31" i="7" s="1"/>
  <c r="I3" i="7"/>
  <c r="C13" i="7"/>
  <c r="E13" i="7" s="1"/>
  <c r="H12" i="7"/>
  <c r="C12" i="7" s="1"/>
  <c r="E12" i="7" s="1"/>
  <c r="F12" i="7"/>
  <c r="J12" i="7" s="1"/>
  <c r="H13" i="7"/>
  <c r="N13" i="7" s="1"/>
  <c r="P13" i="7" s="1"/>
  <c r="F13" i="7"/>
  <c r="J13" i="7" s="1"/>
  <c r="H14" i="7"/>
  <c r="C14" i="7" s="1"/>
  <c r="E14" i="7" s="1"/>
  <c r="H15" i="7"/>
  <c r="C15" i="7" s="1"/>
  <c r="E15" i="7" s="1"/>
  <c r="F15" i="7"/>
  <c r="J15" i="7" s="1"/>
  <c r="H16" i="7"/>
  <c r="C16" i="7" s="1"/>
  <c r="E16" i="7" s="1"/>
  <c r="H17" i="7"/>
  <c r="C17" i="7" s="1"/>
  <c r="E17" i="7" s="1"/>
  <c r="H18" i="7"/>
  <c r="C18" i="7" s="1"/>
  <c r="E18" i="7" s="1"/>
  <c r="H19" i="7"/>
  <c r="C19" i="7" s="1"/>
  <c r="E19" i="7" s="1"/>
  <c r="H20" i="7"/>
  <c r="C20" i="7" s="1"/>
  <c r="E20" i="7" s="1"/>
  <c r="F20" i="7"/>
  <c r="J20" i="7" s="1"/>
  <c r="H22" i="7"/>
  <c r="C22" i="7" s="1"/>
  <c r="E22" i="7" s="1"/>
  <c r="F22" i="7"/>
  <c r="J22" i="7" s="1"/>
  <c r="H23" i="7"/>
  <c r="C23" i="7" s="1"/>
  <c r="E23" i="7" s="1"/>
  <c r="H24" i="7"/>
  <c r="C24" i="7" s="1"/>
  <c r="E24" i="7" s="1"/>
  <c r="F24" i="7"/>
  <c r="J24" i="7" s="1"/>
  <c r="H25" i="7"/>
  <c r="C25" i="7" s="1"/>
  <c r="E25" i="7" s="1"/>
  <c r="H26" i="7"/>
  <c r="C26" i="7" s="1"/>
  <c r="E26" i="7" s="1"/>
  <c r="H27" i="7"/>
  <c r="C27" i="7" s="1"/>
  <c r="E27" i="7" s="1"/>
  <c r="H28" i="7"/>
  <c r="C28" i="7" s="1"/>
  <c r="E28" i="7" s="1"/>
  <c r="H29" i="7"/>
  <c r="C29" i="7" s="1"/>
  <c r="E29" i="7" s="1"/>
  <c r="F29" i="7"/>
  <c r="J29" i="7" s="1"/>
  <c r="H30" i="7"/>
  <c r="C30" i="7" s="1"/>
  <c r="E30" i="7" s="1"/>
  <c r="F30" i="7"/>
  <c r="J30" i="7" s="1"/>
  <c r="H31" i="7"/>
  <c r="C31" i="7" s="1"/>
  <c r="E31" i="7" s="1"/>
  <c r="E45" i="16" l="1"/>
  <c r="E11" i="16"/>
  <c r="E19" i="16"/>
  <c r="E5" i="16"/>
  <c r="S21" i="15"/>
  <c r="F21" i="16"/>
  <c r="Q21" i="16" s="1"/>
  <c r="S21" i="16" s="1"/>
  <c r="T21" i="16" s="1"/>
  <c r="R21" i="15"/>
  <c r="T21" i="15" s="1"/>
  <c r="F20" i="16"/>
  <c r="Q20" i="16" s="1"/>
  <c r="V20" i="16" s="1"/>
  <c r="S20" i="15"/>
  <c r="T20" i="15" s="1"/>
  <c r="F20" i="15"/>
  <c r="J20" i="15" s="1"/>
  <c r="R26" i="15"/>
  <c r="S26" i="15"/>
  <c r="R31" i="15"/>
  <c r="T31" i="15" s="1"/>
  <c r="F26" i="15"/>
  <c r="J26" i="15" s="1"/>
  <c r="Q28" i="15"/>
  <c r="S28" i="15" s="1"/>
  <c r="C28" i="16"/>
  <c r="E28" i="16" s="1"/>
  <c r="N28" i="15"/>
  <c r="P28" i="15" s="1"/>
  <c r="F24" i="15"/>
  <c r="J24" i="15" s="1"/>
  <c r="C29" i="15"/>
  <c r="E29" i="15" s="1"/>
  <c r="Q8" i="15"/>
  <c r="S8" i="15" s="1"/>
  <c r="E21" i="16"/>
  <c r="R29" i="15"/>
  <c r="T29" i="15" s="1"/>
  <c r="E9" i="16"/>
  <c r="N31" i="15"/>
  <c r="P31" i="15" s="1"/>
  <c r="E6" i="16"/>
  <c r="E33" i="16"/>
  <c r="C39" i="15"/>
  <c r="E39" i="15" s="1"/>
  <c r="F29" i="15"/>
  <c r="J29" i="15" s="1"/>
  <c r="C31" i="16"/>
  <c r="E31" i="16" s="1"/>
  <c r="E20" i="16"/>
  <c r="E36" i="16"/>
  <c r="E44" i="16"/>
  <c r="F31" i="15"/>
  <c r="J31" i="15" s="1"/>
  <c r="F5" i="15"/>
  <c r="J5" i="15" s="1"/>
  <c r="C45" i="15"/>
  <c r="E45" i="15" s="1"/>
  <c r="N47" i="15"/>
  <c r="P47" i="15" s="1"/>
  <c r="C22" i="15"/>
  <c r="E22" i="15" s="1"/>
  <c r="E34" i="16"/>
  <c r="E41" i="16"/>
  <c r="E25" i="16"/>
  <c r="E42" i="16"/>
  <c r="E35" i="16"/>
  <c r="E4" i="16"/>
  <c r="E17" i="16"/>
  <c r="E8" i="16"/>
  <c r="N18" i="15"/>
  <c r="P18" i="15" s="1"/>
  <c r="E24" i="16"/>
  <c r="E40" i="16"/>
  <c r="E23" i="16"/>
  <c r="E47" i="16"/>
  <c r="C33" i="15"/>
  <c r="E33" i="15" s="1"/>
  <c r="E39" i="16"/>
  <c r="S34" i="15"/>
  <c r="F34" i="16"/>
  <c r="Q34" i="16" s="1"/>
  <c r="V34" i="16" s="1"/>
  <c r="E30" i="16"/>
  <c r="N24" i="15"/>
  <c r="P24" i="15" s="1"/>
  <c r="E22" i="16"/>
  <c r="E46" i="16"/>
  <c r="E7" i="16"/>
  <c r="C19" i="15"/>
  <c r="E19" i="15" s="1"/>
  <c r="E38" i="16"/>
  <c r="N41" i="15"/>
  <c r="P41" i="15" s="1"/>
  <c r="S5" i="15"/>
  <c r="F5" i="16"/>
  <c r="Q5" i="16" s="1"/>
  <c r="S5" i="16" s="1"/>
  <c r="S45" i="15"/>
  <c r="F45" i="16"/>
  <c r="Q45" i="16" s="1"/>
  <c r="S45" i="16" s="1"/>
  <c r="T45" i="16" s="1"/>
  <c r="S17" i="15"/>
  <c r="F17" i="16"/>
  <c r="Q17" i="16" s="1"/>
  <c r="V17" i="16" s="1"/>
  <c r="I49" i="16"/>
  <c r="C7" i="15"/>
  <c r="E7" i="15" s="1"/>
  <c r="C42" i="15"/>
  <c r="E42" i="15" s="1"/>
  <c r="F25" i="16"/>
  <c r="Q25" i="16" s="1"/>
  <c r="V25" i="16" s="1"/>
  <c r="F48" i="16"/>
  <c r="Q48" i="16" s="1"/>
  <c r="S48" i="16" s="1"/>
  <c r="T48" i="16" s="1"/>
  <c r="F16" i="16"/>
  <c r="Q16" i="16" s="1"/>
  <c r="V16" i="16" s="1"/>
  <c r="F8" i="16"/>
  <c r="Q8" i="16" s="1"/>
  <c r="V8" i="16" s="1"/>
  <c r="E29" i="16"/>
  <c r="I32" i="16"/>
  <c r="I24" i="16"/>
  <c r="F14" i="16"/>
  <c r="Q14" i="16" s="1"/>
  <c r="V14" i="16" s="1"/>
  <c r="F37" i="16"/>
  <c r="Q37" i="16" s="1"/>
  <c r="V37" i="16" s="1"/>
  <c r="F13" i="16"/>
  <c r="E37" i="16"/>
  <c r="J32" i="16"/>
  <c r="I30" i="16"/>
  <c r="J30" i="16"/>
  <c r="J24" i="16"/>
  <c r="E48" i="16"/>
  <c r="E32" i="16"/>
  <c r="E16" i="16"/>
  <c r="E14" i="16"/>
  <c r="J49" i="16"/>
  <c r="S24" i="16"/>
  <c r="T24" i="16" s="1"/>
  <c r="S49" i="16"/>
  <c r="T49" i="16" s="1"/>
  <c r="S30" i="16"/>
  <c r="T30" i="16" s="1"/>
  <c r="S6" i="16"/>
  <c r="S32" i="16"/>
  <c r="T32" i="16" s="1"/>
  <c r="V6" i="16"/>
  <c r="F17" i="15"/>
  <c r="J17" i="15" s="1"/>
  <c r="F32" i="15"/>
  <c r="J32" i="15" s="1"/>
  <c r="F34" i="15"/>
  <c r="J34" i="15" s="1"/>
  <c r="F16" i="15"/>
  <c r="J16" i="15" s="1"/>
  <c r="Q22" i="15"/>
  <c r="Q44" i="15"/>
  <c r="R44" i="15" s="1"/>
  <c r="Q11" i="15"/>
  <c r="F14" i="15"/>
  <c r="J14" i="15" s="1"/>
  <c r="F25" i="15"/>
  <c r="J25" i="15" s="1"/>
  <c r="Q36" i="15"/>
  <c r="Q42" i="15"/>
  <c r="F6" i="15"/>
  <c r="J6" i="15" s="1"/>
  <c r="F37" i="15"/>
  <c r="J37" i="15" s="1"/>
  <c r="Q10" i="15"/>
  <c r="F13" i="15"/>
  <c r="J13" i="15" s="1"/>
  <c r="Q27" i="15"/>
  <c r="C8" i="15"/>
  <c r="E8" i="15" s="1"/>
  <c r="C11" i="15"/>
  <c r="E11" i="15" s="1"/>
  <c r="C36" i="15"/>
  <c r="E36" i="15" s="1"/>
  <c r="F48" i="15"/>
  <c r="J48" i="15" s="1"/>
  <c r="N5" i="15"/>
  <c r="P5" i="15" s="1"/>
  <c r="Q3" i="15"/>
  <c r="C10" i="15"/>
  <c r="E10" i="15" s="1"/>
  <c r="C16" i="15"/>
  <c r="E16" i="15" s="1"/>
  <c r="R17" i="15"/>
  <c r="C30" i="15"/>
  <c r="E30" i="15" s="1"/>
  <c r="R37" i="15"/>
  <c r="T37" i="15" s="1"/>
  <c r="Q40" i="15"/>
  <c r="F45" i="15"/>
  <c r="J45" i="15" s="1"/>
  <c r="N13" i="15"/>
  <c r="P13" i="15" s="1"/>
  <c r="N14" i="15"/>
  <c r="P14" i="15" s="1"/>
  <c r="F30" i="15"/>
  <c r="J30" i="15" s="1"/>
  <c r="R34" i="15"/>
  <c r="C44" i="15"/>
  <c r="E44" i="15" s="1"/>
  <c r="N48" i="15"/>
  <c r="P48" i="15" s="1"/>
  <c r="C6" i="15"/>
  <c r="E6" i="15" s="1"/>
  <c r="R48" i="15"/>
  <c r="T48" i="15" s="1"/>
  <c r="Q9" i="15"/>
  <c r="Q19" i="15"/>
  <c r="R19" i="15" s="1"/>
  <c r="Q39" i="15"/>
  <c r="R39" i="15" s="1"/>
  <c r="R45" i="15"/>
  <c r="C3" i="15"/>
  <c r="E3" i="15" s="1"/>
  <c r="C15" i="15"/>
  <c r="E15" i="15" s="1"/>
  <c r="C34" i="15"/>
  <c r="E34" i="15" s="1"/>
  <c r="C37" i="15"/>
  <c r="E37" i="15" s="1"/>
  <c r="F49" i="15"/>
  <c r="J49" i="15" s="1"/>
  <c r="R6" i="15"/>
  <c r="R13" i="15"/>
  <c r="T13" i="15" s="1"/>
  <c r="R25" i="15"/>
  <c r="T25" i="15" s="1"/>
  <c r="R32" i="15"/>
  <c r="C3" i="16"/>
  <c r="E3" i="16" s="1"/>
  <c r="R5" i="15"/>
  <c r="S32" i="15"/>
  <c r="H1" i="16"/>
  <c r="I6" i="16"/>
  <c r="J6" i="16"/>
  <c r="R49" i="15"/>
  <c r="S49" i="15"/>
  <c r="N50" i="15"/>
  <c r="P50" i="15" s="1"/>
  <c r="N49" i="15"/>
  <c r="P49" i="15" s="1"/>
  <c r="Q50" i="15"/>
  <c r="Q47" i="15"/>
  <c r="N38" i="15"/>
  <c r="P38" i="15" s="1"/>
  <c r="N46" i="15"/>
  <c r="P46" i="15" s="1"/>
  <c r="N35" i="15"/>
  <c r="P35" i="15" s="1"/>
  <c r="N43" i="15"/>
  <c r="P43" i="15" s="1"/>
  <c r="N32" i="15"/>
  <c r="P32" i="15" s="1"/>
  <c r="Q33" i="15"/>
  <c r="N40" i="15"/>
  <c r="P40" i="15" s="1"/>
  <c r="Q41" i="15"/>
  <c r="Q38" i="15"/>
  <c r="Q46" i="15"/>
  <c r="Q35" i="15"/>
  <c r="F35" i="16" s="1"/>
  <c r="Q35" i="16" s="1"/>
  <c r="V35" i="16" s="1"/>
  <c r="Q43" i="15"/>
  <c r="F43" i="16" s="1"/>
  <c r="S24" i="15"/>
  <c r="R24" i="15"/>
  <c r="R30" i="15"/>
  <c r="S30" i="15"/>
  <c r="R16" i="15"/>
  <c r="T16" i="15" s="1"/>
  <c r="R14" i="15"/>
  <c r="T14" i="15" s="1"/>
  <c r="S6" i="15"/>
  <c r="N23" i="15"/>
  <c r="P23" i="15" s="1"/>
  <c r="N4" i="15"/>
  <c r="P4" i="15" s="1"/>
  <c r="N12" i="15"/>
  <c r="P12" i="15" s="1"/>
  <c r="N9" i="15"/>
  <c r="P9" i="15" s="1"/>
  <c r="N17" i="15"/>
  <c r="P17" i="15" s="1"/>
  <c r="Q18" i="15"/>
  <c r="F18" i="16" s="1"/>
  <c r="Q18" i="16" s="1"/>
  <c r="V18" i="16" s="1"/>
  <c r="N25" i="15"/>
  <c r="P25" i="15" s="1"/>
  <c r="F26" i="16"/>
  <c r="I26" i="16" s="1"/>
  <c r="Q7" i="15"/>
  <c r="Q15" i="15"/>
  <c r="Q23" i="15"/>
  <c r="Q4" i="15"/>
  <c r="Q12" i="15"/>
  <c r="N27" i="15"/>
  <c r="P27" i="15" s="1"/>
  <c r="J24" i="9"/>
  <c r="J20" i="9"/>
  <c r="I25" i="9"/>
  <c r="J16" i="9"/>
  <c r="J12" i="9"/>
  <c r="I30" i="9"/>
  <c r="I14" i="9"/>
  <c r="I12" i="9"/>
  <c r="I23" i="9"/>
  <c r="J21" i="9"/>
  <c r="J25" i="9"/>
  <c r="J29" i="9"/>
  <c r="I28" i="9"/>
  <c r="J17" i="9"/>
  <c r="I15" i="9"/>
  <c r="J13" i="9"/>
  <c r="I22" i="9"/>
  <c r="I20" i="9"/>
  <c r="J22" i="9"/>
  <c r="J14" i="9"/>
  <c r="J23" i="9"/>
  <c r="J15" i="9"/>
  <c r="J27" i="9"/>
  <c r="J18" i="9"/>
  <c r="J28" i="9"/>
  <c r="I27" i="9"/>
  <c r="I21" i="9"/>
  <c r="I17" i="9"/>
  <c r="I13" i="9"/>
  <c r="C5" i="14"/>
  <c r="E5" i="14" s="1"/>
  <c r="F5" i="14"/>
  <c r="J5" i="14" s="1"/>
  <c r="R3" i="14"/>
  <c r="T3" i="14" s="1"/>
  <c r="C6" i="14"/>
  <c r="E6" i="14" s="1"/>
  <c r="N6" i="14"/>
  <c r="P6" i="14" s="1"/>
  <c r="C3" i="14"/>
  <c r="E3" i="14" s="1"/>
  <c r="N3" i="14"/>
  <c r="P3" i="14" s="1"/>
  <c r="R6" i="14"/>
  <c r="T6" i="14" s="1"/>
  <c r="F4" i="14"/>
  <c r="J4" i="14" s="1"/>
  <c r="Q4" i="14"/>
  <c r="S4" i="14" s="1"/>
  <c r="R5" i="14"/>
  <c r="T5" i="14" s="1"/>
  <c r="F19" i="13"/>
  <c r="J19" i="13" s="1"/>
  <c r="C13" i="13"/>
  <c r="E13" i="13" s="1"/>
  <c r="C7" i="13"/>
  <c r="E7" i="13" s="1"/>
  <c r="C9" i="13"/>
  <c r="E9" i="13" s="1"/>
  <c r="C11" i="13"/>
  <c r="E11" i="13" s="1"/>
  <c r="F7" i="13"/>
  <c r="J7" i="13" s="1"/>
  <c r="F9" i="13"/>
  <c r="J9" i="13" s="1"/>
  <c r="C16" i="13"/>
  <c r="E16" i="13" s="1"/>
  <c r="R9" i="13"/>
  <c r="T9" i="13" s="1"/>
  <c r="Q16" i="13"/>
  <c r="S16" i="13" s="1"/>
  <c r="F3" i="13"/>
  <c r="J3" i="13" s="1"/>
  <c r="F10" i="13"/>
  <c r="J10" i="13" s="1"/>
  <c r="F12" i="13"/>
  <c r="J12" i="13" s="1"/>
  <c r="F14" i="13"/>
  <c r="J14" i="13" s="1"/>
  <c r="F5" i="13"/>
  <c r="J5" i="13" s="1"/>
  <c r="Q6" i="13"/>
  <c r="S6" i="13" s="1"/>
  <c r="R14" i="13"/>
  <c r="T14" i="13" s="1"/>
  <c r="R10" i="13"/>
  <c r="S10" i="13"/>
  <c r="Q13" i="13"/>
  <c r="S13" i="13" s="1"/>
  <c r="R5" i="13"/>
  <c r="T5" i="13" s="1"/>
  <c r="C5" i="13"/>
  <c r="E5" i="13" s="1"/>
  <c r="C14" i="13"/>
  <c r="E14" i="13" s="1"/>
  <c r="R19" i="13"/>
  <c r="T19" i="13" s="1"/>
  <c r="C3" i="13"/>
  <c r="E3" i="13" s="1"/>
  <c r="N3" i="13"/>
  <c r="P3" i="13" s="1"/>
  <c r="F18" i="13"/>
  <c r="J18" i="13" s="1"/>
  <c r="Q18" i="13"/>
  <c r="S18" i="13" s="1"/>
  <c r="F15" i="13"/>
  <c r="J15" i="13" s="1"/>
  <c r="Q15" i="13"/>
  <c r="S15" i="13" s="1"/>
  <c r="R7" i="13"/>
  <c r="T7" i="13" s="1"/>
  <c r="R3" i="13"/>
  <c r="T3" i="13" s="1"/>
  <c r="N8" i="13"/>
  <c r="P8" i="13" s="1"/>
  <c r="C8" i="13"/>
  <c r="E8" i="13" s="1"/>
  <c r="F11" i="13"/>
  <c r="J11" i="13" s="1"/>
  <c r="Q11" i="13"/>
  <c r="S11" i="13" s="1"/>
  <c r="R17" i="13"/>
  <c r="T17" i="13" s="1"/>
  <c r="F8" i="13"/>
  <c r="J8" i="13" s="1"/>
  <c r="Q8" i="13"/>
  <c r="S8" i="13" s="1"/>
  <c r="R12" i="13"/>
  <c r="T12" i="13" s="1"/>
  <c r="N15" i="13"/>
  <c r="P15" i="13" s="1"/>
  <c r="C15" i="13"/>
  <c r="E15" i="13" s="1"/>
  <c r="C12" i="13"/>
  <c r="E12" i="13" s="1"/>
  <c r="N12" i="13"/>
  <c r="P12" i="13" s="1"/>
  <c r="C10" i="13"/>
  <c r="E10" i="13" s="1"/>
  <c r="N10" i="13"/>
  <c r="P10" i="13" s="1"/>
  <c r="F4" i="13"/>
  <c r="J4" i="13" s="1"/>
  <c r="Q4" i="13"/>
  <c r="S4" i="13" s="1"/>
  <c r="C17" i="13"/>
  <c r="E17" i="13" s="1"/>
  <c r="N17" i="13"/>
  <c r="P17" i="13" s="1"/>
  <c r="T29" i="12"/>
  <c r="T45" i="12"/>
  <c r="F15" i="12"/>
  <c r="J15" i="12" s="1"/>
  <c r="C14" i="12"/>
  <c r="E14" i="12" s="1"/>
  <c r="Q10" i="12"/>
  <c r="S10" i="12" s="1"/>
  <c r="F6" i="12"/>
  <c r="J6" i="12" s="1"/>
  <c r="F12" i="12"/>
  <c r="J12" i="12" s="1"/>
  <c r="C4" i="12"/>
  <c r="E4" i="12" s="1"/>
  <c r="R5" i="12"/>
  <c r="T5" i="12" s="1"/>
  <c r="R12" i="12"/>
  <c r="T12" i="12" s="1"/>
  <c r="C5" i="12"/>
  <c r="E5" i="12" s="1"/>
  <c r="C7" i="12"/>
  <c r="E7" i="12" s="1"/>
  <c r="F13" i="12"/>
  <c r="J13" i="12" s="1"/>
  <c r="N9" i="12"/>
  <c r="P9" i="12" s="1"/>
  <c r="Q9" i="12"/>
  <c r="S9" i="12" s="1"/>
  <c r="F5" i="12"/>
  <c r="J5" i="12" s="1"/>
  <c r="F7" i="12"/>
  <c r="J7" i="12" s="1"/>
  <c r="Q14" i="12"/>
  <c r="S14" i="12" s="1"/>
  <c r="R3" i="12"/>
  <c r="C12" i="12"/>
  <c r="E12" i="12" s="1"/>
  <c r="C15" i="12"/>
  <c r="E15" i="12" s="1"/>
  <c r="R13" i="12"/>
  <c r="S13" i="12"/>
  <c r="S6" i="12"/>
  <c r="R6" i="12"/>
  <c r="S3" i="12"/>
  <c r="R7" i="12"/>
  <c r="T7" i="12" s="1"/>
  <c r="N8" i="12"/>
  <c r="P8" i="12" s="1"/>
  <c r="N16" i="12"/>
  <c r="P16" i="12" s="1"/>
  <c r="N6" i="12"/>
  <c r="P6" i="12" s="1"/>
  <c r="N13" i="12"/>
  <c r="P13" i="12" s="1"/>
  <c r="N3" i="12"/>
  <c r="P3" i="12" s="1"/>
  <c r="Q4" i="12"/>
  <c r="S4" i="12" s="1"/>
  <c r="N10" i="12"/>
  <c r="P10" i="12" s="1"/>
  <c r="Q11" i="12"/>
  <c r="S11" i="12" s="1"/>
  <c r="R15" i="12"/>
  <c r="T15" i="12" s="1"/>
  <c r="Q8" i="12"/>
  <c r="S8" i="12" s="1"/>
  <c r="Q16" i="12"/>
  <c r="S16" i="12" s="1"/>
  <c r="N4" i="11"/>
  <c r="P4" i="11" s="1"/>
  <c r="R4" i="11"/>
  <c r="T4" i="11" s="1"/>
  <c r="Q4" i="11"/>
  <c r="S4" i="11" s="1"/>
  <c r="C5" i="11"/>
  <c r="E5" i="11" s="1"/>
  <c r="R5" i="11"/>
  <c r="T5" i="11" s="1"/>
  <c r="N6" i="11"/>
  <c r="P6" i="11" s="1"/>
  <c r="N3" i="11"/>
  <c r="P3" i="11" s="1"/>
  <c r="Q6" i="11"/>
  <c r="S6" i="11" s="1"/>
  <c r="Q3" i="11"/>
  <c r="S3" i="11" s="1"/>
  <c r="R15" i="10"/>
  <c r="T15" i="10" s="1"/>
  <c r="Q15" i="10"/>
  <c r="S15" i="10" s="1"/>
  <c r="C16" i="10"/>
  <c r="E16" i="10" s="1"/>
  <c r="Q11" i="10"/>
  <c r="S11" i="10" s="1"/>
  <c r="C12" i="10"/>
  <c r="E12" i="10" s="1"/>
  <c r="S24" i="7"/>
  <c r="R24" i="7"/>
  <c r="T24" i="7" s="1"/>
  <c r="S15" i="7"/>
  <c r="R15" i="7"/>
  <c r="T15" i="7" s="1"/>
  <c r="S22" i="7"/>
  <c r="R22" i="7"/>
  <c r="T22" i="7" s="1"/>
  <c r="R13" i="7"/>
  <c r="T13" i="7" s="1"/>
  <c r="Q28" i="7"/>
  <c r="S28" i="7" s="1"/>
  <c r="N16" i="7"/>
  <c r="P16" i="7" s="1"/>
  <c r="F23" i="7"/>
  <c r="J23" i="7" s="1"/>
  <c r="Q25" i="7"/>
  <c r="N23" i="7"/>
  <c r="P23" i="7" s="1"/>
  <c r="R20" i="7"/>
  <c r="Q18" i="7"/>
  <c r="S18" i="7" s="1"/>
  <c r="N17" i="7"/>
  <c r="P17" i="7" s="1"/>
  <c r="Q31" i="7"/>
  <c r="N30" i="7"/>
  <c r="P30" i="7" s="1"/>
  <c r="R28" i="7"/>
  <c r="T28" i="7" s="1"/>
  <c r="N20" i="7"/>
  <c r="P20" i="7" s="1"/>
  <c r="N15" i="7"/>
  <c r="P15" i="7" s="1"/>
  <c r="N28" i="7"/>
  <c r="P28" i="7" s="1"/>
  <c r="Q26" i="7"/>
  <c r="N24" i="7"/>
  <c r="P24" i="7" s="1"/>
  <c r="N18" i="7"/>
  <c r="P18" i="7" s="1"/>
  <c r="N25" i="7"/>
  <c r="P25" i="7" s="1"/>
  <c r="Q19" i="7"/>
  <c r="S19" i="7" s="1"/>
  <c r="N19" i="7"/>
  <c r="P19" i="7" s="1"/>
  <c r="F14" i="7"/>
  <c r="J14" i="7" s="1"/>
  <c r="N31" i="7"/>
  <c r="P31" i="7" s="1"/>
  <c r="R29" i="7"/>
  <c r="T29" i="7" s="1"/>
  <c r="Q27" i="7"/>
  <c r="S27" i="7" s="1"/>
  <c r="N26" i="7"/>
  <c r="P26" i="7" s="1"/>
  <c r="Q16" i="7"/>
  <c r="S16" i="7" s="1"/>
  <c r="N14" i="7"/>
  <c r="P14" i="7" s="1"/>
  <c r="N29" i="7"/>
  <c r="P29" i="7" s="1"/>
  <c r="R27" i="7"/>
  <c r="T27" i="7" s="1"/>
  <c r="N22" i="7"/>
  <c r="P22" i="7" s="1"/>
  <c r="R19" i="7"/>
  <c r="T19" i="7" s="1"/>
  <c r="R13" i="10"/>
  <c r="T13" i="10" s="1"/>
  <c r="Q10" i="10"/>
  <c r="S10" i="10" s="1"/>
  <c r="N6" i="10"/>
  <c r="P6" i="10" s="1"/>
  <c r="Q8" i="10"/>
  <c r="R8" i="10" s="1"/>
  <c r="N10" i="10"/>
  <c r="P10" i="10" s="1"/>
  <c r="Q6" i="10"/>
  <c r="S6" i="10" s="1"/>
  <c r="C4" i="10"/>
  <c r="E4" i="10" s="1"/>
  <c r="C8" i="10"/>
  <c r="E8" i="10" s="1"/>
  <c r="Q4" i="10"/>
  <c r="S4" i="10" s="1"/>
  <c r="C13" i="10"/>
  <c r="E13" i="10" s="1"/>
  <c r="R5" i="10"/>
  <c r="S5" i="10"/>
  <c r="R9" i="10"/>
  <c r="T9" i="10" s="1"/>
  <c r="R14" i="10"/>
  <c r="T14" i="10" s="1"/>
  <c r="S14" i="10"/>
  <c r="N9" i="10"/>
  <c r="P9" i="10" s="1"/>
  <c r="S16" i="10"/>
  <c r="T16" i="10" s="1"/>
  <c r="N14" i="10"/>
  <c r="P14" i="10" s="1"/>
  <c r="Q3" i="10"/>
  <c r="S3" i="10" s="1"/>
  <c r="N11" i="10"/>
  <c r="P11" i="10" s="1"/>
  <c r="Q12" i="10"/>
  <c r="S12" i="10" s="1"/>
  <c r="C17" i="10"/>
  <c r="E17" i="10" s="1"/>
  <c r="N5" i="10"/>
  <c r="P5" i="10" s="1"/>
  <c r="Q9" i="10"/>
  <c r="S9" i="10" s="1"/>
  <c r="Q17" i="10"/>
  <c r="S17" i="10" s="1"/>
  <c r="T20" i="7"/>
  <c r="T30" i="7"/>
  <c r="T14" i="7"/>
  <c r="J2" i="9"/>
  <c r="J6" i="9"/>
  <c r="J4" i="9"/>
  <c r="J5" i="9"/>
  <c r="J3" i="9"/>
  <c r="I6" i="9"/>
  <c r="I3" i="9"/>
  <c r="I4" i="9"/>
  <c r="I2" i="9"/>
  <c r="I5" i="9"/>
  <c r="F9" i="7"/>
  <c r="F11" i="7"/>
  <c r="F8" i="7"/>
  <c r="O8" i="7"/>
  <c r="O9" i="7"/>
  <c r="O10" i="7"/>
  <c r="O11" i="7"/>
  <c r="H11" i="7"/>
  <c r="H10" i="7"/>
  <c r="H9" i="7"/>
  <c r="H8" i="7"/>
  <c r="F3" i="7"/>
  <c r="F4" i="7"/>
  <c r="F5" i="7"/>
  <c r="F6" i="7"/>
  <c r="F7" i="7"/>
  <c r="H4" i="7"/>
  <c r="H5" i="7"/>
  <c r="H6" i="7"/>
  <c r="H7" i="7"/>
  <c r="H3" i="7"/>
  <c r="O7" i="7"/>
  <c r="O6" i="7"/>
  <c r="O5" i="7"/>
  <c r="O4" i="7"/>
  <c r="O3" i="7"/>
  <c r="J21" i="16" l="1"/>
  <c r="T45" i="15"/>
  <c r="S20" i="16"/>
  <c r="T20" i="16" s="1"/>
  <c r="K49" i="16"/>
  <c r="J20" i="16"/>
  <c r="F28" i="16"/>
  <c r="Q28" i="16" s="1"/>
  <c r="V28" i="16" s="1"/>
  <c r="I21" i="16"/>
  <c r="I20" i="16"/>
  <c r="K20" i="16" s="1"/>
  <c r="V21" i="16"/>
  <c r="R28" i="15"/>
  <c r="T28" i="15" s="1"/>
  <c r="T26" i="15"/>
  <c r="R8" i="15"/>
  <c r="T8" i="15" s="1"/>
  <c r="K30" i="16"/>
  <c r="T34" i="15"/>
  <c r="I14" i="16"/>
  <c r="J45" i="16"/>
  <c r="J17" i="16"/>
  <c r="K32" i="16"/>
  <c r="V48" i="16"/>
  <c r="S17" i="16"/>
  <c r="T17" i="16" s="1"/>
  <c r="J35" i="16"/>
  <c r="I17" i="16"/>
  <c r="S34" i="16"/>
  <c r="T34" i="16" s="1"/>
  <c r="T5" i="15"/>
  <c r="J34" i="16"/>
  <c r="I5" i="16"/>
  <c r="J5" i="16"/>
  <c r="I48" i="16"/>
  <c r="J14" i="16"/>
  <c r="S25" i="16"/>
  <c r="T25" i="16" s="1"/>
  <c r="I45" i="16"/>
  <c r="I35" i="16"/>
  <c r="J26" i="16"/>
  <c r="K26" i="16" s="1"/>
  <c r="Q26" i="16"/>
  <c r="V26" i="16" s="1"/>
  <c r="K24" i="16"/>
  <c r="I34" i="16"/>
  <c r="S15" i="15"/>
  <c r="F15" i="16"/>
  <c r="S36" i="15"/>
  <c r="F36" i="16"/>
  <c r="S7" i="15"/>
  <c r="F7" i="16"/>
  <c r="J7" i="16" s="1"/>
  <c r="S47" i="15"/>
  <c r="F47" i="16"/>
  <c r="S9" i="15"/>
  <c r="F9" i="16"/>
  <c r="S27" i="15"/>
  <c r="F27" i="16"/>
  <c r="S33" i="15"/>
  <c r="F33" i="16"/>
  <c r="S50" i="15"/>
  <c r="F50" i="16"/>
  <c r="S3" i="15"/>
  <c r="F3" i="16"/>
  <c r="Q3" i="16" s="1"/>
  <c r="V3" i="16" s="1"/>
  <c r="J18" i="16"/>
  <c r="I37" i="16"/>
  <c r="J16" i="16"/>
  <c r="S41" i="15"/>
  <c r="F41" i="16"/>
  <c r="S37" i="16"/>
  <c r="T37" i="16" s="1"/>
  <c r="S10" i="15"/>
  <c r="F10" i="16"/>
  <c r="S11" i="15"/>
  <c r="F11" i="16"/>
  <c r="J8" i="16"/>
  <c r="I18" i="16"/>
  <c r="Q13" i="16"/>
  <c r="I13" i="16"/>
  <c r="J37" i="16"/>
  <c r="I43" i="16"/>
  <c r="Q43" i="16"/>
  <c r="S40" i="15"/>
  <c r="F40" i="16"/>
  <c r="T44" i="15"/>
  <c r="J13" i="16"/>
  <c r="S44" i="15"/>
  <c r="F44" i="16"/>
  <c r="S8" i="16"/>
  <c r="T8" i="16" s="1"/>
  <c r="S12" i="15"/>
  <c r="F12" i="16"/>
  <c r="S22" i="15"/>
  <c r="F22" i="16"/>
  <c r="S14" i="16"/>
  <c r="T14" i="16" s="1"/>
  <c r="S35" i="16"/>
  <c r="T35" i="16" s="1"/>
  <c r="J25" i="16"/>
  <c r="V45" i="16"/>
  <c r="I8" i="16"/>
  <c r="I25" i="16"/>
  <c r="J48" i="16"/>
  <c r="F29" i="16"/>
  <c r="S4" i="15"/>
  <c r="F4" i="16"/>
  <c r="Q4" i="16" s="1"/>
  <c r="S4" i="16" s="1"/>
  <c r="T4" i="16" s="1"/>
  <c r="S46" i="15"/>
  <c r="F46" i="16"/>
  <c r="S39" i="15"/>
  <c r="T39" i="15" s="1"/>
  <c r="F39" i="16"/>
  <c r="S18" i="16"/>
  <c r="T18" i="16" s="1"/>
  <c r="S16" i="16"/>
  <c r="T16" i="16" s="1"/>
  <c r="J43" i="16"/>
  <c r="S23" i="15"/>
  <c r="F23" i="16"/>
  <c r="S38" i="15"/>
  <c r="F38" i="16"/>
  <c r="S19" i="15"/>
  <c r="T19" i="15" s="1"/>
  <c r="F19" i="16"/>
  <c r="F31" i="16"/>
  <c r="T17" i="15"/>
  <c r="S42" i="15"/>
  <c r="F42" i="16"/>
  <c r="I16" i="16"/>
  <c r="K6" i="16"/>
  <c r="T6" i="16"/>
  <c r="R22" i="15"/>
  <c r="R42" i="15"/>
  <c r="R10" i="15"/>
  <c r="T10" i="15" s="1"/>
  <c r="R27" i="15"/>
  <c r="T27" i="15" s="1"/>
  <c r="R9" i="15"/>
  <c r="T9" i="15" s="1"/>
  <c r="R36" i="15"/>
  <c r="R11" i="15"/>
  <c r="R3" i="15"/>
  <c r="T3" i="15" s="1"/>
  <c r="R46" i="15"/>
  <c r="R40" i="15"/>
  <c r="T6" i="15"/>
  <c r="T49" i="15"/>
  <c r="R41" i="15"/>
  <c r="R38" i="15"/>
  <c r="J3" i="16"/>
  <c r="I3" i="16"/>
  <c r="T24" i="15"/>
  <c r="T32" i="15"/>
  <c r="V5" i="16"/>
  <c r="T5" i="16"/>
  <c r="R50" i="15"/>
  <c r="R47" i="15"/>
  <c r="S43" i="15"/>
  <c r="R43" i="15"/>
  <c r="S35" i="15"/>
  <c r="R35" i="15"/>
  <c r="R33" i="15"/>
  <c r="R7" i="15"/>
  <c r="T30" i="15"/>
  <c r="S18" i="15"/>
  <c r="R18" i="15"/>
  <c r="R12" i="15"/>
  <c r="R15" i="15"/>
  <c r="T15" i="15" s="1"/>
  <c r="R23" i="15"/>
  <c r="T23" i="15" s="1"/>
  <c r="R4" i="15"/>
  <c r="R4" i="14"/>
  <c r="T4" i="14" s="1"/>
  <c r="R15" i="13"/>
  <c r="T15" i="13" s="1"/>
  <c r="R6" i="13"/>
  <c r="T6" i="13" s="1"/>
  <c r="R4" i="13"/>
  <c r="T4" i="13" s="1"/>
  <c r="R16" i="13"/>
  <c r="T16" i="13" s="1"/>
  <c r="R8" i="13"/>
  <c r="T8" i="13" s="1"/>
  <c r="R13" i="13"/>
  <c r="T13" i="13" s="1"/>
  <c r="T10" i="13"/>
  <c r="R11" i="13"/>
  <c r="T11" i="13" s="1"/>
  <c r="R18" i="13"/>
  <c r="T18" i="13" s="1"/>
  <c r="R10" i="12"/>
  <c r="T10" i="12" s="1"/>
  <c r="T3" i="12"/>
  <c r="R14" i="12"/>
  <c r="T14" i="12" s="1"/>
  <c r="R9" i="12"/>
  <c r="T9" i="12" s="1"/>
  <c r="R4" i="12"/>
  <c r="T4" i="12" s="1"/>
  <c r="T13" i="12"/>
  <c r="R11" i="12"/>
  <c r="T11" i="12" s="1"/>
  <c r="R8" i="12"/>
  <c r="T8" i="12" s="1"/>
  <c r="T6" i="12"/>
  <c r="R16" i="12"/>
  <c r="T16" i="12" s="1"/>
  <c r="R3" i="11"/>
  <c r="T3" i="11" s="1"/>
  <c r="R6" i="11"/>
  <c r="T6" i="11" s="1"/>
  <c r="R11" i="10"/>
  <c r="T11" i="10" s="1"/>
  <c r="R6" i="10"/>
  <c r="T6" i="10" s="1"/>
  <c r="R26" i="7"/>
  <c r="T26" i="7" s="1"/>
  <c r="S26" i="7"/>
  <c r="R18" i="7"/>
  <c r="T18" i="7" s="1"/>
  <c r="S25" i="7"/>
  <c r="R25" i="7"/>
  <c r="T25" i="7" s="1"/>
  <c r="R16" i="7"/>
  <c r="T16" i="7" s="1"/>
  <c r="R31" i="7"/>
  <c r="S31" i="7"/>
  <c r="S8" i="10"/>
  <c r="T8" i="10" s="1"/>
  <c r="R10" i="10"/>
  <c r="T10" i="10" s="1"/>
  <c r="R12" i="10"/>
  <c r="T12" i="10" s="1"/>
  <c r="R4" i="10"/>
  <c r="T4" i="10" s="1"/>
  <c r="R3" i="10"/>
  <c r="T3" i="10" s="1"/>
  <c r="R17" i="10"/>
  <c r="T17" i="10" s="1"/>
  <c r="T5" i="10"/>
  <c r="N6" i="7"/>
  <c r="P6" i="7" s="1"/>
  <c r="C6" i="7"/>
  <c r="E6" i="7" s="1"/>
  <c r="N9" i="7"/>
  <c r="P9" i="7" s="1"/>
  <c r="C9" i="7"/>
  <c r="E9" i="7" s="1"/>
  <c r="F10" i="7"/>
  <c r="J10" i="7" s="1"/>
  <c r="N11" i="7"/>
  <c r="P11" i="7" s="1"/>
  <c r="C11" i="7"/>
  <c r="E11" i="7" s="1"/>
  <c r="N3" i="7"/>
  <c r="P3" i="7" s="1"/>
  <c r="C3" i="7"/>
  <c r="E3" i="7" s="1"/>
  <c r="N4" i="7"/>
  <c r="C4" i="7"/>
  <c r="E4" i="7" s="1"/>
  <c r="N10" i="7"/>
  <c r="P10" i="7" s="1"/>
  <c r="C10" i="7"/>
  <c r="E10" i="7" s="1"/>
  <c r="N7" i="7"/>
  <c r="P7" i="7" s="1"/>
  <c r="C7" i="7"/>
  <c r="E7" i="7" s="1"/>
  <c r="N8" i="7"/>
  <c r="P8" i="7" s="1"/>
  <c r="C8" i="7"/>
  <c r="E8" i="7" s="1"/>
  <c r="N5" i="7"/>
  <c r="P5" i="7" s="1"/>
  <c r="C5" i="7"/>
  <c r="E5" i="7" s="1"/>
  <c r="J11" i="7"/>
  <c r="J9" i="7"/>
  <c r="R11" i="7"/>
  <c r="R10" i="7"/>
  <c r="J8" i="7"/>
  <c r="Q3" i="7"/>
  <c r="P4" i="7"/>
  <c r="J7" i="7"/>
  <c r="K13" i="16" l="1"/>
  <c r="K21" i="16"/>
  <c r="J28" i="16"/>
  <c r="K45" i="16"/>
  <c r="S3" i="16"/>
  <c r="T3" i="16" s="1"/>
  <c r="K14" i="16"/>
  <c r="T11" i="15"/>
  <c r="S28" i="16"/>
  <c r="T28" i="16" s="1"/>
  <c r="T36" i="15"/>
  <c r="K5" i="16"/>
  <c r="I28" i="16"/>
  <c r="T12" i="15"/>
  <c r="K17" i="16"/>
  <c r="K35" i="16"/>
  <c r="T4" i="15"/>
  <c r="K34" i="16"/>
  <c r="K48" i="16"/>
  <c r="S26" i="16"/>
  <c r="T26" i="16" s="1"/>
  <c r="K43" i="16"/>
  <c r="T46" i="15"/>
  <c r="T40" i="15"/>
  <c r="J4" i="16"/>
  <c r="T35" i="15"/>
  <c r="K16" i="16"/>
  <c r="Q42" i="16"/>
  <c r="J42" i="16"/>
  <c r="I42" i="16"/>
  <c r="Q33" i="16"/>
  <c r="I33" i="16"/>
  <c r="J33" i="16"/>
  <c r="Q7" i="16"/>
  <c r="S7" i="16" s="1"/>
  <c r="T7" i="16" s="1"/>
  <c r="I7" i="16"/>
  <c r="K7" i="16" s="1"/>
  <c r="Q47" i="16"/>
  <c r="I47" i="16"/>
  <c r="J47" i="16"/>
  <c r="Q23" i="16"/>
  <c r="J23" i="16"/>
  <c r="I23" i="16"/>
  <c r="Q12" i="16"/>
  <c r="J12" i="16"/>
  <c r="I12" i="16"/>
  <c r="K8" i="16"/>
  <c r="T7" i="15"/>
  <c r="T22" i="15"/>
  <c r="Q11" i="16"/>
  <c r="J11" i="16"/>
  <c r="I11" i="16"/>
  <c r="Q27" i="16"/>
  <c r="J27" i="16"/>
  <c r="I27" i="16"/>
  <c r="Q36" i="16"/>
  <c r="J36" i="16"/>
  <c r="I36" i="16"/>
  <c r="Q41" i="16"/>
  <c r="I41" i="16"/>
  <c r="J41" i="16"/>
  <c r="V43" i="16"/>
  <c r="S43" i="16"/>
  <c r="T43" i="16" s="1"/>
  <c r="K18" i="16"/>
  <c r="Q50" i="16"/>
  <c r="I50" i="16"/>
  <c r="J50" i="16"/>
  <c r="Q39" i="16"/>
  <c r="I39" i="16"/>
  <c r="J39" i="16"/>
  <c r="V13" i="16"/>
  <c r="S13" i="16"/>
  <c r="T13" i="16" s="1"/>
  <c r="T47" i="15"/>
  <c r="T50" i="15"/>
  <c r="T42" i="15"/>
  <c r="Q31" i="16"/>
  <c r="I31" i="16"/>
  <c r="J31" i="16"/>
  <c r="Q40" i="16"/>
  <c r="I40" i="16"/>
  <c r="J40" i="16"/>
  <c r="K25" i="16"/>
  <c r="Q44" i="16"/>
  <c r="J44" i="16"/>
  <c r="I44" i="16"/>
  <c r="Q10" i="16"/>
  <c r="I10" i="16"/>
  <c r="J10" i="16"/>
  <c r="I9" i="16"/>
  <c r="Q9" i="16"/>
  <c r="J9" i="16"/>
  <c r="Q15" i="16"/>
  <c r="I15" i="16"/>
  <c r="J15" i="16"/>
  <c r="Q38" i="16"/>
  <c r="J38" i="16"/>
  <c r="I38" i="16"/>
  <c r="I22" i="16"/>
  <c r="J22" i="16"/>
  <c r="Q22" i="16"/>
  <c r="Q46" i="16"/>
  <c r="I46" i="16"/>
  <c r="J46" i="16"/>
  <c r="T33" i="15"/>
  <c r="Q19" i="16"/>
  <c r="I19" i="16"/>
  <c r="J19" i="16"/>
  <c r="T38" i="15"/>
  <c r="V4" i="16"/>
  <c r="T41" i="15"/>
  <c r="I4" i="16"/>
  <c r="K28" i="16"/>
  <c r="Q29" i="16"/>
  <c r="J29" i="16"/>
  <c r="I29" i="16"/>
  <c r="K37" i="16"/>
  <c r="K3" i="16"/>
  <c r="T43" i="15"/>
  <c r="T18" i="15"/>
  <c r="T31" i="7"/>
  <c r="S9" i="7"/>
  <c r="S11" i="7"/>
  <c r="T11" i="7" s="1"/>
  <c r="S10" i="7"/>
  <c r="T10" i="7" s="1"/>
  <c r="S8" i="7"/>
  <c r="R9" i="7"/>
  <c r="R8" i="7"/>
  <c r="S7" i="7"/>
  <c r="R7" i="7"/>
  <c r="S5" i="7"/>
  <c r="R5" i="7"/>
  <c r="S6" i="7"/>
  <c r="R6" i="7"/>
  <c r="J5" i="7"/>
  <c r="S4" i="7"/>
  <c r="J4" i="7"/>
  <c r="R4" i="7"/>
  <c r="J6" i="7"/>
  <c r="K9" i="16" l="1"/>
  <c r="K4" i="16"/>
  <c r="K27" i="16"/>
  <c r="K42" i="16"/>
  <c r="K19" i="16"/>
  <c r="K33" i="16"/>
  <c r="K46" i="16"/>
  <c r="K44" i="16"/>
  <c r="K47" i="16"/>
  <c r="K29" i="16"/>
  <c r="I1" i="16"/>
  <c r="K40" i="16"/>
  <c r="K10" i="16"/>
  <c r="V12" i="16"/>
  <c r="S12" i="16"/>
  <c r="T12" i="16" s="1"/>
  <c r="V9" i="16"/>
  <c r="S9" i="16"/>
  <c r="T9" i="16" s="1"/>
  <c r="V19" i="16"/>
  <c r="S19" i="16"/>
  <c r="T19" i="16" s="1"/>
  <c r="K50" i="16"/>
  <c r="K23" i="16"/>
  <c r="K36" i="16"/>
  <c r="V23" i="16"/>
  <c r="S23" i="16"/>
  <c r="T23" i="16" s="1"/>
  <c r="V33" i="16"/>
  <c r="S33" i="16"/>
  <c r="T33" i="16" s="1"/>
  <c r="K22" i="16"/>
  <c r="V40" i="16"/>
  <c r="S40" i="16"/>
  <c r="T40" i="16" s="1"/>
  <c r="V29" i="16"/>
  <c r="S29" i="16"/>
  <c r="T29" i="16" s="1"/>
  <c r="V50" i="16"/>
  <c r="S50" i="16"/>
  <c r="T50" i="16" s="1"/>
  <c r="V38" i="16"/>
  <c r="S38" i="16"/>
  <c r="T38" i="16" s="1"/>
  <c r="S36" i="16"/>
  <c r="T36" i="16" s="1"/>
  <c r="V36" i="16"/>
  <c r="K15" i="16"/>
  <c r="V10" i="16"/>
  <c r="S10" i="16"/>
  <c r="T10" i="16" s="1"/>
  <c r="K31" i="16"/>
  <c r="K39" i="16"/>
  <c r="S41" i="16"/>
  <c r="T41" i="16" s="1"/>
  <c r="V41" i="16"/>
  <c r="K11" i="16"/>
  <c r="V7" i="16"/>
  <c r="V11" i="16"/>
  <c r="S11" i="16"/>
  <c r="T11" i="16" s="1"/>
  <c r="K38" i="16"/>
  <c r="V46" i="16"/>
  <c r="S46" i="16"/>
  <c r="T46" i="16" s="1"/>
  <c r="V47" i="16"/>
  <c r="S47" i="16"/>
  <c r="T47" i="16" s="1"/>
  <c r="S44" i="16"/>
  <c r="T44" i="16" s="1"/>
  <c r="V44" i="16"/>
  <c r="V22" i="16"/>
  <c r="S22" i="16"/>
  <c r="T22" i="16" s="1"/>
  <c r="S15" i="16"/>
  <c r="T15" i="16" s="1"/>
  <c r="V15" i="16"/>
  <c r="S31" i="16"/>
  <c r="T31" i="16" s="1"/>
  <c r="V31" i="16"/>
  <c r="V39" i="16"/>
  <c r="S39" i="16"/>
  <c r="T39" i="16" s="1"/>
  <c r="K41" i="16"/>
  <c r="V27" i="16"/>
  <c r="S27" i="16"/>
  <c r="T27" i="16" s="1"/>
  <c r="K12" i="16"/>
  <c r="V42" i="16"/>
  <c r="S42" i="16"/>
  <c r="T42" i="16" s="1"/>
  <c r="T9" i="7"/>
  <c r="J9" i="9"/>
  <c r="I9" i="9"/>
  <c r="J7" i="9"/>
  <c r="I7" i="9"/>
  <c r="J11" i="9"/>
  <c r="I11" i="9"/>
  <c r="J10" i="9"/>
  <c r="I10" i="9"/>
  <c r="J8" i="9"/>
  <c r="I8" i="9"/>
  <c r="T8" i="7"/>
  <c r="T7" i="7"/>
  <c r="T6" i="7"/>
  <c r="T5" i="7"/>
  <c r="T4" i="7"/>
  <c r="V1" i="16" l="1"/>
  <c r="J3" i="7"/>
  <c r="R3" i="7"/>
  <c r="S3" i="7"/>
  <c r="T3" i="7" l="1"/>
  <c r="I3" i="17"/>
  <c r="I1" i="17" s="1"/>
  <c r="I44" i="17"/>
  <c r="I4" i="17"/>
  <c r="I27" i="17"/>
  <c r="I8" i="17"/>
  <c r="I5" i="17"/>
  <c r="I20" i="17"/>
  <c r="I21" i="17"/>
  <c r="I12" i="17"/>
  <c r="I32" i="17"/>
  <c r="I31" i="17"/>
  <c r="I10" i="17"/>
  <c r="I22" i="17"/>
  <c r="I39" i="17"/>
  <c r="I7" i="17"/>
  <c r="I46" i="17"/>
  <c r="I49" i="17"/>
  <c r="I18" i="17"/>
  <c r="I11" i="17"/>
  <c r="I41" i="17"/>
  <c r="I36" i="17"/>
  <c r="I6" i="17"/>
  <c r="I19" i="17"/>
  <c r="I37" i="17"/>
  <c r="I42" i="17"/>
  <c r="I38" i="17"/>
  <c r="I33" i="17"/>
  <c r="I28" i="17"/>
  <c r="I26" i="17"/>
  <c r="I24" i="17"/>
  <c r="I17" i="17"/>
  <c r="I23" i="17"/>
  <c r="I34" i="17"/>
  <c r="I16" i="17"/>
  <c r="I29" i="17"/>
  <c r="I43" i="17"/>
  <c r="I30" i="17"/>
  <c r="I50" i="17"/>
  <c r="I9" i="17"/>
  <c r="I48" i="17"/>
  <c r="I47" i="17"/>
  <c r="I13" i="17"/>
  <c r="I45" i="17"/>
  <c r="I25" i="17"/>
  <c r="I14" i="17"/>
  <c r="I35" i="17"/>
  <c r="I40" i="17"/>
  <c r="I15" i="17"/>
</calcChain>
</file>

<file path=xl/sharedStrings.xml><?xml version="1.0" encoding="utf-8"?>
<sst xmlns="http://schemas.openxmlformats.org/spreadsheetml/2006/main" count="872" uniqueCount="164">
  <si>
    <t>상품명</t>
  </si>
  <si>
    <t>소비자가</t>
  </si>
  <si>
    <t>공급가(포함가)</t>
  </si>
  <si>
    <t>판매가</t>
  </si>
  <si>
    <t>판매가설정</t>
    <phoneticPr fontId="1" type="noConversion"/>
  </si>
  <si>
    <t>소비자가설정</t>
    <phoneticPr fontId="1" type="noConversion"/>
  </si>
  <si>
    <t>판매가이익율</t>
    <phoneticPr fontId="1" type="noConversion"/>
  </si>
  <si>
    <t>택배비</t>
    <phoneticPr fontId="1" type="noConversion"/>
  </si>
  <si>
    <t>pacage</t>
    <phoneticPr fontId="1" type="noConversion"/>
  </si>
  <si>
    <t>판매원가</t>
    <phoneticPr fontId="1" type="noConversion"/>
  </si>
  <si>
    <t>패키지판매가</t>
    <phoneticPr fontId="1" type="noConversion"/>
  </si>
  <si>
    <t>택배비율</t>
    <phoneticPr fontId="1" type="noConversion"/>
  </si>
  <si>
    <t>이익율</t>
    <phoneticPr fontId="1" type="noConversion"/>
  </si>
  <si>
    <t>영업이익율</t>
    <phoneticPr fontId="1" type="noConversion"/>
  </si>
  <si>
    <t>소비자가</t>
    <phoneticPr fontId="1" type="noConversion"/>
  </si>
  <si>
    <t>공급가</t>
  </si>
  <si>
    <t>상품가</t>
  </si>
  <si>
    <t>상품가</t>
    <phoneticPr fontId="1" type="noConversion"/>
  </si>
  <si>
    <t>비고</t>
    <phoneticPr fontId="1" type="noConversion"/>
  </si>
  <si>
    <t>상품코드</t>
  </si>
  <si>
    <t>별도이익유조정</t>
    <phoneticPr fontId="1" type="noConversion"/>
  </si>
  <si>
    <t>유료배송</t>
    <phoneticPr fontId="1" type="noConversion"/>
  </si>
  <si>
    <t>신규</t>
    <phoneticPr fontId="1" type="noConversion"/>
  </si>
  <si>
    <t>이익액</t>
    <phoneticPr fontId="1" type="noConversion"/>
  </si>
  <si>
    <t>함흥 물냉면 5인분</t>
  </si>
  <si>
    <t>몸보신 남원추어탕 500g</t>
  </si>
  <si>
    <t>평양 비빔냉면 5인분</t>
  </si>
  <si>
    <t>전통 인절미 50개입</t>
  </si>
  <si>
    <t>매콤양념 목살구이 200g</t>
  </si>
  <si>
    <t>옛날 쑥개떡 12개입</t>
  </si>
  <si>
    <t>강화 사자발 약쑥 인절미 12개입</t>
  </si>
  <si>
    <t>이태원 햄폭탄 부대찌개</t>
  </si>
  <si>
    <t>무뼈 순살 족발 300g</t>
  </si>
  <si>
    <t>여수돌산 갓물김치 3kg</t>
  </si>
  <si>
    <t>힘찬 장어탕 500g</t>
  </si>
  <si>
    <t>한우 순살 갈비탕 800g</t>
  </si>
  <si>
    <t>프리미엄 콩 쑥개떡 20개</t>
  </si>
  <si>
    <t>산더미 순대국밥 150g</t>
  </si>
  <si>
    <t>순살 간장새우장 400g + 400g</t>
  </si>
  <si>
    <t>산더미 얼큰 순대국밥 150g</t>
  </si>
  <si>
    <t>못난이 백명란 400g</t>
  </si>
  <si>
    <t>쫄쫄이 오징어 300g</t>
  </si>
  <si>
    <t>잔기지떡 24개</t>
  </si>
  <si>
    <t>고집 불막창 300g</t>
  </si>
  <si>
    <t>꾸븐 돼지막창 300g</t>
  </si>
  <si>
    <t>갓 담은 실비김치 3kg</t>
  </si>
  <si>
    <t>삼점 암꽃게장 7미 2kg</t>
  </si>
  <si>
    <t>매콤 직화무뼈닭발 250g</t>
  </si>
  <si>
    <t>알곤이찜 800g</t>
  </si>
  <si>
    <t>한돈 고추장주물럭</t>
  </si>
  <si>
    <t>한돈 간장갈비찜 700g</t>
  </si>
  <si>
    <t>겨울동치미 3KG</t>
  </si>
  <si>
    <t>겨울동치미 3KG</t>
    <phoneticPr fontId="1" type="noConversion"/>
  </si>
  <si>
    <t>황제 해신탕</t>
  </si>
  <si>
    <t>폭탄 감자탕 3kg</t>
  </si>
  <si>
    <t>얼큰 양평해장국 600g</t>
  </si>
  <si>
    <t>실속 해신탕</t>
  </si>
  <si>
    <t>개미집 낙곱새 1kg</t>
  </si>
  <si>
    <t>​프리미엄 홈마카세 세트</t>
  </si>
  <si>
    <t xml:space="preserve">흑임자인절미 40개 </t>
  </si>
  <si>
    <t>김치어묵우동 480g</t>
  </si>
  <si>
    <t>왕문어 해신탕</t>
  </si>
  <si>
    <t xml:space="preserve">김치어묵우동 1팩
</t>
  </si>
  <si>
    <t>명품 하모샤브샤브 1세트</t>
  </si>
  <si>
    <t>새콤달달 용궁쫄면 5인분</t>
  </si>
  <si>
    <t>옛날 가래떡 떡볶이</t>
  </si>
  <si>
    <t>겨울동치미 5KG</t>
  </si>
  <si>
    <t>겨울동치미 5KG</t>
    <phoneticPr fontId="1" type="noConversion"/>
  </si>
  <si>
    <t>산더미 얼큰 돼지국밥 200g</t>
  </si>
  <si>
    <t>산더미 얼큰 돼지국밥 150g</t>
    <phoneticPr fontId="1" type="noConversion"/>
  </si>
  <si>
    <t xml:space="preserve">한돈 수제 양념갈비 1kg </t>
  </si>
  <si>
    <t>오돌뼈 소금구이 200g</t>
  </si>
  <si>
    <t>명품 양념LA꽃갈비 500g</t>
  </si>
  <si>
    <t>양념 소대창 200g</t>
  </si>
  <si>
    <t>슬라이스 홍두깨살 400g</t>
  </si>
  <si>
    <t xml:space="preserve">호주산 우찜갈비 1kg </t>
  </si>
  <si>
    <t>육즙팡 갈비살 200g</t>
  </si>
  <si>
    <t>당일작업 한우육회 200g</t>
  </si>
  <si>
    <t>투쁠 한우 국거리 200g</t>
  </si>
  <si>
    <t>팔팔한 소고기세트 800g</t>
  </si>
  <si>
    <t>소고기 한상모듬</t>
  </si>
  <si>
    <t>육향가득세트 1kg</t>
  </si>
  <si>
    <t>육감만족 소고기세트 1.2kg</t>
  </si>
  <si>
    <t>풍족한 우족 4kg</t>
  </si>
  <si>
    <t xml:space="preserve">생생 한우대창 200g </t>
  </si>
  <si>
    <t>한우 투뿔 스지불고기 300g</t>
  </si>
  <si>
    <t>배터지는 소고기한판 1kg</t>
  </si>
  <si>
    <t>폭신 꽃갈비 600g</t>
  </si>
  <si>
    <t>명품 LA꽃갈비 2kg</t>
  </si>
  <si>
    <t>소고기 특수부위모듬 600g</t>
  </si>
  <si>
    <t>보리소 1등급 정품 국거리 300g</t>
  </si>
  <si>
    <t>보리소 1등급 치마살 300g</t>
  </si>
  <si>
    <t>만능 우삼겹 200g</t>
  </si>
  <si>
    <t>보리소 1등급 등심스테이크 300g</t>
  </si>
  <si>
    <t>초이스 등심불고기 300g</t>
  </si>
  <si>
    <t>보리소 1등급 꽃등심 300g</t>
  </si>
  <si>
    <t>프리미엄 꽃갈치세트</t>
  </si>
  <si>
    <t>소꼬리구이 300g</t>
  </si>
  <si>
    <t>한우 곱창모듬세트</t>
  </si>
  <si>
    <t>보리소 1등급 채끝스테이크 300g</t>
  </si>
  <si>
    <t>보리소 1등급 채끝살 300g</t>
  </si>
  <si>
    <t>보섭찹스테이크 200g</t>
  </si>
  <si>
    <t>보리소 1등급 보섭스테이크 300g</t>
  </si>
  <si>
    <t>당일도축 뭉티기 600g</t>
  </si>
  <si>
    <t>당일도축 뭉티기 200g</t>
  </si>
  <si>
    <t>당일도축 뭉티기 120g</t>
  </si>
  <si>
    <t>보리소 1등급 황제꽃갈비살 300g</t>
  </si>
  <si>
    <t xml:space="preserve">보리소1등급 차돌박이 200g </t>
  </si>
  <si>
    <t>가격파괴 장조림사태 1kg</t>
  </si>
  <si>
    <t>고소한 우삼겹 1kg</t>
  </si>
  <si>
    <t>보리소 1등급 양지살 300g</t>
  </si>
  <si>
    <t>보리소 1등급 눈꽃살치살 300g</t>
  </si>
  <si>
    <t>보리소 1등급 사태살 300g</t>
  </si>
  <si>
    <t>보리소 1등급 등심불고기 300g</t>
  </si>
  <si>
    <t>보리소 1등급 부채스테이크 300g</t>
  </si>
  <si>
    <t>보리소 부채살 300g</t>
  </si>
  <si>
    <t>몸보신 사골세트 3.5kg</t>
  </si>
  <si>
    <t>1++ 생불고기 300g</t>
  </si>
  <si>
    <t>1++ 생불고기 300g</t>
    <phoneticPr fontId="1" type="noConversion"/>
  </si>
  <si>
    <t>1++ 생불고기 800g</t>
  </si>
  <si>
    <t>1++ 생불고기 800g</t>
    <phoneticPr fontId="1" type="noConversion"/>
  </si>
  <si>
    <t>국내산 등갈비 1kg</t>
  </si>
  <si>
    <t>한돈 쫀득살 500g</t>
  </si>
  <si>
    <t xml:space="preserve">이베리코 특수부위 4종 </t>
  </si>
  <si>
    <t>잘 키운 항정살 200g</t>
  </si>
  <si>
    <t>흑돼지 뼈삼겹 500g</t>
  </si>
  <si>
    <t xml:space="preserve">쪽쪽 등갈비 1kg </t>
  </si>
  <si>
    <t xml:space="preserve">듀록 왕목살 700g </t>
  </si>
  <si>
    <t>국내산 뒷고기수육 300g</t>
  </si>
  <si>
    <t>돈찜갈비 1kg</t>
  </si>
  <si>
    <t>한입 쏙 목살 250g</t>
  </si>
  <si>
    <t>녹돈 정육(찌개용) 400g</t>
  </si>
  <si>
    <t>녹돈 삼겹살 400g</t>
  </si>
  <si>
    <t>녹돈 불고기 400g</t>
  </si>
  <si>
    <t>녹돈 목살 400g</t>
  </si>
  <si>
    <t>옛날 냉동삼겹살 500g</t>
  </si>
  <si>
    <t>도톰 수육삼겹살 500g</t>
  </si>
  <si>
    <t>이베리코 불고기 500g</t>
  </si>
  <si>
    <t>고추장 오리주물럭 300g</t>
  </si>
  <si>
    <t>간장 오리주물럭 300g</t>
  </si>
  <si>
    <t>매콤 레드찜닭 500g</t>
  </si>
  <si>
    <t>간장 블랙찜닭 500g</t>
  </si>
  <si>
    <t xml:space="preserve">최씨남매 (  매입가 매입  ) </t>
    <phoneticPr fontId="1" type="noConversion"/>
  </si>
  <si>
    <t>웰빙마트 ver</t>
    <phoneticPr fontId="1" type="noConversion"/>
  </si>
  <si>
    <t>매입가(포함가)</t>
    <phoneticPr fontId="1" type="noConversion"/>
  </si>
  <si>
    <t>입수</t>
    <phoneticPr fontId="1" type="noConversion"/>
  </si>
  <si>
    <t>낱개단가</t>
    <phoneticPr fontId="1" type="noConversion"/>
  </si>
  <si>
    <t>출고가</t>
    <phoneticPr fontId="1" type="noConversion"/>
  </si>
  <si>
    <t>출고</t>
    <phoneticPr fontId="1" type="noConversion"/>
  </si>
  <si>
    <t>금액계</t>
    <phoneticPr fontId="1" type="noConversion"/>
  </si>
  <si>
    <t>no.</t>
    <phoneticPr fontId="1" type="noConversion"/>
  </si>
  <si>
    <t>규격</t>
    <phoneticPr fontId="1" type="noConversion"/>
  </si>
  <si>
    <t>주문량</t>
    <phoneticPr fontId="1" type="noConversion"/>
  </si>
  <si>
    <t>산더미 얼큰 돼지국밥 150g</t>
  </si>
  <si>
    <r>
      <t>(</t>
    </r>
    <r>
      <rPr>
        <sz val="10"/>
        <color theme="1"/>
        <rFont val="맑은 고딕"/>
        <family val="3"/>
        <charset val="129"/>
      </rPr>
      <t>함흥냉면</t>
    </r>
    <r>
      <rPr>
        <sz val="10"/>
        <color theme="1"/>
        <rFont val="Arial"/>
        <family val="2"/>
      </rPr>
      <t xml:space="preserve"> 1kg / </t>
    </r>
    <r>
      <rPr>
        <sz val="10"/>
        <color theme="1"/>
        <rFont val="맑은 고딕"/>
        <family val="3"/>
        <charset val="129"/>
      </rPr>
      <t>냉면비빔장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맑은 고딕"/>
        <family val="3"/>
        <charset val="129"/>
      </rPr>
      <t>팩</t>
    </r>
    <r>
      <rPr>
        <sz val="10"/>
        <color theme="1"/>
        <rFont val="Arial"/>
        <family val="2"/>
      </rPr>
      <t xml:space="preserve"> 340g),</t>
    </r>
    <r>
      <rPr>
        <sz val="10"/>
        <color theme="1"/>
        <rFont val="Malgun Gothic"/>
        <family val="2"/>
        <charset val="129"/>
      </rPr>
      <t>식초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Malgun Gothic"/>
        <family val="2"/>
        <charset val="129"/>
      </rPr>
      <t>겨자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서비스</t>
    </r>
    <r>
      <rPr>
        <sz val="10"/>
        <color theme="1"/>
        <rFont val="Arial"/>
        <family val="2"/>
      </rPr>
      <t xml:space="preserve"> 5</t>
    </r>
    <r>
      <rPr>
        <sz val="10"/>
        <color theme="1"/>
        <rFont val="Malgun Gothic"/>
        <family val="2"/>
        <charset val="129"/>
      </rPr>
      <t>팩</t>
    </r>
    <r>
      <rPr>
        <sz val="10"/>
        <color theme="1"/>
        <rFont val="Arial"/>
        <family val="2"/>
      </rPr>
      <t>"</t>
    </r>
    <phoneticPr fontId="1" type="noConversion"/>
  </si>
  <si>
    <t>유형</t>
    <phoneticPr fontId="1" type="noConversion"/>
  </si>
  <si>
    <t>냉동</t>
    <phoneticPr fontId="1" type="noConversion"/>
  </si>
  <si>
    <t>냉장</t>
    <phoneticPr fontId="1" type="noConversion"/>
  </si>
  <si>
    <t>상온</t>
    <phoneticPr fontId="1" type="noConversion"/>
  </si>
  <si>
    <t>냉장/냉동</t>
    <phoneticPr fontId="1" type="noConversion"/>
  </si>
  <si>
    <t>냉동/반조리</t>
    <phoneticPr fontId="1" type="noConversion"/>
  </si>
  <si>
    <t>생물/성게알
냉동-단새우
냉장-김태</t>
    <phoneticPr fontId="1" type="noConversion"/>
  </si>
  <si>
    <t>냉동/양념육</t>
    <phoneticPr fontId="1" type="noConversion"/>
  </si>
  <si>
    <t>산더미 얼큰 순대국밥 150g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</si>
</sst>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%"/>
    <numFmt numFmtId="177" formatCode="#,##0_);[Red]\(#,##0\)"/>
    <numFmt numFmtId="178" formatCode="0_ "/>
    <numFmt numFmtId="179" formatCode="&quot;₩&quot;#,##0.00"/>
    <numFmt numFmtId="180" formatCode="#,##0_ 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3"/>
      <name val="Malgun Gothic"/>
      <family val="2"/>
    </font>
    <font>
      <b/>
      <sz val="11"/>
      <color theme="3"/>
      <name val="Malgun Gothic"/>
      <family val="3"/>
      <charset val="129"/>
    </font>
    <font>
      <sz val="9"/>
      <color theme="3"/>
      <name val="Malgun Gothic"/>
      <family val="2"/>
    </font>
    <font>
      <sz val="11"/>
      <color rgb="FF0000CC"/>
      <name val="맑은 고딕"/>
      <family val="2"/>
      <charset val="129"/>
      <scheme val="minor"/>
    </font>
    <font>
      <sz val="11"/>
      <color rgb="FF0000CC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 applyNumberFormat="0" applyFont="0" applyFill="0" applyBorder="0">
      <alignment horizontal="center" vertical="center"/>
    </xf>
    <xf numFmtId="178" fontId="6" fillId="0" borderId="0" applyFont="0" applyFill="0" applyBorder="0" applyProtection="0">
      <alignment horizontal="center" vertical="center"/>
    </xf>
    <xf numFmtId="179" fontId="6" fillId="0" borderId="0" applyFont="0" applyFill="0" applyBorder="0" applyProtection="0">
      <alignment horizontal="right" vertical="center" indent="1"/>
    </xf>
    <xf numFmtId="0" fontId="9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9" fontId="0" fillId="0" borderId="0" xfId="0" applyNumberFormat="1">
      <alignment vertical="center"/>
    </xf>
    <xf numFmtId="41" fontId="0" fillId="0" borderId="0" xfId="2" applyFont="1">
      <alignment vertical="center"/>
    </xf>
    <xf numFmtId="177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5" fillId="3" borderId="1" xfId="1" applyFont="1" applyFill="1" applyBorder="1" applyAlignment="1">
      <alignment vertical="center" wrapText="1"/>
    </xf>
    <xf numFmtId="41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180" fontId="0" fillId="0" borderId="0" xfId="0" applyNumberFormat="1">
      <alignment vertical="center"/>
    </xf>
    <xf numFmtId="0" fontId="7" fillId="4" borderId="0" xfId="0" applyFont="1" applyFill="1" applyAlignment="1">
      <alignment horizontal="center" vertical="center"/>
    </xf>
    <xf numFmtId="176" fontId="8" fillId="0" borderId="0" xfId="0" applyNumberFormat="1" applyFont="1">
      <alignment vertical="center"/>
    </xf>
    <xf numFmtId="0" fontId="9" fillId="0" borderId="0" xfId="6">
      <alignment vertical="center"/>
    </xf>
    <xf numFmtId="177" fontId="9" fillId="0" borderId="0" xfId="6" applyNumberFormat="1">
      <alignment vertical="center"/>
    </xf>
    <xf numFmtId="0" fontId="10" fillId="4" borderId="0" xfId="0" applyFont="1" applyFill="1" applyAlignment="1">
      <alignment horizontal="center" vertical="center"/>
    </xf>
    <xf numFmtId="41" fontId="10" fillId="0" borderId="0" xfId="0" applyNumberFormat="1" applyFont="1">
      <alignment vertical="center"/>
    </xf>
    <xf numFmtId="0" fontId="11" fillId="0" borderId="0" xfId="6" applyFont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41" fontId="0" fillId="6" borderId="0" xfId="0" applyNumberFormat="1" applyFill="1">
      <alignment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80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1" fontId="9" fillId="0" borderId="0" xfId="2" applyFont="1">
      <alignment vertical="center"/>
    </xf>
    <xf numFmtId="41" fontId="0" fillId="0" borderId="0" xfId="2" applyFont="1" applyAlignment="1">
      <alignment vertical="center" wrapText="1"/>
    </xf>
    <xf numFmtId="9" fontId="12" fillId="0" borderId="0" xfId="0" applyNumberFormat="1" applyFont="1">
      <alignment vertical="center"/>
    </xf>
    <xf numFmtId="0" fontId="13" fillId="0" borderId="0" xfId="6" applyFont="1">
      <alignment vertical="center"/>
    </xf>
    <xf numFmtId="0" fontId="12" fillId="0" borderId="0" xfId="0" applyFont="1">
      <alignment vertical="center"/>
    </xf>
    <xf numFmtId="0" fontId="9" fillId="0" borderId="0" xfId="6" applyAlignment="1">
      <alignment vertical="center" wrapText="1"/>
    </xf>
    <xf numFmtId="0" fontId="9" fillId="0" borderId="0" xfId="6" applyAlignment="1">
      <alignment horizontal="center" vertical="center"/>
    </xf>
    <xf numFmtId="0" fontId="12" fillId="6" borderId="0" xfId="0" applyFont="1" applyFill="1">
      <alignment vertical="center"/>
    </xf>
    <xf numFmtId="176" fontId="12" fillId="6" borderId="0" xfId="0" applyNumberFormat="1" applyFont="1" applyFill="1">
      <alignment vertical="center"/>
    </xf>
    <xf numFmtId="41" fontId="12" fillId="6" borderId="0" xfId="0" applyNumberFormat="1" applyFont="1" applyFill="1">
      <alignment vertical="center"/>
    </xf>
    <xf numFmtId="41" fontId="15" fillId="7" borderId="0" xfId="2" applyFont="1" applyFill="1" applyAlignment="1">
      <alignment horizontal="center" vertical="center"/>
    </xf>
    <xf numFmtId="41" fontId="0" fillId="0" borderId="0" xfId="2" applyFont="1" applyFill="1">
      <alignment vertical="center"/>
    </xf>
    <xf numFmtId="0" fontId="5" fillId="0" borderId="1" xfId="1" applyFont="1" applyBorder="1" applyAlignment="1">
      <alignment vertical="center" wrapText="1"/>
    </xf>
    <xf numFmtId="0" fontId="14" fillId="0" borderId="0" xfId="0" applyFont="1">
      <alignment vertical="center"/>
    </xf>
    <xf numFmtId="0" fontId="18" fillId="0" borderId="0" xfId="0" applyFont="1">
      <alignment vertical="center"/>
    </xf>
    <xf numFmtId="177" fontId="11" fillId="0" borderId="0" xfId="6" applyNumberFormat="1" applyFont="1">
      <alignment vertical="center"/>
    </xf>
    <xf numFmtId="41" fontId="18" fillId="0" borderId="0" xfId="2" applyFont="1">
      <alignment vertical="center"/>
    </xf>
    <xf numFmtId="176" fontId="18" fillId="0" borderId="0" xfId="0" applyNumberFormat="1" applyFont="1">
      <alignment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6" applyBorder="1">
      <alignment vertical="center"/>
    </xf>
    <xf numFmtId="0" fontId="17" fillId="0" borderId="8" xfId="0" applyFont="1" applyBorder="1">
      <alignment vertical="center"/>
    </xf>
    <xf numFmtId="41" fontId="0" fillId="9" borderId="8" xfId="2" applyFont="1" applyFill="1" applyBorder="1">
      <alignment vertical="center"/>
    </xf>
    <xf numFmtId="0" fontId="0" fillId="9" borderId="8" xfId="0" applyFill="1" applyBorder="1" applyAlignment="1">
      <alignment horizontal="center" vertical="center"/>
    </xf>
    <xf numFmtId="41" fontId="0" fillId="9" borderId="9" xfId="0" applyNumberFormat="1" applyFill="1" applyBorder="1">
      <alignment vertical="center"/>
    </xf>
    <xf numFmtId="0" fontId="20" fillId="0" borderId="8" xfId="0" applyFont="1" applyBorder="1">
      <alignment vertical="center"/>
    </xf>
    <xf numFmtId="0" fontId="0" fillId="9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9" borderId="10" xfId="0" applyFill="1" applyBorder="1" applyAlignment="1">
      <alignment horizontal="center" vertical="center"/>
    </xf>
    <xf numFmtId="0" fontId="0" fillId="0" borderId="11" xfId="0" applyBorder="1">
      <alignment vertical="center"/>
    </xf>
    <xf numFmtId="41" fontId="0" fillId="9" borderId="11" xfId="2" applyFont="1" applyFill="1" applyBorder="1">
      <alignment vertical="center"/>
    </xf>
    <xf numFmtId="0" fontId="0" fillId="9" borderId="11" xfId="0" applyFill="1" applyBorder="1" applyAlignment="1">
      <alignment horizontal="center" vertical="center"/>
    </xf>
    <xf numFmtId="41" fontId="0" fillId="9" borderId="12" xfId="0" applyNumberFormat="1" applyFill="1" applyBorder="1">
      <alignment vertical="center"/>
    </xf>
    <xf numFmtId="0" fontId="0" fillId="0" borderId="4" xfId="0" applyBorder="1" applyAlignment="1">
      <alignment horizontal="center" vertical="center" shrinkToFit="1"/>
    </xf>
    <xf numFmtId="0" fontId="0" fillId="5" borderId="5" xfId="0" applyFill="1" applyBorder="1" applyAlignment="1">
      <alignment horizontal="center" vertical="center" shrinkToFit="1"/>
    </xf>
    <xf numFmtId="180" fontId="0" fillId="5" borderId="5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vertical="center" shrinkToFit="1"/>
    </xf>
    <xf numFmtId="0" fontId="7" fillId="5" borderId="5" xfId="0" applyFont="1" applyFill="1" applyBorder="1" applyAlignment="1">
      <alignment horizontal="center"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horizontal="center" vertical="center"/>
    </xf>
    <xf numFmtId="41" fontId="0" fillId="8" borderId="8" xfId="2" applyFont="1" applyFill="1" applyBorder="1">
      <alignment vertical="center"/>
    </xf>
    <xf numFmtId="41" fontId="0" fillId="0" borderId="8" xfId="2" applyFont="1" applyBorder="1">
      <alignment vertical="center"/>
    </xf>
    <xf numFmtId="41" fontId="0" fillId="6" borderId="8" xfId="2" applyFont="1" applyFill="1" applyBorder="1">
      <alignment vertical="center"/>
    </xf>
    <xf numFmtId="0" fontId="0" fillId="0" borderId="8" xfId="0" applyBorder="1" applyAlignment="1">
      <alignment horizontal="center" vertical="center"/>
    </xf>
    <xf numFmtId="41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41" fontId="0" fillId="0" borderId="8" xfId="2" applyFont="1" applyFill="1" applyBorder="1">
      <alignment vertical="center"/>
    </xf>
    <xf numFmtId="41" fontId="0" fillId="8" borderId="11" xfId="2" applyFont="1" applyFill="1" applyBorder="1">
      <alignment vertical="center"/>
    </xf>
    <xf numFmtId="41" fontId="0" fillId="0" borderId="11" xfId="2" applyFont="1" applyBorder="1">
      <alignment vertical="center"/>
    </xf>
    <xf numFmtId="41" fontId="0" fillId="0" borderId="11" xfId="2" applyFont="1" applyFill="1" applyBorder="1">
      <alignment vertical="center"/>
    </xf>
    <xf numFmtId="0" fontId="14" fillId="0" borderId="8" xfId="0" applyFont="1" applyBorder="1">
      <alignment vertical="center"/>
    </xf>
    <xf numFmtId="41" fontId="18" fillId="8" borderId="8" xfId="2" applyFont="1" applyFill="1" applyBorder="1">
      <alignment vertical="center"/>
    </xf>
    <xf numFmtId="41" fontId="18" fillId="0" borderId="8" xfId="2" applyFont="1" applyBorder="1">
      <alignment vertical="center"/>
    </xf>
    <xf numFmtId="0" fontId="21" fillId="0" borderId="8" xfId="0" applyFont="1" applyBorder="1">
      <alignment vertical="center"/>
    </xf>
    <xf numFmtId="0" fontId="19" fillId="0" borderId="8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Fill="1" applyBorder="1">
      <alignment vertical="center"/>
    </xf>
  </cellXfs>
  <cellStyles count="7">
    <cellStyle name="가운데 정렬된 표 머리글" xfId="3" xr:uid="{B016D860-E8FF-4E8B-9FE8-FC9A3037B08E}"/>
    <cellStyle name="쉼표 [0]" xfId="2" builtinId="6"/>
    <cellStyle name="쉼표 2" xfId="4" xr:uid="{E70B65FA-23B5-45C1-B347-3393F4DFA6F8}"/>
    <cellStyle name="통화 2" xfId="5" xr:uid="{4A2C129F-FFB8-4261-9F5F-98F6D9968D78}"/>
    <cellStyle name="표준" xfId="0" builtinId="0"/>
    <cellStyle name="표준 3" xfId="1" xr:uid="{00000000-0005-0000-0000-000002000000}"/>
    <cellStyle name="표준_상품목록" xfId="6" xr:uid="{914385B0-BC93-4E6D-9756-967017C0EC11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39</xdr:col>
      <xdr:colOff>337787</xdr:colOff>
      <xdr:row>73</xdr:row>
      <xdr:rowOff>200904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E21BB7F6-5A63-ADC9-6E35-2AB9E274C5BD}"/>
            </a:ext>
          </a:extLst>
        </xdr:cNvPr>
        <xdr:cNvGrpSpPr/>
      </xdr:nvGrpSpPr>
      <xdr:grpSpPr>
        <a:xfrm>
          <a:off x="16981714" y="408214"/>
          <a:ext cx="11903859" cy="14692511"/>
          <a:chOff x="16872857" y="435429"/>
          <a:chExt cx="11811330" cy="15658618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63CA7EA4-1E23-C905-2230-D9971627D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872857" y="435429"/>
            <a:ext cx="3134162" cy="6182588"/>
          </a:xfrm>
          <a:prstGeom prst="rect">
            <a:avLst/>
          </a:prstGeom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B3E4F53C-CA21-5691-1233-DD0F28183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72857" y="6749143"/>
            <a:ext cx="2943636" cy="5715798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FB91C454-CFAA-570A-E423-7629DC48E1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0247429" y="435429"/>
            <a:ext cx="2953162" cy="2695951"/>
          </a:xfrm>
          <a:prstGeom prst="rect">
            <a:avLst/>
          </a:prstGeom>
        </xdr:spPr>
      </xdr:pic>
      <xdr:pic>
        <xdr:nvPicPr>
          <xdr:cNvPr id="9" name="그림 8">
            <a:extLst>
              <a:ext uri="{FF2B5EF4-FFF2-40B4-BE49-F238E27FC236}">
                <a16:creationId xmlns:a16="http://schemas.microsoft.com/office/drawing/2014/main" id="{C76C3A88-C009-BC6E-54FA-A99DB1AFD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0247429" y="3265714"/>
            <a:ext cx="2286319" cy="6325483"/>
          </a:xfrm>
          <a:prstGeom prst="rect">
            <a:avLst/>
          </a:prstGeom>
        </xdr:spPr>
      </xdr:pic>
      <xdr:pic>
        <xdr:nvPicPr>
          <xdr:cNvPr id="10" name="그림 9">
            <a:extLst>
              <a:ext uri="{FF2B5EF4-FFF2-40B4-BE49-F238E27FC236}">
                <a16:creationId xmlns:a16="http://schemas.microsoft.com/office/drawing/2014/main" id="{579B43EB-1A31-0FA3-4BA2-18E1A9AEEF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0247429" y="9797143"/>
            <a:ext cx="2276793" cy="6296904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142C8827-B8FC-054D-6485-B52084FC50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3622000" y="435429"/>
            <a:ext cx="2248214" cy="5249008"/>
          </a:xfrm>
          <a:prstGeom prst="rect">
            <a:avLst/>
          </a:prstGeom>
        </xdr:spPr>
      </xdr:pic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8F7C48A0-0FEB-033A-A518-7F1D43E88C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622000" y="5878286"/>
            <a:ext cx="2238687" cy="6373114"/>
          </a:xfrm>
          <a:prstGeom prst="rect">
            <a:avLst/>
          </a:prstGeom>
        </xdr:spPr>
      </xdr:pic>
      <xdr:pic>
        <xdr:nvPicPr>
          <xdr:cNvPr id="13" name="그림 12">
            <a:extLst>
              <a:ext uri="{FF2B5EF4-FFF2-40B4-BE49-F238E27FC236}">
                <a16:creationId xmlns:a16="http://schemas.microsoft.com/office/drawing/2014/main" id="{2D61E869-8062-B438-53DA-DDE9B8E9B2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6321657" y="435429"/>
            <a:ext cx="2238687" cy="6382641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0F54E7C8-340C-0533-B8A9-31A9DA48A4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6321657" y="6966857"/>
            <a:ext cx="2362530" cy="201005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27</xdr:col>
      <xdr:colOff>411810</xdr:colOff>
      <xdr:row>70</xdr:row>
      <xdr:rowOff>190018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DD41876-24BF-4389-90F2-481AA500944F}"/>
            </a:ext>
          </a:extLst>
        </xdr:cNvPr>
        <xdr:cNvGrpSpPr/>
      </xdr:nvGrpSpPr>
      <xdr:grpSpPr>
        <a:xfrm>
          <a:off x="8324850" y="0"/>
          <a:ext cx="12070410" cy="14858518"/>
          <a:chOff x="16872857" y="435429"/>
          <a:chExt cx="11811330" cy="15658618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EE6AAC89-81DE-0E48-7211-7789AA3761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872857" y="435429"/>
            <a:ext cx="3134162" cy="6182588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42137681-3B61-E414-6DB6-A9E32E575E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72857" y="6749143"/>
            <a:ext cx="2943636" cy="5715798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1BBFC239-C9F5-1821-2B52-F9B5965B81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0247429" y="435429"/>
            <a:ext cx="2953162" cy="2695951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2EB27479-57A6-481E-D8B3-7D32255079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0247429" y="3265714"/>
            <a:ext cx="2286319" cy="6325483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B5A58D6C-85D7-2A6B-20E9-0EB1F66B19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0247429" y="9797143"/>
            <a:ext cx="2276793" cy="6296904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2B07BE5C-484C-2F42-8FA0-49B206AB9A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3622000" y="435429"/>
            <a:ext cx="2248214" cy="5249008"/>
          </a:xfrm>
          <a:prstGeom prst="rect">
            <a:avLst/>
          </a:prstGeom>
        </xdr:spPr>
      </xdr:pic>
      <xdr:pic>
        <xdr:nvPicPr>
          <xdr:cNvPr id="9" name="그림 8">
            <a:extLst>
              <a:ext uri="{FF2B5EF4-FFF2-40B4-BE49-F238E27FC236}">
                <a16:creationId xmlns:a16="http://schemas.microsoft.com/office/drawing/2014/main" id="{FD9B8A14-4489-269C-37B4-E7C9041D8D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622000" y="5878286"/>
            <a:ext cx="2238687" cy="6373114"/>
          </a:xfrm>
          <a:prstGeom prst="rect">
            <a:avLst/>
          </a:prstGeom>
        </xdr:spPr>
      </xdr:pic>
      <xdr:pic>
        <xdr:nvPicPr>
          <xdr:cNvPr id="10" name="그림 9">
            <a:extLst>
              <a:ext uri="{FF2B5EF4-FFF2-40B4-BE49-F238E27FC236}">
                <a16:creationId xmlns:a16="http://schemas.microsoft.com/office/drawing/2014/main" id="{CACBD52A-67FA-8ED4-1EF5-40A2C73AD5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6321657" y="435429"/>
            <a:ext cx="2238687" cy="6382641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27F43DDA-A019-FBD7-CB81-A8E3D77D1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6321657" y="6966857"/>
            <a:ext cx="2362530" cy="201005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6BD3-1698-4278-91FC-C6B494974062}">
  <dimension ref="A1:U50"/>
  <sheetViews>
    <sheetView topLeftCell="A37" zoomScale="70" zoomScaleNormal="70" workbookViewId="0">
      <selection activeCell="I55" sqref="I55"/>
    </sheetView>
  </sheetViews>
  <sheetFormatPr defaultRowHeight="16.5"/>
  <cols>
    <col min="2" max="2" width="31.125" bestFit="1" customWidth="1"/>
    <col min="17" max="17" width="13.125" bestFit="1" customWidth="1"/>
  </cols>
  <sheetData>
    <row r="1" spans="1:21">
      <c r="F1" s="12"/>
      <c r="H1" s="4">
        <v>0.4</v>
      </c>
      <c r="I1" s="4">
        <v>0.12</v>
      </c>
      <c r="N1">
        <v>13</v>
      </c>
      <c r="O1">
        <v>14</v>
      </c>
      <c r="P1">
        <v>15</v>
      </c>
      <c r="Q1">
        <v>16</v>
      </c>
    </row>
    <row r="2" spans="1:2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G2" s="1"/>
      <c r="H2" s="7" t="s">
        <v>5</v>
      </c>
      <c r="I2" s="7" t="s">
        <v>4</v>
      </c>
      <c r="J2" s="7" t="s">
        <v>6</v>
      </c>
      <c r="K2" s="1"/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24</v>
      </c>
      <c r="C3" s="16">
        <f>H3</f>
        <v>10800</v>
      </c>
      <c r="D3" s="29">
        <v>6100</v>
      </c>
      <c r="E3" s="16">
        <f>C3</f>
        <v>10800</v>
      </c>
      <c r="F3" s="16">
        <f>I3</f>
        <v>6900</v>
      </c>
      <c r="H3">
        <f t="shared" ref="H3:H46" si="0">ROUNDDOWN(D3/(1-$H$1),-3)+800</f>
        <v>10800</v>
      </c>
      <c r="I3" s="6">
        <f>ROUND(D3/(1-$I$1),-2)</f>
        <v>6900</v>
      </c>
      <c r="J3" s="2">
        <f t="shared" ref="J3:J46" si="1">1-D3/F3</f>
        <v>0.11594202898550721</v>
      </c>
      <c r="L3">
        <v>0</v>
      </c>
      <c r="M3">
        <v>5</v>
      </c>
      <c r="N3">
        <f>H3*M3</f>
        <v>54000</v>
      </c>
      <c r="O3" s="9">
        <f t="shared" ref="O3:O14" si="2">M3*D3</f>
        <v>30500</v>
      </c>
      <c r="P3" s="9">
        <f>N3</f>
        <v>54000</v>
      </c>
      <c r="Q3" s="18">
        <f>I3*M3</f>
        <v>34500</v>
      </c>
      <c r="R3" s="2">
        <f t="shared" ref="R3:R50" si="3">1-O3/Q3</f>
        <v>0.11594202898550721</v>
      </c>
      <c r="S3" s="2">
        <f t="shared" ref="S3:S50" si="4">L3/Q3</f>
        <v>0</v>
      </c>
      <c r="T3" s="14">
        <f>R3-S3</f>
        <v>0.11594202898550721</v>
      </c>
      <c r="U3" s="2"/>
    </row>
    <row r="4" spans="1:21">
      <c r="A4" s="15"/>
      <c r="B4" s="15" t="s">
        <v>25</v>
      </c>
      <c r="C4" s="16">
        <f t="shared" ref="C4:C11" si="5">H4</f>
        <v>5800</v>
      </c>
      <c r="D4" s="29">
        <v>3000</v>
      </c>
      <c r="E4" s="16">
        <f t="shared" ref="E4:E31" si="6">C4</f>
        <v>5800</v>
      </c>
      <c r="F4" s="16">
        <f t="shared" ref="F4:F31" si="7">I4</f>
        <v>3400</v>
      </c>
      <c r="H4">
        <f t="shared" si="0"/>
        <v>5800</v>
      </c>
      <c r="I4" s="6">
        <f t="shared" ref="I4:I50" si="8">ROUND(D4/(1-$I$1),-2)</f>
        <v>3400</v>
      </c>
      <c r="J4" s="2">
        <f t="shared" si="1"/>
        <v>0.11764705882352944</v>
      </c>
      <c r="L4">
        <v>0</v>
      </c>
      <c r="M4">
        <v>12</v>
      </c>
      <c r="N4">
        <f t="shared" ref="N4:N31" si="9">H4*M4</f>
        <v>69600</v>
      </c>
      <c r="O4" s="9">
        <f t="shared" si="2"/>
        <v>36000</v>
      </c>
      <c r="P4" s="9">
        <f t="shared" ref="P4:P31" si="10">N4</f>
        <v>69600</v>
      </c>
      <c r="Q4" s="18">
        <f t="shared" ref="Q4:Q31" si="11">I4*M4</f>
        <v>40800</v>
      </c>
      <c r="R4" s="2">
        <f t="shared" si="3"/>
        <v>0.11764705882352944</v>
      </c>
      <c r="S4" s="2">
        <f t="shared" si="4"/>
        <v>0</v>
      </c>
      <c r="T4" s="14">
        <f t="shared" ref="T4:T31" si="12">R4-S4</f>
        <v>0.11764705882352944</v>
      </c>
      <c r="U4" s="2"/>
    </row>
    <row r="5" spans="1:21">
      <c r="A5" s="15"/>
      <c r="B5" s="15" t="s">
        <v>26</v>
      </c>
      <c r="C5" s="16">
        <f t="shared" si="5"/>
        <v>11800</v>
      </c>
      <c r="D5" s="29">
        <v>7100</v>
      </c>
      <c r="E5" s="16">
        <f t="shared" si="6"/>
        <v>11800</v>
      </c>
      <c r="F5" s="16">
        <f t="shared" si="7"/>
        <v>8100</v>
      </c>
      <c r="H5">
        <f t="shared" si="0"/>
        <v>11800</v>
      </c>
      <c r="I5" s="6">
        <f t="shared" si="8"/>
        <v>8100</v>
      </c>
      <c r="J5" s="2">
        <f t="shared" si="1"/>
        <v>0.12345679012345678</v>
      </c>
      <c r="L5">
        <v>0</v>
      </c>
      <c r="M5">
        <v>7</v>
      </c>
      <c r="N5">
        <f t="shared" si="9"/>
        <v>82600</v>
      </c>
      <c r="O5" s="9">
        <f t="shared" si="2"/>
        <v>49700</v>
      </c>
      <c r="P5" s="9">
        <f t="shared" si="10"/>
        <v>82600</v>
      </c>
      <c r="Q5" s="18">
        <f t="shared" si="11"/>
        <v>56700</v>
      </c>
      <c r="R5" s="2">
        <f t="shared" si="3"/>
        <v>0.12345679012345678</v>
      </c>
      <c r="S5" s="2">
        <f t="shared" si="4"/>
        <v>0</v>
      </c>
      <c r="T5" s="14">
        <f t="shared" si="12"/>
        <v>0.12345679012345678</v>
      </c>
      <c r="U5" s="2"/>
    </row>
    <row r="6" spans="1:21">
      <c r="A6" s="15"/>
      <c r="B6" s="15" t="s">
        <v>27</v>
      </c>
      <c r="C6" s="16">
        <f t="shared" si="5"/>
        <v>12800</v>
      </c>
      <c r="D6" s="29">
        <v>7500</v>
      </c>
      <c r="E6" s="16">
        <f t="shared" si="6"/>
        <v>12800</v>
      </c>
      <c r="F6" s="16">
        <f t="shared" si="7"/>
        <v>8500</v>
      </c>
      <c r="H6">
        <f t="shared" si="0"/>
        <v>12800</v>
      </c>
      <c r="I6" s="6">
        <f t="shared" si="8"/>
        <v>8500</v>
      </c>
      <c r="J6" s="2">
        <f t="shared" si="1"/>
        <v>0.11764705882352944</v>
      </c>
      <c r="L6">
        <v>0</v>
      </c>
      <c r="M6">
        <v>8</v>
      </c>
      <c r="N6">
        <f t="shared" si="9"/>
        <v>102400</v>
      </c>
      <c r="O6" s="9">
        <f t="shared" si="2"/>
        <v>60000</v>
      </c>
      <c r="P6" s="9">
        <f t="shared" si="10"/>
        <v>102400</v>
      </c>
      <c r="Q6" s="18">
        <f t="shared" si="11"/>
        <v>68000</v>
      </c>
      <c r="R6" s="2">
        <f t="shared" si="3"/>
        <v>0.11764705882352944</v>
      </c>
      <c r="S6" s="2">
        <f t="shared" si="4"/>
        <v>0</v>
      </c>
      <c r="T6" s="14">
        <f t="shared" si="12"/>
        <v>0.11764705882352944</v>
      </c>
      <c r="U6" s="2"/>
    </row>
    <row r="7" spans="1:21">
      <c r="A7" s="15"/>
      <c r="B7" s="15" t="s">
        <v>28</v>
      </c>
      <c r="C7" s="16">
        <f t="shared" si="5"/>
        <v>3800</v>
      </c>
      <c r="D7" s="29">
        <v>2200</v>
      </c>
      <c r="E7" s="16">
        <f t="shared" si="6"/>
        <v>3800</v>
      </c>
      <c r="F7" s="16">
        <f t="shared" si="7"/>
        <v>2500</v>
      </c>
      <c r="H7">
        <f t="shared" si="0"/>
        <v>3800</v>
      </c>
      <c r="I7" s="6">
        <f t="shared" si="8"/>
        <v>2500</v>
      </c>
      <c r="J7" s="2">
        <f t="shared" si="1"/>
        <v>0.12</v>
      </c>
      <c r="L7">
        <v>0</v>
      </c>
      <c r="M7">
        <v>40</v>
      </c>
      <c r="N7">
        <f t="shared" si="9"/>
        <v>152000</v>
      </c>
      <c r="O7" s="9">
        <f t="shared" si="2"/>
        <v>88000</v>
      </c>
      <c r="P7" s="9">
        <f t="shared" si="10"/>
        <v>152000</v>
      </c>
      <c r="Q7" s="18">
        <f t="shared" si="11"/>
        <v>100000</v>
      </c>
      <c r="R7" s="2">
        <f t="shared" si="3"/>
        <v>0.12</v>
      </c>
      <c r="S7" s="2">
        <f t="shared" si="4"/>
        <v>0</v>
      </c>
      <c r="T7" s="14">
        <f t="shared" si="12"/>
        <v>0.12</v>
      </c>
      <c r="U7" s="2"/>
    </row>
    <row r="8" spans="1:21">
      <c r="A8" s="19"/>
      <c r="B8" s="32" t="s">
        <v>29</v>
      </c>
      <c r="C8" s="16">
        <f t="shared" si="5"/>
        <v>10800</v>
      </c>
      <c r="D8" s="29">
        <v>6000</v>
      </c>
      <c r="E8" s="16">
        <f t="shared" si="6"/>
        <v>10800</v>
      </c>
      <c r="F8" s="16">
        <f t="shared" si="7"/>
        <v>6800</v>
      </c>
      <c r="H8">
        <f t="shared" si="0"/>
        <v>10800</v>
      </c>
      <c r="I8" s="6">
        <f t="shared" si="8"/>
        <v>6800</v>
      </c>
      <c r="J8" s="2">
        <f t="shared" si="1"/>
        <v>0.11764705882352944</v>
      </c>
      <c r="L8">
        <v>0</v>
      </c>
      <c r="M8" s="33">
        <v>8</v>
      </c>
      <c r="N8">
        <f t="shared" si="9"/>
        <v>86400</v>
      </c>
      <c r="O8" s="9">
        <f t="shared" si="2"/>
        <v>48000</v>
      </c>
      <c r="P8" s="9">
        <f t="shared" si="10"/>
        <v>86400</v>
      </c>
      <c r="Q8" s="18">
        <f t="shared" si="11"/>
        <v>54400</v>
      </c>
      <c r="R8" s="2">
        <f t="shared" si="3"/>
        <v>0.11764705882352944</v>
      </c>
      <c r="S8" s="2">
        <f t="shared" si="4"/>
        <v>0</v>
      </c>
      <c r="T8" s="14">
        <f t="shared" si="12"/>
        <v>0.11764705882352944</v>
      </c>
      <c r="U8" s="31"/>
    </row>
    <row r="9" spans="1:21">
      <c r="A9" s="19"/>
      <c r="B9" s="32" t="s">
        <v>30</v>
      </c>
      <c r="C9" s="16">
        <f t="shared" si="5"/>
        <v>12800</v>
      </c>
      <c r="D9" s="29">
        <v>7400</v>
      </c>
      <c r="E9" s="16">
        <f t="shared" si="6"/>
        <v>12800</v>
      </c>
      <c r="F9" s="16">
        <f t="shared" si="7"/>
        <v>8400</v>
      </c>
      <c r="H9">
        <f t="shared" si="0"/>
        <v>12800</v>
      </c>
      <c r="I9" s="6">
        <f t="shared" si="8"/>
        <v>8400</v>
      </c>
      <c r="J9" s="2">
        <f t="shared" si="1"/>
        <v>0.11904761904761907</v>
      </c>
      <c r="L9">
        <v>0</v>
      </c>
      <c r="M9" s="33">
        <v>8</v>
      </c>
      <c r="N9">
        <f t="shared" si="9"/>
        <v>102400</v>
      </c>
      <c r="O9" s="9">
        <f t="shared" si="2"/>
        <v>59200</v>
      </c>
      <c r="P9" s="9">
        <f t="shared" si="10"/>
        <v>102400</v>
      </c>
      <c r="Q9" s="18">
        <f t="shared" si="11"/>
        <v>67200</v>
      </c>
      <c r="R9" s="2">
        <f t="shared" si="3"/>
        <v>0.11904761904761907</v>
      </c>
      <c r="S9" s="2">
        <f t="shared" si="4"/>
        <v>0</v>
      </c>
      <c r="T9" s="14">
        <f t="shared" si="12"/>
        <v>0.11904761904761907</v>
      </c>
      <c r="U9" s="31"/>
    </row>
    <row r="10" spans="1:21">
      <c r="A10" s="19"/>
      <c r="B10" s="32" t="s">
        <v>31</v>
      </c>
      <c r="C10" s="16">
        <f t="shared" si="5"/>
        <v>14800</v>
      </c>
      <c r="D10" s="29">
        <v>8500</v>
      </c>
      <c r="E10" s="16">
        <f t="shared" si="6"/>
        <v>14800</v>
      </c>
      <c r="F10" s="16">
        <f t="shared" si="7"/>
        <v>9700</v>
      </c>
      <c r="H10">
        <f t="shared" si="0"/>
        <v>14800</v>
      </c>
      <c r="I10" s="6">
        <f t="shared" si="8"/>
        <v>9700</v>
      </c>
      <c r="J10" s="2">
        <f t="shared" si="1"/>
        <v>0.12371134020618557</v>
      </c>
      <c r="L10">
        <v>0</v>
      </c>
      <c r="M10" s="33">
        <v>8</v>
      </c>
      <c r="N10">
        <f t="shared" si="9"/>
        <v>118400</v>
      </c>
      <c r="O10" s="9">
        <f t="shared" si="2"/>
        <v>68000</v>
      </c>
      <c r="P10" s="9">
        <f t="shared" si="10"/>
        <v>118400</v>
      </c>
      <c r="Q10" s="18">
        <f t="shared" si="11"/>
        <v>77600</v>
      </c>
      <c r="R10" s="2">
        <f t="shared" si="3"/>
        <v>0.12371134020618557</v>
      </c>
      <c r="S10" s="2">
        <f t="shared" si="4"/>
        <v>0</v>
      </c>
      <c r="T10" s="14">
        <f t="shared" si="12"/>
        <v>0.12371134020618557</v>
      </c>
      <c r="U10" s="31"/>
    </row>
    <row r="11" spans="1:21">
      <c r="A11" s="19"/>
      <c r="B11" s="32" t="s">
        <v>32</v>
      </c>
      <c r="C11" s="16">
        <f t="shared" si="5"/>
        <v>8800</v>
      </c>
      <c r="D11" s="29">
        <v>5200</v>
      </c>
      <c r="E11" s="16">
        <f t="shared" si="6"/>
        <v>8800</v>
      </c>
      <c r="F11" s="16">
        <f t="shared" si="7"/>
        <v>5900</v>
      </c>
      <c r="H11">
        <f t="shared" si="0"/>
        <v>8800</v>
      </c>
      <c r="I11" s="6">
        <f t="shared" si="8"/>
        <v>5900</v>
      </c>
      <c r="J11" s="2">
        <f t="shared" si="1"/>
        <v>0.11864406779661019</v>
      </c>
      <c r="L11">
        <v>0</v>
      </c>
      <c r="M11" s="33">
        <v>6</v>
      </c>
      <c r="N11">
        <f t="shared" si="9"/>
        <v>52800</v>
      </c>
      <c r="O11" s="9">
        <f t="shared" si="2"/>
        <v>31200</v>
      </c>
      <c r="P11" s="9">
        <f t="shared" si="10"/>
        <v>52800</v>
      </c>
      <c r="Q11" s="18">
        <f t="shared" si="11"/>
        <v>35400</v>
      </c>
      <c r="R11" s="2">
        <f t="shared" si="3"/>
        <v>0.11864406779661019</v>
      </c>
      <c r="S11" s="2">
        <f t="shared" si="4"/>
        <v>0</v>
      </c>
      <c r="T11" s="14">
        <f t="shared" si="12"/>
        <v>0.11864406779661019</v>
      </c>
      <c r="U11" s="31"/>
    </row>
    <row r="12" spans="1:21">
      <c r="B12" t="s">
        <v>33</v>
      </c>
      <c r="C12" s="16">
        <f>H12</f>
        <v>12800</v>
      </c>
      <c r="D12" s="5">
        <v>7500</v>
      </c>
      <c r="E12" s="16">
        <f t="shared" si="6"/>
        <v>12800</v>
      </c>
      <c r="F12" s="16">
        <f t="shared" si="7"/>
        <v>8500</v>
      </c>
      <c r="H12">
        <f t="shared" si="0"/>
        <v>12800</v>
      </c>
      <c r="I12" s="6">
        <f t="shared" si="8"/>
        <v>8500</v>
      </c>
      <c r="J12" s="2">
        <f t="shared" si="1"/>
        <v>0.11764705882352944</v>
      </c>
      <c r="L12">
        <v>0</v>
      </c>
      <c r="M12" s="33">
        <v>20</v>
      </c>
      <c r="N12">
        <f t="shared" si="9"/>
        <v>256000</v>
      </c>
      <c r="O12" s="9">
        <f t="shared" si="2"/>
        <v>150000</v>
      </c>
      <c r="P12" s="9">
        <f t="shared" si="10"/>
        <v>256000</v>
      </c>
      <c r="Q12" s="18">
        <f t="shared" si="11"/>
        <v>170000</v>
      </c>
      <c r="R12" s="2">
        <f t="shared" si="3"/>
        <v>0.11764705882352944</v>
      </c>
      <c r="S12" s="2">
        <f t="shared" si="4"/>
        <v>0</v>
      </c>
      <c r="T12" s="14">
        <f t="shared" si="12"/>
        <v>0.11764705882352944</v>
      </c>
      <c r="U12" s="4"/>
    </row>
    <row r="13" spans="1:21">
      <c r="B13" t="s">
        <v>34</v>
      </c>
      <c r="C13" s="16">
        <f t="shared" ref="C13:C31" si="13">H13</f>
        <v>6800</v>
      </c>
      <c r="D13" s="5">
        <v>3600</v>
      </c>
      <c r="E13" s="16">
        <f t="shared" si="6"/>
        <v>6800</v>
      </c>
      <c r="F13" s="16">
        <f t="shared" si="7"/>
        <v>4100</v>
      </c>
      <c r="H13">
        <f t="shared" si="0"/>
        <v>6800</v>
      </c>
      <c r="I13" s="6">
        <f t="shared" si="8"/>
        <v>4100</v>
      </c>
      <c r="J13" s="2">
        <f t="shared" si="1"/>
        <v>0.12195121951219512</v>
      </c>
      <c r="L13">
        <v>0</v>
      </c>
      <c r="M13" s="33">
        <v>2</v>
      </c>
      <c r="N13">
        <f t="shared" si="9"/>
        <v>13600</v>
      </c>
      <c r="O13" s="9">
        <f t="shared" si="2"/>
        <v>7200</v>
      </c>
      <c r="P13" s="9">
        <f t="shared" si="10"/>
        <v>13600</v>
      </c>
      <c r="Q13" s="18">
        <f t="shared" si="11"/>
        <v>8200</v>
      </c>
      <c r="R13" s="2">
        <f t="shared" si="3"/>
        <v>0.12195121951219512</v>
      </c>
      <c r="S13" s="2">
        <f t="shared" si="4"/>
        <v>0</v>
      </c>
      <c r="T13" s="14">
        <f t="shared" si="12"/>
        <v>0.12195121951219512</v>
      </c>
      <c r="U13" s="4"/>
    </row>
    <row r="14" spans="1:21">
      <c r="B14" t="s">
        <v>35</v>
      </c>
      <c r="C14" s="16">
        <f t="shared" si="13"/>
        <v>11800</v>
      </c>
      <c r="D14" s="5">
        <v>7000</v>
      </c>
      <c r="E14" s="16">
        <f t="shared" si="6"/>
        <v>11800</v>
      </c>
      <c r="F14" s="16">
        <f t="shared" si="7"/>
        <v>8000</v>
      </c>
      <c r="H14">
        <f t="shared" si="0"/>
        <v>11800</v>
      </c>
      <c r="I14" s="6">
        <f t="shared" si="8"/>
        <v>8000</v>
      </c>
      <c r="J14" s="2">
        <f t="shared" si="1"/>
        <v>0.125</v>
      </c>
      <c r="L14">
        <v>0</v>
      </c>
      <c r="M14" s="33">
        <v>18</v>
      </c>
      <c r="N14">
        <f t="shared" si="9"/>
        <v>212400</v>
      </c>
      <c r="O14" s="9">
        <f t="shared" si="2"/>
        <v>126000</v>
      </c>
      <c r="P14" s="9">
        <f t="shared" si="10"/>
        <v>212400</v>
      </c>
      <c r="Q14" s="18">
        <f t="shared" si="11"/>
        <v>144000</v>
      </c>
      <c r="R14" s="2">
        <f t="shared" si="3"/>
        <v>0.125</v>
      </c>
      <c r="S14" s="2">
        <f t="shared" si="4"/>
        <v>0</v>
      </c>
      <c r="T14" s="14">
        <f t="shared" si="12"/>
        <v>0.125</v>
      </c>
      <c r="U14" s="4"/>
    </row>
    <row r="15" spans="1:21">
      <c r="B15" t="s">
        <v>36</v>
      </c>
      <c r="C15" s="16">
        <f t="shared" si="13"/>
        <v>19800</v>
      </c>
      <c r="D15" s="5">
        <v>11500</v>
      </c>
      <c r="E15" s="16">
        <f t="shared" si="6"/>
        <v>19800</v>
      </c>
      <c r="F15" s="16">
        <f t="shared" si="7"/>
        <v>13100</v>
      </c>
      <c r="H15">
        <f t="shared" si="0"/>
        <v>19800</v>
      </c>
      <c r="I15" s="6">
        <f t="shared" si="8"/>
        <v>13100</v>
      </c>
      <c r="J15" s="2">
        <f t="shared" si="1"/>
        <v>0.12213740458015265</v>
      </c>
      <c r="L15">
        <v>0</v>
      </c>
      <c r="M15" s="33">
        <v>12</v>
      </c>
      <c r="N15">
        <f t="shared" si="9"/>
        <v>237600</v>
      </c>
      <c r="O15" s="9">
        <f>M15*D15</f>
        <v>138000</v>
      </c>
      <c r="P15" s="9">
        <f t="shared" si="10"/>
        <v>237600</v>
      </c>
      <c r="Q15" s="18">
        <f t="shared" si="11"/>
        <v>157200</v>
      </c>
      <c r="R15" s="2">
        <f t="shared" si="3"/>
        <v>0.12213740458015265</v>
      </c>
      <c r="S15" s="2">
        <f t="shared" si="4"/>
        <v>0</v>
      </c>
      <c r="T15" s="14">
        <f t="shared" si="12"/>
        <v>0.12213740458015265</v>
      </c>
      <c r="U15" s="4"/>
    </row>
    <row r="16" spans="1:21">
      <c r="B16" t="s">
        <v>37</v>
      </c>
      <c r="C16" s="16">
        <f t="shared" si="13"/>
        <v>3800</v>
      </c>
      <c r="D16" s="5">
        <v>2200</v>
      </c>
      <c r="E16" s="16">
        <f t="shared" si="6"/>
        <v>3800</v>
      </c>
      <c r="F16" s="16">
        <f t="shared" si="7"/>
        <v>2500</v>
      </c>
      <c r="H16">
        <f t="shared" si="0"/>
        <v>3800</v>
      </c>
      <c r="I16" s="6">
        <f t="shared" si="8"/>
        <v>2500</v>
      </c>
      <c r="J16" s="2">
        <f t="shared" si="1"/>
        <v>0.12</v>
      </c>
      <c r="L16">
        <v>0</v>
      </c>
      <c r="M16" s="33">
        <v>10</v>
      </c>
      <c r="N16">
        <f t="shared" si="9"/>
        <v>38000</v>
      </c>
      <c r="O16" s="9">
        <f t="shared" ref="O16:O44" si="14">M16*D16</f>
        <v>22000</v>
      </c>
      <c r="P16" s="9">
        <f t="shared" si="10"/>
        <v>38000</v>
      </c>
      <c r="Q16" s="18">
        <f t="shared" si="11"/>
        <v>25000</v>
      </c>
      <c r="R16" s="2">
        <f t="shared" si="3"/>
        <v>0.12</v>
      </c>
      <c r="S16" s="2">
        <f t="shared" si="4"/>
        <v>0</v>
      </c>
      <c r="T16" s="14">
        <f t="shared" si="12"/>
        <v>0.12</v>
      </c>
      <c r="U16" s="4"/>
    </row>
    <row r="17" spans="2:21">
      <c r="B17" t="s">
        <v>38</v>
      </c>
      <c r="C17" s="16">
        <f t="shared" si="13"/>
        <v>18800</v>
      </c>
      <c r="D17" s="5">
        <v>11000</v>
      </c>
      <c r="E17" s="16">
        <f t="shared" si="6"/>
        <v>18800</v>
      </c>
      <c r="F17" s="16">
        <f t="shared" si="7"/>
        <v>12500</v>
      </c>
      <c r="H17">
        <f t="shared" si="0"/>
        <v>18800</v>
      </c>
      <c r="I17" s="6">
        <f t="shared" si="8"/>
        <v>12500</v>
      </c>
      <c r="J17" s="2">
        <f t="shared" si="1"/>
        <v>0.12</v>
      </c>
      <c r="L17">
        <v>0</v>
      </c>
      <c r="M17" s="33">
        <v>30</v>
      </c>
      <c r="N17">
        <f t="shared" si="9"/>
        <v>564000</v>
      </c>
      <c r="O17" s="9">
        <f t="shared" si="14"/>
        <v>330000</v>
      </c>
      <c r="P17" s="9">
        <f t="shared" si="10"/>
        <v>564000</v>
      </c>
      <c r="Q17" s="18">
        <f t="shared" si="11"/>
        <v>375000</v>
      </c>
      <c r="R17" s="2">
        <f t="shared" si="3"/>
        <v>0.12</v>
      </c>
      <c r="S17" s="2">
        <f t="shared" si="4"/>
        <v>0</v>
      </c>
      <c r="T17" s="14">
        <f t="shared" si="12"/>
        <v>0.12</v>
      </c>
      <c r="U17" s="4"/>
    </row>
    <row r="18" spans="2:21">
      <c r="B18" t="s">
        <v>39</v>
      </c>
      <c r="C18" s="16">
        <f t="shared" si="13"/>
        <v>3800</v>
      </c>
      <c r="D18" s="5">
        <v>2200</v>
      </c>
      <c r="E18" s="16">
        <f t="shared" si="6"/>
        <v>3800</v>
      </c>
      <c r="F18" s="16">
        <f t="shared" si="7"/>
        <v>2500</v>
      </c>
      <c r="H18">
        <f t="shared" si="0"/>
        <v>3800</v>
      </c>
      <c r="I18" s="6">
        <f t="shared" si="8"/>
        <v>2500</v>
      </c>
      <c r="J18" s="2">
        <f t="shared" si="1"/>
        <v>0.12</v>
      </c>
      <c r="L18">
        <v>0</v>
      </c>
      <c r="M18" s="33">
        <v>30</v>
      </c>
      <c r="N18">
        <f t="shared" si="9"/>
        <v>114000</v>
      </c>
      <c r="O18" s="9">
        <f t="shared" si="14"/>
        <v>66000</v>
      </c>
      <c r="P18" s="9">
        <f t="shared" si="10"/>
        <v>114000</v>
      </c>
      <c r="Q18" s="18">
        <f t="shared" si="11"/>
        <v>75000</v>
      </c>
      <c r="R18" s="2">
        <f t="shared" si="3"/>
        <v>0.12</v>
      </c>
      <c r="S18" s="2">
        <f t="shared" si="4"/>
        <v>0</v>
      </c>
      <c r="T18" s="14">
        <f t="shared" si="12"/>
        <v>0.12</v>
      </c>
      <c r="U18" s="4"/>
    </row>
    <row r="19" spans="2:21">
      <c r="B19" t="s">
        <v>40</v>
      </c>
      <c r="C19" s="16">
        <f t="shared" si="13"/>
        <v>12800</v>
      </c>
      <c r="D19" s="5">
        <v>7500</v>
      </c>
      <c r="E19" s="16">
        <f t="shared" si="6"/>
        <v>12800</v>
      </c>
      <c r="F19" s="16">
        <f t="shared" si="7"/>
        <v>8500</v>
      </c>
      <c r="H19">
        <f t="shared" si="0"/>
        <v>12800</v>
      </c>
      <c r="I19" s="6">
        <f t="shared" si="8"/>
        <v>8500</v>
      </c>
      <c r="J19" s="2">
        <f t="shared" si="1"/>
        <v>0.11764705882352944</v>
      </c>
      <c r="L19">
        <v>0</v>
      </c>
      <c r="M19" s="33">
        <v>4</v>
      </c>
      <c r="N19">
        <f t="shared" si="9"/>
        <v>51200</v>
      </c>
      <c r="O19" s="9">
        <f t="shared" si="14"/>
        <v>30000</v>
      </c>
      <c r="P19" s="9">
        <f t="shared" si="10"/>
        <v>51200</v>
      </c>
      <c r="Q19" s="18">
        <f t="shared" si="11"/>
        <v>34000</v>
      </c>
      <c r="R19" s="2">
        <f t="shared" si="3"/>
        <v>0.11764705882352944</v>
      </c>
      <c r="S19" s="2">
        <f t="shared" si="4"/>
        <v>0</v>
      </c>
      <c r="T19" s="14">
        <f t="shared" si="12"/>
        <v>0.11764705882352944</v>
      </c>
      <c r="U19" s="4"/>
    </row>
    <row r="20" spans="2:21">
      <c r="B20" s="42" t="s">
        <v>52</v>
      </c>
      <c r="C20" s="16">
        <f t="shared" si="13"/>
        <v>16800</v>
      </c>
      <c r="D20" s="30">
        <v>9800</v>
      </c>
      <c r="E20" s="16">
        <f t="shared" si="6"/>
        <v>16800</v>
      </c>
      <c r="F20" s="16">
        <f t="shared" si="7"/>
        <v>11100</v>
      </c>
      <c r="H20">
        <f t="shared" si="0"/>
        <v>16800</v>
      </c>
      <c r="I20" s="6">
        <f t="shared" si="8"/>
        <v>11100</v>
      </c>
      <c r="J20" s="2">
        <f t="shared" si="1"/>
        <v>0.11711711711711714</v>
      </c>
      <c r="L20">
        <v>0</v>
      </c>
      <c r="M20" s="33">
        <v>1</v>
      </c>
      <c r="N20">
        <f t="shared" si="9"/>
        <v>16800</v>
      </c>
      <c r="O20" s="9">
        <f t="shared" si="14"/>
        <v>9800</v>
      </c>
      <c r="P20" s="9">
        <f t="shared" si="10"/>
        <v>16800</v>
      </c>
      <c r="Q20" s="18">
        <f t="shared" si="11"/>
        <v>11100</v>
      </c>
      <c r="R20" s="2">
        <f t="shared" si="3"/>
        <v>0.11711711711711714</v>
      </c>
      <c r="S20" s="2">
        <f t="shared" si="4"/>
        <v>0</v>
      </c>
      <c r="T20" s="14">
        <f t="shared" si="12"/>
        <v>0.11711711711711714</v>
      </c>
      <c r="U20" s="4"/>
    </row>
    <row r="21" spans="2:21">
      <c r="B21" s="43" t="s">
        <v>67</v>
      </c>
      <c r="C21" s="16">
        <f t="shared" si="13"/>
        <v>23800</v>
      </c>
      <c r="D21" s="30">
        <v>14000</v>
      </c>
      <c r="E21" s="16">
        <f t="shared" si="6"/>
        <v>23800</v>
      </c>
      <c r="F21" s="16">
        <f t="shared" si="7"/>
        <v>15900</v>
      </c>
      <c r="H21">
        <f t="shared" si="0"/>
        <v>23800</v>
      </c>
      <c r="I21" s="6">
        <f t="shared" si="8"/>
        <v>15900</v>
      </c>
      <c r="J21" s="2">
        <f t="shared" si="1"/>
        <v>0.11949685534591192</v>
      </c>
      <c r="L21">
        <v>0</v>
      </c>
      <c r="M21" s="33">
        <v>1</v>
      </c>
      <c r="N21">
        <f t="shared" si="9"/>
        <v>23800</v>
      </c>
      <c r="O21" s="9">
        <f t="shared" si="14"/>
        <v>14000</v>
      </c>
      <c r="P21" s="9">
        <f t="shared" si="10"/>
        <v>23800</v>
      </c>
      <c r="Q21" s="18">
        <f t="shared" si="11"/>
        <v>15900</v>
      </c>
      <c r="R21" s="2">
        <f t="shared" si="3"/>
        <v>0.11949685534591192</v>
      </c>
      <c r="S21" s="2">
        <f t="shared" si="4"/>
        <v>0</v>
      </c>
      <c r="T21" s="14">
        <f t="shared" si="12"/>
        <v>0.11949685534591192</v>
      </c>
      <c r="U21" s="4"/>
    </row>
    <row r="22" spans="2:21">
      <c r="B22" t="s">
        <v>41</v>
      </c>
      <c r="C22" s="16">
        <f t="shared" si="13"/>
        <v>29800</v>
      </c>
      <c r="D22" s="5">
        <v>17500</v>
      </c>
      <c r="E22" s="16">
        <f t="shared" si="6"/>
        <v>29800</v>
      </c>
      <c r="F22" s="16">
        <f t="shared" si="7"/>
        <v>19900</v>
      </c>
      <c r="H22">
        <f t="shared" si="0"/>
        <v>29800</v>
      </c>
      <c r="I22" s="6">
        <f t="shared" si="8"/>
        <v>19900</v>
      </c>
      <c r="J22" s="2">
        <f t="shared" si="1"/>
        <v>0.12060301507537685</v>
      </c>
      <c r="L22">
        <v>0</v>
      </c>
      <c r="M22" s="33">
        <v>30</v>
      </c>
      <c r="N22">
        <f t="shared" si="9"/>
        <v>894000</v>
      </c>
      <c r="O22" s="9">
        <f t="shared" si="14"/>
        <v>525000</v>
      </c>
      <c r="P22" s="9">
        <f t="shared" si="10"/>
        <v>894000</v>
      </c>
      <c r="Q22" s="18">
        <f t="shared" si="11"/>
        <v>597000</v>
      </c>
      <c r="R22" s="2">
        <f t="shared" si="3"/>
        <v>0.12060301507537685</v>
      </c>
      <c r="S22" s="2">
        <f t="shared" si="4"/>
        <v>0</v>
      </c>
      <c r="T22" s="14">
        <f t="shared" si="12"/>
        <v>0.12060301507537685</v>
      </c>
      <c r="U22" s="4"/>
    </row>
    <row r="23" spans="2:21">
      <c r="B23" t="s">
        <v>42</v>
      </c>
      <c r="C23" s="16">
        <f t="shared" si="13"/>
        <v>15800</v>
      </c>
      <c r="D23" s="5">
        <v>9000</v>
      </c>
      <c r="E23" s="16">
        <f t="shared" si="6"/>
        <v>15800</v>
      </c>
      <c r="F23" s="16">
        <f t="shared" si="7"/>
        <v>10200</v>
      </c>
      <c r="H23">
        <f t="shared" si="0"/>
        <v>15800</v>
      </c>
      <c r="I23" s="6">
        <f t="shared" si="8"/>
        <v>10200</v>
      </c>
      <c r="J23" s="2">
        <f t="shared" si="1"/>
        <v>0.11764705882352944</v>
      </c>
      <c r="L23">
        <v>0</v>
      </c>
      <c r="M23" s="33">
        <v>10</v>
      </c>
      <c r="N23">
        <f t="shared" si="9"/>
        <v>158000</v>
      </c>
      <c r="O23" s="9">
        <f t="shared" si="14"/>
        <v>90000</v>
      </c>
      <c r="P23" s="9">
        <f t="shared" si="10"/>
        <v>158000</v>
      </c>
      <c r="Q23" s="18">
        <f t="shared" si="11"/>
        <v>102000</v>
      </c>
      <c r="R23" s="2">
        <f t="shared" si="3"/>
        <v>0.11764705882352944</v>
      </c>
      <c r="S23" s="2">
        <f t="shared" si="4"/>
        <v>0</v>
      </c>
      <c r="T23" s="14">
        <f t="shared" si="12"/>
        <v>0.11764705882352944</v>
      </c>
      <c r="U23" s="4"/>
    </row>
    <row r="24" spans="2:21">
      <c r="B24" t="s">
        <v>43</v>
      </c>
      <c r="C24" s="16">
        <f t="shared" si="13"/>
        <v>9800</v>
      </c>
      <c r="D24" s="5">
        <v>5500</v>
      </c>
      <c r="E24" s="16">
        <f t="shared" si="6"/>
        <v>9800</v>
      </c>
      <c r="F24" s="16">
        <f t="shared" si="7"/>
        <v>6300</v>
      </c>
      <c r="H24">
        <f t="shared" si="0"/>
        <v>9800</v>
      </c>
      <c r="I24" s="6">
        <f t="shared" si="8"/>
        <v>6300</v>
      </c>
      <c r="J24" s="2">
        <f t="shared" si="1"/>
        <v>0.12698412698412698</v>
      </c>
      <c r="L24">
        <v>0</v>
      </c>
      <c r="M24" s="33">
        <v>20</v>
      </c>
      <c r="N24">
        <f t="shared" si="9"/>
        <v>196000</v>
      </c>
      <c r="O24" s="9">
        <f t="shared" si="14"/>
        <v>110000</v>
      </c>
      <c r="P24" s="9">
        <f t="shared" si="10"/>
        <v>196000</v>
      </c>
      <c r="Q24" s="18">
        <f t="shared" si="11"/>
        <v>126000</v>
      </c>
      <c r="R24" s="2">
        <f t="shared" si="3"/>
        <v>0.12698412698412698</v>
      </c>
      <c r="S24" s="2">
        <f t="shared" si="4"/>
        <v>0</v>
      </c>
      <c r="T24" s="14">
        <f t="shared" si="12"/>
        <v>0.12698412698412698</v>
      </c>
      <c r="U24" s="4"/>
    </row>
    <row r="25" spans="2:21">
      <c r="B25" t="s">
        <v>44</v>
      </c>
      <c r="C25" s="16">
        <f t="shared" si="13"/>
        <v>9800</v>
      </c>
      <c r="D25" s="5">
        <v>5500</v>
      </c>
      <c r="E25" s="16">
        <f t="shared" si="6"/>
        <v>9800</v>
      </c>
      <c r="F25" s="16">
        <f t="shared" si="7"/>
        <v>6300</v>
      </c>
      <c r="H25">
        <f t="shared" si="0"/>
        <v>9800</v>
      </c>
      <c r="I25" s="6">
        <f t="shared" si="8"/>
        <v>6300</v>
      </c>
      <c r="J25" s="2">
        <f t="shared" si="1"/>
        <v>0.12698412698412698</v>
      </c>
      <c r="L25">
        <v>0</v>
      </c>
      <c r="M25" s="33">
        <v>20</v>
      </c>
      <c r="N25">
        <f t="shared" si="9"/>
        <v>196000</v>
      </c>
      <c r="O25" s="9">
        <f t="shared" si="14"/>
        <v>110000</v>
      </c>
      <c r="P25" s="9">
        <f t="shared" si="10"/>
        <v>196000</v>
      </c>
      <c r="Q25" s="18">
        <f t="shared" si="11"/>
        <v>126000</v>
      </c>
      <c r="R25" s="2">
        <f t="shared" si="3"/>
        <v>0.12698412698412698</v>
      </c>
      <c r="S25" s="2">
        <f t="shared" si="4"/>
        <v>0</v>
      </c>
      <c r="T25" s="14">
        <f t="shared" si="12"/>
        <v>0.12698412698412698</v>
      </c>
      <c r="U25" s="4"/>
    </row>
    <row r="26" spans="2:21">
      <c r="B26" s="42" t="s">
        <v>45</v>
      </c>
      <c r="C26" s="16">
        <f t="shared" si="13"/>
        <v>31800</v>
      </c>
      <c r="D26" s="5">
        <v>19000</v>
      </c>
      <c r="E26" s="16">
        <f t="shared" si="6"/>
        <v>31800</v>
      </c>
      <c r="F26" s="16">
        <f t="shared" si="7"/>
        <v>21600</v>
      </c>
      <c r="H26">
        <f t="shared" si="0"/>
        <v>31800</v>
      </c>
      <c r="I26" s="6">
        <f t="shared" si="8"/>
        <v>21600</v>
      </c>
      <c r="J26" s="2">
        <f t="shared" si="1"/>
        <v>0.12037037037037035</v>
      </c>
      <c r="L26">
        <v>0</v>
      </c>
      <c r="M26" s="33">
        <v>1</v>
      </c>
      <c r="N26">
        <f t="shared" si="9"/>
        <v>31800</v>
      </c>
      <c r="O26" s="9">
        <f t="shared" si="14"/>
        <v>19000</v>
      </c>
      <c r="P26" s="9">
        <f t="shared" si="10"/>
        <v>31800</v>
      </c>
      <c r="Q26" s="18">
        <f t="shared" si="11"/>
        <v>21600</v>
      </c>
      <c r="R26" s="2">
        <f t="shared" si="3"/>
        <v>0.12037037037037035</v>
      </c>
      <c r="S26" s="2">
        <f t="shared" si="4"/>
        <v>0</v>
      </c>
      <c r="T26" s="14">
        <f t="shared" si="12"/>
        <v>0.12037037037037035</v>
      </c>
      <c r="U26" s="4"/>
    </row>
    <row r="27" spans="2:21">
      <c r="B27" t="s">
        <v>46</v>
      </c>
      <c r="C27" s="16">
        <f t="shared" si="13"/>
        <v>11800</v>
      </c>
      <c r="D27" s="5">
        <v>7000</v>
      </c>
      <c r="E27" s="16">
        <f t="shared" si="6"/>
        <v>11800</v>
      </c>
      <c r="F27" s="16">
        <f t="shared" si="7"/>
        <v>8000</v>
      </c>
      <c r="H27">
        <f t="shared" si="0"/>
        <v>11800</v>
      </c>
      <c r="I27" s="6">
        <f t="shared" si="8"/>
        <v>8000</v>
      </c>
      <c r="J27" s="2">
        <f t="shared" si="1"/>
        <v>0.125</v>
      </c>
      <c r="L27">
        <v>0</v>
      </c>
      <c r="M27" s="33">
        <v>4</v>
      </c>
      <c r="N27">
        <f t="shared" si="9"/>
        <v>47200</v>
      </c>
      <c r="O27" s="9">
        <f t="shared" si="14"/>
        <v>28000</v>
      </c>
      <c r="P27" s="9">
        <f t="shared" si="10"/>
        <v>47200</v>
      </c>
      <c r="Q27" s="18">
        <f t="shared" si="11"/>
        <v>32000</v>
      </c>
      <c r="R27" s="2">
        <f t="shared" si="3"/>
        <v>0.125</v>
      </c>
      <c r="S27" s="2">
        <f t="shared" si="4"/>
        <v>0</v>
      </c>
      <c r="T27" s="14">
        <f t="shared" si="12"/>
        <v>0.125</v>
      </c>
      <c r="U27" s="4"/>
    </row>
    <row r="28" spans="2:21">
      <c r="B28" s="43" t="s">
        <v>47</v>
      </c>
      <c r="C28" s="44">
        <f t="shared" si="13"/>
        <v>9800</v>
      </c>
      <c r="D28" s="45">
        <v>5500</v>
      </c>
      <c r="E28" s="44">
        <f t="shared" si="6"/>
        <v>9800</v>
      </c>
      <c r="F28" s="44">
        <f t="shared" si="7"/>
        <v>6300</v>
      </c>
      <c r="G28" s="43"/>
      <c r="H28" s="43">
        <f t="shared" si="0"/>
        <v>9800</v>
      </c>
      <c r="I28" s="6">
        <f t="shared" si="8"/>
        <v>6300</v>
      </c>
      <c r="J28" s="46">
        <f t="shared" si="1"/>
        <v>0.12698412698412698</v>
      </c>
      <c r="K28" s="43"/>
      <c r="L28" s="43">
        <v>0</v>
      </c>
      <c r="M28" s="43">
        <v>1</v>
      </c>
      <c r="N28">
        <f t="shared" si="9"/>
        <v>9800</v>
      </c>
      <c r="O28" s="9">
        <f t="shared" si="14"/>
        <v>5500</v>
      </c>
      <c r="P28" s="9">
        <f t="shared" si="10"/>
        <v>9800</v>
      </c>
      <c r="Q28" s="18">
        <f t="shared" si="11"/>
        <v>6300</v>
      </c>
      <c r="R28" s="2">
        <f t="shared" si="3"/>
        <v>0.12698412698412698</v>
      </c>
      <c r="S28" s="2">
        <f t="shared" si="4"/>
        <v>0</v>
      </c>
      <c r="T28" s="14">
        <f t="shared" si="12"/>
        <v>0.12698412698412698</v>
      </c>
      <c r="U28" s="4"/>
    </row>
    <row r="29" spans="2:21">
      <c r="B29" s="43" t="s">
        <v>48</v>
      </c>
      <c r="C29" s="44">
        <f t="shared" si="13"/>
        <v>15800</v>
      </c>
      <c r="D29" s="45">
        <v>9500</v>
      </c>
      <c r="E29" s="44">
        <f t="shared" si="6"/>
        <v>15800</v>
      </c>
      <c r="F29" s="44">
        <f t="shared" si="7"/>
        <v>10800</v>
      </c>
      <c r="G29" s="43"/>
      <c r="H29" s="43">
        <f t="shared" si="0"/>
        <v>15800</v>
      </c>
      <c r="I29" s="6">
        <f t="shared" si="8"/>
        <v>10800</v>
      </c>
      <c r="J29" s="46">
        <f t="shared" si="1"/>
        <v>0.12037037037037035</v>
      </c>
      <c r="K29" s="43"/>
      <c r="L29" s="43">
        <v>0</v>
      </c>
      <c r="M29" s="43">
        <v>1</v>
      </c>
      <c r="N29">
        <f t="shared" si="9"/>
        <v>15800</v>
      </c>
      <c r="O29" s="9">
        <f t="shared" si="14"/>
        <v>9500</v>
      </c>
      <c r="P29" s="9">
        <f t="shared" si="10"/>
        <v>15800</v>
      </c>
      <c r="Q29" s="18">
        <f t="shared" si="11"/>
        <v>10800</v>
      </c>
      <c r="R29" s="2">
        <f t="shared" si="3"/>
        <v>0.12037037037037035</v>
      </c>
      <c r="S29" s="2">
        <f t="shared" si="4"/>
        <v>0</v>
      </c>
      <c r="T29" s="14">
        <f t="shared" si="12"/>
        <v>0.12037037037037035</v>
      </c>
      <c r="U29" s="4"/>
    </row>
    <row r="30" spans="2:21">
      <c r="B30" t="s">
        <v>49</v>
      </c>
      <c r="C30" s="16">
        <f t="shared" si="13"/>
        <v>5800</v>
      </c>
      <c r="D30" s="5">
        <v>3300</v>
      </c>
      <c r="E30" s="16">
        <f t="shared" si="6"/>
        <v>5800</v>
      </c>
      <c r="F30" s="16">
        <f t="shared" si="7"/>
        <v>3800</v>
      </c>
      <c r="H30">
        <f t="shared" si="0"/>
        <v>5800</v>
      </c>
      <c r="I30" s="6">
        <f t="shared" si="8"/>
        <v>3800</v>
      </c>
      <c r="J30" s="2">
        <f t="shared" si="1"/>
        <v>0.13157894736842102</v>
      </c>
      <c r="L30">
        <v>0</v>
      </c>
      <c r="M30" s="33">
        <v>50</v>
      </c>
      <c r="N30">
        <f t="shared" si="9"/>
        <v>290000</v>
      </c>
      <c r="O30" s="9">
        <f t="shared" si="14"/>
        <v>165000</v>
      </c>
      <c r="P30" s="9">
        <f t="shared" si="10"/>
        <v>290000</v>
      </c>
      <c r="Q30" s="18">
        <f t="shared" si="11"/>
        <v>190000</v>
      </c>
      <c r="R30" s="2">
        <f t="shared" si="3"/>
        <v>0.13157894736842102</v>
      </c>
      <c r="S30" s="2">
        <f t="shared" si="4"/>
        <v>0</v>
      </c>
      <c r="T30" s="14">
        <f t="shared" si="12"/>
        <v>0.13157894736842102</v>
      </c>
      <c r="U30" s="4"/>
    </row>
    <row r="31" spans="2:21">
      <c r="B31" s="42" t="s">
        <v>50</v>
      </c>
      <c r="C31" s="16">
        <f t="shared" si="13"/>
        <v>15800</v>
      </c>
      <c r="D31" s="5">
        <v>9000</v>
      </c>
      <c r="E31" s="16">
        <f t="shared" si="6"/>
        <v>15800</v>
      </c>
      <c r="F31" s="16">
        <f t="shared" si="7"/>
        <v>10200</v>
      </c>
      <c r="H31">
        <f t="shared" si="0"/>
        <v>15800</v>
      </c>
      <c r="I31" s="6">
        <f t="shared" si="8"/>
        <v>10200</v>
      </c>
      <c r="J31" s="2">
        <f t="shared" si="1"/>
        <v>0.11764705882352944</v>
      </c>
      <c r="L31">
        <v>0</v>
      </c>
      <c r="M31" s="43">
        <v>1</v>
      </c>
      <c r="N31">
        <f t="shared" si="9"/>
        <v>15800</v>
      </c>
      <c r="O31" s="9">
        <f t="shared" si="14"/>
        <v>9000</v>
      </c>
      <c r="P31" s="9">
        <f t="shared" si="10"/>
        <v>15800</v>
      </c>
      <c r="Q31" s="18">
        <f t="shared" si="11"/>
        <v>10200</v>
      </c>
      <c r="R31" s="2">
        <f t="shared" si="3"/>
        <v>0.11764705882352944</v>
      </c>
      <c r="S31" s="2">
        <f t="shared" si="4"/>
        <v>0</v>
      </c>
      <c r="T31" s="14">
        <f t="shared" si="12"/>
        <v>0.11764705882352944</v>
      </c>
      <c r="U31" s="4"/>
    </row>
    <row r="32" spans="2:21">
      <c r="B32" s="15" t="s">
        <v>53</v>
      </c>
      <c r="C32" s="16">
        <f>H32</f>
        <v>31800</v>
      </c>
      <c r="D32" s="29">
        <v>19000</v>
      </c>
      <c r="E32" s="16">
        <f>C32</f>
        <v>31800</v>
      </c>
      <c r="F32" s="16">
        <f>I32</f>
        <v>21600</v>
      </c>
      <c r="H32">
        <f t="shared" si="0"/>
        <v>31800</v>
      </c>
      <c r="I32" s="6">
        <f t="shared" si="8"/>
        <v>21600</v>
      </c>
      <c r="J32" s="2">
        <f t="shared" si="1"/>
        <v>0.12037037037037035</v>
      </c>
      <c r="L32">
        <v>0</v>
      </c>
      <c r="M32">
        <v>2</v>
      </c>
      <c r="N32">
        <f>H32*M32</f>
        <v>63600</v>
      </c>
      <c r="O32" s="9">
        <f t="shared" si="14"/>
        <v>38000</v>
      </c>
      <c r="P32" s="9">
        <f>N32</f>
        <v>63600</v>
      </c>
      <c r="Q32" s="18">
        <f>I32*M32</f>
        <v>43200</v>
      </c>
      <c r="R32" s="2">
        <f t="shared" si="3"/>
        <v>0.12037037037037035</v>
      </c>
      <c r="S32" s="2">
        <f t="shared" si="4"/>
        <v>0</v>
      </c>
      <c r="T32" s="14">
        <f>R32-S32</f>
        <v>0.12037037037037035</v>
      </c>
      <c r="U32" s="2"/>
    </row>
    <row r="33" spans="2:21">
      <c r="B33" s="15" t="s">
        <v>54</v>
      </c>
      <c r="C33" s="16">
        <f t="shared" ref="C33:C41" si="15">H33</f>
        <v>18800</v>
      </c>
      <c r="D33" s="29">
        <v>10800</v>
      </c>
      <c r="E33" s="16">
        <f t="shared" ref="E33:E46" si="16">C33</f>
        <v>18800</v>
      </c>
      <c r="F33" s="16">
        <f t="shared" ref="F33:F46" si="17">I33</f>
        <v>12300</v>
      </c>
      <c r="H33">
        <f t="shared" si="0"/>
        <v>18800</v>
      </c>
      <c r="I33" s="6">
        <f t="shared" si="8"/>
        <v>12300</v>
      </c>
      <c r="J33" s="2">
        <f t="shared" si="1"/>
        <v>0.12195121951219512</v>
      </c>
      <c r="L33">
        <v>0</v>
      </c>
      <c r="M33">
        <v>4</v>
      </c>
      <c r="N33">
        <f t="shared" ref="N33:N46" si="18">H33*M33</f>
        <v>75200</v>
      </c>
      <c r="O33" s="9">
        <f t="shared" si="14"/>
        <v>43200</v>
      </c>
      <c r="P33" s="9">
        <f t="shared" ref="P33:P46" si="19">N33</f>
        <v>75200</v>
      </c>
      <c r="Q33" s="18">
        <f t="shared" ref="Q33:Q46" si="20">I33*M33</f>
        <v>49200</v>
      </c>
      <c r="R33" s="2">
        <f t="shared" si="3"/>
        <v>0.12195121951219512</v>
      </c>
      <c r="S33" s="2">
        <f t="shared" si="4"/>
        <v>0</v>
      </c>
      <c r="T33" s="14">
        <f t="shared" ref="T33:T46" si="21">R33-S33</f>
        <v>0.12195121951219512</v>
      </c>
      <c r="U33" s="2"/>
    </row>
    <row r="34" spans="2:21">
      <c r="B34" s="15" t="s">
        <v>55</v>
      </c>
      <c r="C34" s="16">
        <f t="shared" si="15"/>
        <v>5800</v>
      </c>
      <c r="D34" s="29">
        <v>3500</v>
      </c>
      <c r="E34" s="16">
        <f t="shared" si="16"/>
        <v>5800</v>
      </c>
      <c r="F34" s="16">
        <f t="shared" si="17"/>
        <v>4000</v>
      </c>
      <c r="H34">
        <f t="shared" si="0"/>
        <v>5800</v>
      </c>
      <c r="I34" s="6">
        <f t="shared" si="8"/>
        <v>4000</v>
      </c>
      <c r="J34" s="2">
        <f t="shared" si="1"/>
        <v>0.125</v>
      </c>
      <c r="L34">
        <v>0</v>
      </c>
      <c r="M34">
        <v>15</v>
      </c>
      <c r="N34">
        <f t="shared" si="18"/>
        <v>87000</v>
      </c>
      <c r="O34" s="9">
        <f t="shared" si="14"/>
        <v>52500</v>
      </c>
      <c r="P34" s="9">
        <f t="shared" si="19"/>
        <v>87000</v>
      </c>
      <c r="Q34" s="18">
        <f t="shared" si="20"/>
        <v>60000</v>
      </c>
      <c r="R34" s="2">
        <f t="shared" si="3"/>
        <v>0.125</v>
      </c>
      <c r="S34" s="2">
        <f t="shared" si="4"/>
        <v>0</v>
      </c>
      <c r="T34" s="14">
        <f t="shared" si="21"/>
        <v>0.125</v>
      </c>
      <c r="U34" s="2"/>
    </row>
    <row r="35" spans="2:21">
      <c r="B35" s="34" t="s">
        <v>69</v>
      </c>
      <c r="C35" s="16">
        <f t="shared" si="15"/>
        <v>3800</v>
      </c>
      <c r="D35" s="29">
        <v>2200</v>
      </c>
      <c r="E35" s="16">
        <f t="shared" si="16"/>
        <v>3800</v>
      </c>
      <c r="F35" s="16">
        <f t="shared" si="17"/>
        <v>2500</v>
      </c>
      <c r="H35">
        <f t="shared" si="0"/>
        <v>3800</v>
      </c>
      <c r="I35" s="6">
        <f t="shared" si="8"/>
        <v>2500</v>
      </c>
      <c r="J35" s="2">
        <f t="shared" si="1"/>
        <v>0.12</v>
      </c>
      <c r="L35">
        <v>0</v>
      </c>
      <c r="M35">
        <v>30</v>
      </c>
      <c r="N35">
        <f t="shared" si="18"/>
        <v>114000</v>
      </c>
      <c r="O35" s="9">
        <f t="shared" si="14"/>
        <v>66000</v>
      </c>
      <c r="P35" s="9">
        <f t="shared" si="19"/>
        <v>114000</v>
      </c>
      <c r="Q35" s="18">
        <f t="shared" si="20"/>
        <v>75000</v>
      </c>
      <c r="R35" s="2">
        <f t="shared" si="3"/>
        <v>0.12</v>
      </c>
      <c r="S35" s="2">
        <f t="shared" si="4"/>
        <v>0</v>
      </c>
      <c r="T35" s="14">
        <f t="shared" si="21"/>
        <v>0.12</v>
      </c>
      <c r="U35" s="2"/>
    </row>
    <row r="36" spans="2:21">
      <c r="B36" s="15" t="s">
        <v>68</v>
      </c>
      <c r="C36" s="16">
        <f t="shared" si="15"/>
        <v>4800</v>
      </c>
      <c r="D36" s="29">
        <v>2400</v>
      </c>
      <c r="E36" s="16">
        <f t="shared" si="16"/>
        <v>4800</v>
      </c>
      <c r="F36" s="16">
        <f t="shared" si="17"/>
        <v>2700</v>
      </c>
      <c r="H36">
        <f t="shared" si="0"/>
        <v>4800</v>
      </c>
      <c r="I36" s="6">
        <f t="shared" si="8"/>
        <v>2700</v>
      </c>
      <c r="J36" s="2">
        <f t="shared" si="1"/>
        <v>0.11111111111111116</v>
      </c>
      <c r="L36">
        <v>0</v>
      </c>
      <c r="M36">
        <v>20</v>
      </c>
      <c r="N36">
        <f t="shared" si="18"/>
        <v>96000</v>
      </c>
      <c r="O36" s="9">
        <f t="shared" si="14"/>
        <v>48000</v>
      </c>
      <c r="P36" s="9">
        <f t="shared" si="19"/>
        <v>96000</v>
      </c>
      <c r="Q36" s="18">
        <f t="shared" si="20"/>
        <v>54000</v>
      </c>
      <c r="R36" s="2">
        <f t="shared" si="3"/>
        <v>0.11111111111111116</v>
      </c>
      <c r="S36" s="2">
        <f t="shared" si="4"/>
        <v>0</v>
      </c>
      <c r="T36" s="14">
        <f t="shared" si="21"/>
        <v>0.11111111111111116</v>
      </c>
      <c r="U36" s="2"/>
    </row>
    <row r="37" spans="2:21">
      <c r="B37" s="15" t="s">
        <v>56</v>
      </c>
      <c r="C37" s="16">
        <f t="shared" si="15"/>
        <v>18800</v>
      </c>
      <c r="D37" s="29">
        <v>11000</v>
      </c>
      <c r="E37" s="16">
        <f t="shared" si="16"/>
        <v>18800</v>
      </c>
      <c r="F37" s="16">
        <f t="shared" si="17"/>
        <v>12500</v>
      </c>
      <c r="H37">
        <f t="shared" si="0"/>
        <v>18800</v>
      </c>
      <c r="I37" s="6">
        <f t="shared" si="8"/>
        <v>12500</v>
      </c>
      <c r="J37" s="2">
        <f t="shared" si="1"/>
        <v>0.12</v>
      </c>
      <c r="L37">
        <v>0</v>
      </c>
      <c r="M37">
        <v>3</v>
      </c>
      <c r="N37">
        <f t="shared" si="18"/>
        <v>56400</v>
      </c>
      <c r="O37" s="9">
        <f t="shared" si="14"/>
        <v>33000</v>
      </c>
      <c r="P37" s="9">
        <f t="shared" si="19"/>
        <v>56400</v>
      </c>
      <c r="Q37" s="18">
        <f t="shared" si="20"/>
        <v>37500</v>
      </c>
      <c r="R37" s="2">
        <f t="shared" si="3"/>
        <v>0.12</v>
      </c>
      <c r="S37" s="2">
        <f t="shared" si="4"/>
        <v>0</v>
      </c>
      <c r="T37" s="14">
        <f t="shared" si="21"/>
        <v>0.12</v>
      </c>
      <c r="U37" s="2"/>
    </row>
    <row r="38" spans="2:21">
      <c r="B38" s="32" t="s">
        <v>57</v>
      </c>
      <c r="C38" s="16">
        <f t="shared" si="15"/>
        <v>31800</v>
      </c>
      <c r="D38" s="29">
        <v>19000</v>
      </c>
      <c r="E38" s="16">
        <f t="shared" si="16"/>
        <v>31800</v>
      </c>
      <c r="F38" s="16">
        <f t="shared" si="17"/>
        <v>21600</v>
      </c>
      <c r="H38">
        <f t="shared" si="0"/>
        <v>31800</v>
      </c>
      <c r="I38" s="6">
        <f t="shared" si="8"/>
        <v>21600</v>
      </c>
      <c r="J38" s="2">
        <f t="shared" si="1"/>
        <v>0.12037037037037035</v>
      </c>
      <c r="L38">
        <v>0</v>
      </c>
      <c r="M38" s="33">
        <v>6</v>
      </c>
      <c r="N38">
        <f t="shared" si="18"/>
        <v>190800</v>
      </c>
      <c r="O38" s="9">
        <f t="shared" si="14"/>
        <v>114000</v>
      </c>
      <c r="P38" s="9">
        <f t="shared" si="19"/>
        <v>190800</v>
      </c>
      <c r="Q38" s="18">
        <f t="shared" si="20"/>
        <v>129600</v>
      </c>
      <c r="R38" s="2">
        <f t="shared" si="3"/>
        <v>0.12037037037037035</v>
      </c>
      <c r="S38" s="2">
        <f t="shared" si="4"/>
        <v>0</v>
      </c>
      <c r="T38" s="14">
        <f t="shared" si="21"/>
        <v>0.12037037037037035</v>
      </c>
      <c r="U38" s="31"/>
    </row>
    <row r="39" spans="2:21">
      <c r="B39" s="32" t="s">
        <v>58</v>
      </c>
      <c r="C39" s="16">
        <f t="shared" si="15"/>
        <v>31800</v>
      </c>
      <c r="D39" s="29">
        <v>19000</v>
      </c>
      <c r="E39" s="16">
        <f t="shared" si="16"/>
        <v>31800</v>
      </c>
      <c r="F39" s="16">
        <f t="shared" si="17"/>
        <v>21600</v>
      </c>
      <c r="H39">
        <f t="shared" si="0"/>
        <v>31800</v>
      </c>
      <c r="I39" s="6">
        <f t="shared" si="8"/>
        <v>21600</v>
      </c>
      <c r="J39" s="2">
        <f t="shared" si="1"/>
        <v>0.12037037037037035</v>
      </c>
      <c r="L39">
        <v>0</v>
      </c>
      <c r="M39" s="33">
        <v>3</v>
      </c>
      <c r="N39">
        <f t="shared" si="18"/>
        <v>95400</v>
      </c>
      <c r="O39" s="9">
        <f t="shared" si="14"/>
        <v>57000</v>
      </c>
      <c r="P39" s="9">
        <f t="shared" si="19"/>
        <v>95400</v>
      </c>
      <c r="Q39" s="18">
        <f t="shared" si="20"/>
        <v>64800</v>
      </c>
      <c r="R39" s="2">
        <f t="shared" si="3"/>
        <v>0.12037037037037035</v>
      </c>
      <c r="S39" s="2">
        <f t="shared" si="4"/>
        <v>0</v>
      </c>
      <c r="T39" s="14">
        <f t="shared" si="21"/>
        <v>0.12037037037037035</v>
      </c>
      <c r="U39" s="31"/>
    </row>
    <row r="40" spans="2:21">
      <c r="B40" s="32" t="s">
        <v>59</v>
      </c>
      <c r="C40" s="16">
        <f t="shared" si="15"/>
        <v>18800</v>
      </c>
      <c r="D40" s="29">
        <v>11000</v>
      </c>
      <c r="E40" s="16">
        <f t="shared" si="16"/>
        <v>18800</v>
      </c>
      <c r="F40" s="16">
        <f t="shared" si="17"/>
        <v>12500</v>
      </c>
      <c r="H40">
        <f t="shared" si="0"/>
        <v>18800</v>
      </c>
      <c r="I40" s="6">
        <f t="shared" si="8"/>
        <v>12500</v>
      </c>
      <c r="J40" s="2">
        <f t="shared" si="1"/>
        <v>0.12</v>
      </c>
      <c r="L40">
        <v>0</v>
      </c>
      <c r="M40" s="33">
        <v>10</v>
      </c>
      <c r="N40">
        <f t="shared" si="18"/>
        <v>188000</v>
      </c>
      <c r="O40" s="9">
        <f t="shared" si="14"/>
        <v>110000</v>
      </c>
      <c r="P40" s="9">
        <f t="shared" si="19"/>
        <v>188000</v>
      </c>
      <c r="Q40" s="18">
        <f t="shared" si="20"/>
        <v>125000</v>
      </c>
      <c r="R40" s="2">
        <f t="shared" si="3"/>
        <v>0.12</v>
      </c>
      <c r="S40" s="2">
        <f t="shared" si="4"/>
        <v>0</v>
      </c>
      <c r="T40" s="14">
        <f t="shared" si="21"/>
        <v>0.12</v>
      </c>
      <c r="U40" s="31"/>
    </row>
    <row r="41" spans="2:21">
      <c r="B41" s="32" t="s">
        <v>60</v>
      </c>
      <c r="C41" s="16">
        <f t="shared" si="15"/>
        <v>6800</v>
      </c>
      <c r="D41" s="29">
        <v>3800</v>
      </c>
      <c r="E41" s="16">
        <f t="shared" si="16"/>
        <v>6800</v>
      </c>
      <c r="F41" s="16">
        <f t="shared" si="17"/>
        <v>4300</v>
      </c>
      <c r="H41">
        <f t="shared" si="0"/>
        <v>6800</v>
      </c>
      <c r="I41" s="6">
        <f t="shared" si="8"/>
        <v>4300</v>
      </c>
      <c r="J41" s="2">
        <f t="shared" si="1"/>
        <v>0.11627906976744184</v>
      </c>
      <c r="L41">
        <v>0</v>
      </c>
      <c r="M41" s="33">
        <v>20</v>
      </c>
      <c r="N41">
        <f t="shared" si="18"/>
        <v>136000</v>
      </c>
      <c r="O41" s="9">
        <f t="shared" si="14"/>
        <v>76000</v>
      </c>
      <c r="P41" s="9">
        <f t="shared" si="19"/>
        <v>136000</v>
      </c>
      <c r="Q41" s="18">
        <f t="shared" si="20"/>
        <v>86000</v>
      </c>
      <c r="R41" s="2">
        <f t="shared" si="3"/>
        <v>0.11627906976744184</v>
      </c>
      <c r="S41" s="2">
        <f t="shared" si="4"/>
        <v>0</v>
      </c>
      <c r="T41" s="14">
        <f t="shared" si="21"/>
        <v>0.11627906976744184</v>
      </c>
      <c r="U41" s="31"/>
    </row>
    <row r="42" spans="2:21">
      <c r="B42" t="s">
        <v>61</v>
      </c>
      <c r="C42" s="16">
        <f>H42</f>
        <v>36800</v>
      </c>
      <c r="D42" s="5">
        <v>22000</v>
      </c>
      <c r="E42" s="16">
        <f t="shared" si="16"/>
        <v>36800</v>
      </c>
      <c r="F42" s="16">
        <f t="shared" si="17"/>
        <v>25000</v>
      </c>
      <c r="H42">
        <f t="shared" si="0"/>
        <v>36800</v>
      </c>
      <c r="I42" s="6">
        <f t="shared" si="8"/>
        <v>25000</v>
      </c>
      <c r="J42" s="2">
        <f t="shared" si="1"/>
        <v>0.12</v>
      </c>
      <c r="L42">
        <v>0</v>
      </c>
      <c r="M42" s="33">
        <v>4</v>
      </c>
      <c r="N42">
        <f t="shared" si="18"/>
        <v>147200</v>
      </c>
      <c r="O42" s="9">
        <f t="shared" si="14"/>
        <v>88000</v>
      </c>
      <c r="P42" s="9">
        <f t="shared" si="19"/>
        <v>147200</v>
      </c>
      <c r="Q42" s="18">
        <f t="shared" si="20"/>
        <v>100000</v>
      </c>
      <c r="R42" s="2">
        <f t="shared" si="3"/>
        <v>0.12</v>
      </c>
      <c r="S42" s="2">
        <f t="shared" si="4"/>
        <v>0</v>
      </c>
      <c r="T42" s="14">
        <f t="shared" si="21"/>
        <v>0.12</v>
      </c>
      <c r="U42" s="4"/>
    </row>
    <row r="43" spans="2:21">
      <c r="B43" t="s">
        <v>62</v>
      </c>
      <c r="C43" s="16">
        <f t="shared" ref="C43:C46" si="22">H43</f>
        <v>6800</v>
      </c>
      <c r="D43" s="5">
        <v>3800</v>
      </c>
      <c r="E43" s="16">
        <f t="shared" si="16"/>
        <v>6800</v>
      </c>
      <c r="F43" s="16">
        <f t="shared" si="17"/>
        <v>4300</v>
      </c>
      <c r="H43">
        <f t="shared" si="0"/>
        <v>6800</v>
      </c>
      <c r="I43" s="6">
        <f t="shared" si="8"/>
        <v>4300</v>
      </c>
      <c r="J43" s="2">
        <f t="shared" si="1"/>
        <v>0.11627906976744184</v>
      </c>
      <c r="L43">
        <v>0</v>
      </c>
      <c r="M43" s="33">
        <v>20</v>
      </c>
      <c r="N43">
        <f t="shared" si="18"/>
        <v>136000</v>
      </c>
      <c r="O43" s="9">
        <f t="shared" si="14"/>
        <v>76000</v>
      </c>
      <c r="P43" s="9">
        <f t="shared" si="19"/>
        <v>136000</v>
      </c>
      <c r="Q43" s="18">
        <f t="shared" si="20"/>
        <v>86000</v>
      </c>
      <c r="R43" s="2">
        <f t="shared" si="3"/>
        <v>0.11627906976744184</v>
      </c>
      <c r="S43" s="2">
        <f t="shared" si="4"/>
        <v>0</v>
      </c>
      <c r="T43" s="14">
        <f t="shared" si="21"/>
        <v>0.11627906976744184</v>
      </c>
      <c r="U43" s="4"/>
    </row>
    <row r="44" spans="2:21">
      <c r="B44" t="s">
        <v>63</v>
      </c>
      <c r="C44" s="16">
        <f t="shared" si="22"/>
        <v>35800</v>
      </c>
      <c r="D44" s="5">
        <v>21000</v>
      </c>
      <c r="E44" s="16">
        <f t="shared" si="16"/>
        <v>35800</v>
      </c>
      <c r="F44" s="16">
        <f t="shared" si="17"/>
        <v>23900</v>
      </c>
      <c r="H44">
        <f t="shared" si="0"/>
        <v>35800</v>
      </c>
      <c r="I44" s="6">
        <f t="shared" si="8"/>
        <v>23900</v>
      </c>
      <c r="J44" s="2">
        <f t="shared" si="1"/>
        <v>0.12133891213389125</v>
      </c>
      <c r="L44">
        <v>0</v>
      </c>
      <c r="M44" s="33">
        <v>5</v>
      </c>
      <c r="N44">
        <f t="shared" si="18"/>
        <v>179000</v>
      </c>
      <c r="O44" s="9">
        <f t="shared" si="14"/>
        <v>105000</v>
      </c>
      <c r="P44" s="9">
        <f t="shared" si="19"/>
        <v>179000</v>
      </c>
      <c r="Q44" s="18">
        <f t="shared" si="20"/>
        <v>119500</v>
      </c>
      <c r="R44" s="2">
        <f t="shared" si="3"/>
        <v>0.12133891213389125</v>
      </c>
      <c r="S44" s="2">
        <f t="shared" si="4"/>
        <v>0</v>
      </c>
      <c r="T44" s="14">
        <f t="shared" si="21"/>
        <v>0.12133891213389125</v>
      </c>
      <c r="U44" s="4"/>
    </row>
    <row r="45" spans="2:21">
      <c r="B45" t="s">
        <v>64</v>
      </c>
      <c r="C45" s="16">
        <f t="shared" si="22"/>
        <v>11800</v>
      </c>
      <c r="D45" s="5">
        <v>6700</v>
      </c>
      <c r="E45" s="16">
        <f t="shared" si="16"/>
        <v>11800</v>
      </c>
      <c r="F45" s="16">
        <f t="shared" si="17"/>
        <v>7600</v>
      </c>
      <c r="H45">
        <f t="shared" si="0"/>
        <v>11800</v>
      </c>
      <c r="I45" s="6">
        <f t="shared" si="8"/>
        <v>7600</v>
      </c>
      <c r="J45" s="2">
        <f t="shared" si="1"/>
        <v>0.11842105263157898</v>
      </c>
      <c r="L45">
        <v>0</v>
      </c>
      <c r="M45" s="33">
        <v>7</v>
      </c>
      <c r="N45">
        <f t="shared" si="18"/>
        <v>82600</v>
      </c>
      <c r="O45" s="9">
        <f>M45*D45</f>
        <v>46900</v>
      </c>
      <c r="P45" s="9">
        <f t="shared" si="19"/>
        <v>82600</v>
      </c>
      <c r="Q45" s="18">
        <f t="shared" si="20"/>
        <v>53200</v>
      </c>
      <c r="R45" s="2">
        <f t="shared" si="3"/>
        <v>0.11842105263157898</v>
      </c>
      <c r="S45" s="2">
        <f t="shared" si="4"/>
        <v>0</v>
      </c>
      <c r="T45" s="14">
        <f t="shared" si="21"/>
        <v>0.11842105263157898</v>
      </c>
      <c r="U45" s="4"/>
    </row>
    <row r="46" spans="2:21">
      <c r="B46" t="s">
        <v>65</v>
      </c>
      <c r="C46" s="16">
        <f t="shared" si="22"/>
        <v>7800</v>
      </c>
      <c r="D46" s="5">
        <v>4200</v>
      </c>
      <c r="E46" s="16">
        <f t="shared" si="16"/>
        <v>7800</v>
      </c>
      <c r="F46" s="16">
        <f t="shared" si="17"/>
        <v>4800</v>
      </c>
      <c r="H46">
        <f t="shared" si="0"/>
        <v>7800</v>
      </c>
      <c r="I46" s="6">
        <f t="shared" si="8"/>
        <v>4800</v>
      </c>
      <c r="J46" s="2">
        <f t="shared" si="1"/>
        <v>0.125</v>
      </c>
      <c r="L46">
        <v>0</v>
      </c>
      <c r="M46" s="33">
        <v>12</v>
      </c>
      <c r="N46">
        <f t="shared" si="18"/>
        <v>93600</v>
      </c>
      <c r="O46" s="9">
        <f t="shared" ref="O46" si="23">M46*D46</f>
        <v>50400</v>
      </c>
      <c r="P46" s="9">
        <f t="shared" si="19"/>
        <v>93600</v>
      </c>
      <c r="Q46" s="18">
        <f t="shared" si="20"/>
        <v>57600</v>
      </c>
      <c r="R46" s="2">
        <f t="shared" si="3"/>
        <v>0.125</v>
      </c>
      <c r="S46" s="2">
        <f t="shared" si="4"/>
        <v>0</v>
      </c>
      <c r="T46" s="14">
        <f t="shared" si="21"/>
        <v>0.125</v>
      </c>
      <c r="U46" s="4"/>
    </row>
    <row r="47" spans="2:21">
      <c r="B47" s="15" t="s">
        <v>70</v>
      </c>
      <c r="C47" s="16">
        <f>H47</f>
        <v>18800</v>
      </c>
      <c r="D47" s="29">
        <v>11000</v>
      </c>
      <c r="E47" s="16">
        <f>C47</f>
        <v>18800</v>
      </c>
      <c r="F47" s="16">
        <f>I47</f>
        <v>12500</v>
      </c>
      <c r="H47">
        <f>ROUNDDOWN(D47/(1-$H$1),-3)+800</f>
        <v>18800</v>
      </c>
      <c r="I47" s="6">
        <f t="shared" si="8"/>
        <v>12500</v>
      </c>
      <c r="J47" s="2">
        <f>1-D47/F47</f>
        <v>0.12</v>
      </c>
      <c r="L47">
        <v>0</v>
      </c>
      <c r="M47">
        <v>7</v>
      </c>
      <c r="N47">
        <f>H47*M47</f>
        <v>131600</v>
      </c>
      <c r="O47" s="9">
        <f>M47*D47</f>
        <v>77000</v>
      </c>
      <c r="P47" s="9">
        <f>N47</f>
        <v>131600</v>
      </c>
      <c r="Q47" s="18">
        <f>I47*M47</f>
        <v>87500</v>
      </c>
      <c r="R47" s="2">
        <f t="shared" si="3"/>
        <v>0.12</v>
      </c>
      <c r="S47" s="2">
        <f t="shared" si="4"/>
        <v>0</v>
      </c>
      <c r="T47" s="14">
        <f>R47-S47</f>
        <v>0.12</v>
      </c>
      <c r="U47" s="2"/>
    </row>
    <row r="48" spans="2:21">
      <c r="B48" s="15" t="s">
        <v>71</v>
      </c>
      <c r="C48" s="16">
        <f t="shared" ref="C48:C50" si="24">H48</f>
        <v>5800</v>
      </c>
      <c r="D48" s="29">
        <v>3300</v>
      </c>
      <c r="E48" s="16">
        <f t="shared" ref="E48:E50" si="25">C48</f>
        <v>5800</v>
      </c>
      <c r="F48" s="16">
        <f t="shared" ref="F48:F50" si="26">I48</f>
        <v>3800</v>
      </c>
      <c r="H48">
        <f>ROUNDDOWN(D48/(1-$H$1),-3)+800</f>
        <v>5800</v>
      </c>
      <c r="I48" s="6">
        <f t="shared" si="8"/>
        <v>3800</v>
      </c>
      <c r="J48" s="2">
        <f>1-D48/F48</f>
        <v>0.13157894736842102</v>
      </c>
      <c r="L48">
        <v>0</v>
      </c>
      <c r="M48">
        <v>40</v>
      </c>
      <c r="N48">
        <f t="shared" ref="N48:N50" si="27">H48*M48</f>
        <v>232000</v>
      </c>
      <c r="O48" s="9">
        <f>M48*D48</f>
        <v>132000</v>
      </c>
      <c r="P48" s="9">
        <f t="shared" ref="P48:P50" si="28">N48</f>
        <v>232000</v>
      </c>
      <c r="Q48" s="18">
        <f t="shared" ref="Q48:Q50" si="29">I48*M48</f>
        <v>152000</v>
      </c>
      <c r="R48" s="2">
        <f t="shared" si="3"/>
        <v>0.13157894736842102</v>
      </c>
      <c r="S48" s="2">
        <f t="shared" si="4"/>
        <v>0</v>
      </c>
      <c r="T48" s="14">
        <f t="shared" ref="T48:T50" si="30">R48-S48</f>
        <v>0.13157894736842102</v>
      </c>
      <c r="U48" s="2"/>
    </row>
    <row r="49" spans="2:21">
      <c r="B49" s="15" t="s">
        <v>72</v>
      </c>
      <c r="C49" s="16">
        <f t="shared" si="24"/>
        <v>16800</v>
      </c>
      <c r="D49" s="29">
        <v>10000</v>
      </c>
      <c r="E49" s="16">
        <f t="shared" si="25"/>
        <v>16800</v>
      </c>
      <c r="F49" s="16">
        <f t="shared" si="26"/>
        <v>11400</v>
      </c>
      <c r="H49">
        <f>ROUNDDOWN(D49/(1-$H$1),-3)+800</f>
        <v>16800</v>
      </c>
      <c r="I49" s="6">
        <f t="shared" si="8"/>
        <v>11400</v>
      </c>
      <c r="J49" s="2">
        <f>1-D49/F49</f>
        <v>0.1228070175438597</v>
      </c>
      <c r="L49">
        <v>0</v>
      </c>
      <c r="M49">
        <v>15</v>
      </c>
      <c r="N49">
        <f t="shared" si="27"/>
        <v>252000</v>
      </c>
      <c r="O49" s="9">
        <f>M49*D49</f>
        <v>150000</v>
      </c>
      <c r="P49" s="9">
        <f t="shared" si="28"/>
        <v>252000</v>
      </c>
      <c r="Q49" s="18">
        <f t="shared" si="29"/>
        <v>171000</v>
      </c>
      <c r="R49" s="2">
        <f t="shared" si="3"/>
        <v>0.1228070175438597</v>
      </c>
      <c r="S49" s="2">
        <f t="shared" si="4"/>
        <v>0</v>
      </c>
      <c r="T49" s="14">
        <f t="shared" si="30"/>
        <v>0.1228070175438597</v>
      </c>
      <c r="U49" s="2"/>
    </row>
    <row r="50" spans="2:21">
      <c r="B50" s="34" t="s">
        <v>73</v>
      </c>
      <c r="C50" s="16">
        <f t="shared" si="24"/>
        <v>7800</v>
      </c>
      <c r="D50" s="29">
        <v>4500</v>
      </c>
      <c r="E50" s="16">
        <f t="shared" si="25"/>
        <v>7800</v>
      </c>
      <c r="F50" s="16">
        <f t="shared" si="26"/>
        <v>5100</v>
      </c>
      <c r="H50">
        <f>ROUNDDOWN(D50/(1-$H$1),-3)+800</f>
        <v>7800</v>
      </c>
      <c r="I50" s="6">
        <f t="shared" si="8"/>
        <v>5100</v>
      </c>
      <c r="J50" s="2">
        <f>1-D50/F50</f>
        <v>0.11764705882352944</v>
      </c>
      <c r="L50">
        <v>0</v>
      </c>
      <c r="M50">
        <v>50</v>
      </c>
      <c r="N50">
        <f t="shared" si="27"/>
        <v>390000</v>
      </c>
      <c r="O50" s="9">
        <f>M50*D50</f>
        <v>225000</v>
      </c>
      <c r="P50" s="9">
        <f t="shared" si="28"/>
        <v>390000</v>
      </c>
      <c r="Q50" s="18">
        <f t="shared" si="29"/>
        <v>255000</v>
      </c>
      <c r="R50" s="2">
        <f t="shared" si="3"/>
        <v>0.11764705882352944</v>
      </c>
      <c r="S50" s="2">
        <f t="shared" si="4"/>
        <v>0</v>
      </c>
      <c r="T50" s="14">
        <f t="shared" si="30"/>
        <v>0.11764705882352944</v>
      </c>
      <c r="U50" s="2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A884-637D-47B1-8CBA-3C00403DFC9E}">
  <dimension ref="A1:J115"/>
  <sheetViews>
    <sheetView workbookViewId="0">
      <selection activeCell="E12" sqref="E12"/>
    </sheetView>
  </sheetViews>
  <sheetFormatPr defaultRowHeight="16.5"/>
  <cols>
    <col min="1" max="1" width="10.25" bestFit="1" customWidth="1"/>
    <col min="2" max="2" width="45" bestFit="1" customWidth="1"/>
    <col min="4" max="4" width="13.5" bestFit="1" customWidth="1"/>
  </cols>
  <sheetData>
    <row r="1" spans="1:10" ht="17.25" thickBot="1">
      <c r="A1" s="23" t="s">
        <v>19</v>
      </c>
      <c r="B1" s="24" t="s">
        <v>0</v>
      </c>
      <c r="C1" s="24" t="s">
        <v>1</v>
      </c>
      <c r="D1" s="24" t="s">
        <v>2</v>
      </c>
      <c r="E1" s="24" t="s">
        <v>1</v>
      </c>
      <c r="F1" s="25" t="s">
        <v>3</v>
      </c>
      <c r="G1" s="26" t="s">
        <v>18</v>
      </c>
      <c r="H1" s="26" t="s">
        <v>7</v>
      </c>
      <c r="I1" s="26" t="s">
        <v>12</v>
      </c>
      <c r="J1" s="26" t="s">
        <v>23</v>
      </c>
    </row>
    <row r="2" spans="1:10" ht="17.25" thickTop="1">
      <c r="A2" s="15" t="s">
        <v>22</v>
      </c>
      <c r="B2" s="15" t="s">
        <v>24</v>
      </c>
      <c r="C2" s="5">
        <f>VLOOKUP(B2,'ccw db(가공)'!$B$3:$U$100,13,0)</f>
        <v>10800</v>
      </c>
      <c r="D2" s="5">
        <f>VLOOKUP(B2,'ccw db(가공)'!$B$3:$U$100,14,0)</f>
        <v>6100</v>
      </c>
      <c r="E2" s="5">
        <f>VLOOKUP(B2,'ccw db(가공)'!$B$3:$U$100,15,0)</f>
        <v>10800</v>
      </c>
      <c r="F2" s="5">
        <f>VLOOKUP(B2,'ccw db(가공)'!$B$3:$U$100,16,0)</f>
        <v>7800</v>
      </c>
      <c r="G2" s="20" t="s">
        <v>21</v>
      </c>
      <c r="H2" s="20">
        <v>4000</v>
      </c>
      <c r="I2" s="21">
        <f>1-D2/F2</f>
        <v>0.21794871794871795</v>
      </c>
      <c r="J2" s="22">
        <f>F2-D2</f>
        <v>1700</v>
      </c>
    </row>
    <row r="3" spans="1:10">
      <c r="A3" s="15" t="s">
        <v>22</v>
      </c>
      <c r="B3" s="15" t="s">
        <v>25</v>
      </c>
      <c r="C3" s="5">
        <f>VLOOKUP(B3,'ccw db(가공)'!$B$3:$U$100,13,0)</f>
        <v>5800</v>
      </c>
      <c r="D3" s="5">
        <f>VLOOKUP(B3,'ccw db(가공)'!$B$3:$U$100,14,0)</f>
        <v>3000</v>
      </c>
      <c r="E3" s="5">
        <f>VLOOKUP(B3,'ccw db(가공)'!$B$3:$U$100,15,0)</f>
        <v>5800</v>
      </c>
      <c r="F3" s="5">
        <f>VLOOKUP(B3,'ccw db(가공)'!$B$3:$U$100,16,0)</f>
        <v>3800</v>
      </c>
      <c r="G3" s="20" t="s">
        <v>21</v>
      </c>
      <c r="H3" s="20">
        <v>4000</v>
      </c>
      <c r="I3" s="21">
        <f t="shared" ref="I3:I11" si="0">1-D3/F3</f>
        <v>0.21052631578947367</v>
      </c>
      <c r="J3" s="22">
        <f t="shared" ref="J3:J11" si="1">F3-D3</f>
        <v>800</v>
      </c>
    </row>
    <row r="4" spans="1:10">
      <c r="A4" s="15" t="s">
        <v>22</v>
      </c>
      <c r="B4" s="15" t="s">
        <v>26</v>
      </c>
      <c r="C4" s="5">
        <f>VLOOKUP(B4,'ccw db(가공)'!$B$3:$U$100,13,0)</f>
        <v>11800</v>
      </c>
      <c r="D4" s="5">
        <f>VLOOKUP(B4,'ccw db(가공)'!$B$3:$U$100,14,0)</f>
        <v>7100</v>
      </c>
      <c r="E4" s="5">
        <f>VLOOKUP(B4,'ccw db(가공)'!$B$3:$U$100,15,0)</f>
        <v>11800</v>
      </c>
      <c r="F4" s="5">
        <f>VLOOKUP(B4,'ccw db(가공)'!$B$3:$U$100,16,0)</f>
        <v>8800</v>
      </c>
      <c r="G4" s="20" t="s">
        <v>21</v>
      </c>
      <c r="H4" s="20">
        <v>4000</v>
      </c>
      <c r="I4" s="21">
        <f t="shared" si="0"/>
        <v>0.19318181818181823</v>
      </c>
      <c r="J4" s="22">
        <f t="shared" si="1"/>
        <v>1700</v>
      </c>
    </row>
    <row r="5" spans="1:10">
      <c r="A5" s="15" t="s">
        <v>22</v>
      </c>
      <c r="B5" s="15" t="s">
        <v>27</v>
      </c>
      <c r="C5" s="5">
        <f>VLOOKUP(B5,'ccw db(가공)'!$B$3:$U$100,13,0)</f>
        <v>12800</v>
      </c>
      <c r="D5" s="5">
        <f>VLOOKUP(B5,'ccw db(가공)'!$B$3:$U$100,14,0)</f>
        <v>7500</v>
      </c>
      <c r="E5" s="5">
        <f>VLOOKUP(B5,'ccw db(가공)'!$B$3:$U$100,15,0)</f>
        <v>12800</v>
      </c>
      <c r="F5" s="5">
        <f>VLOOKUP(B5,'ccw db(가공)'!$B$3:$U$100,16,0)</f>
        <v>9800</v>
      </c>
      <c r="G5" s="20" t="s">
        <v>21</v>
      </c>
      <c r="H5" s="20">
        <v>4000</v>
      </c>
      <c r="I5" s="21">
        <f t="shared" si="0"/>
        <v>0.23469387755102045</v>
      </c>
      <c r="J5" s="22">
        <f t="shared" si="1"/>
        <v>2300</v>
      </c>
    </row>
    <row r="6" spans="1:10">
      <c r="A6" s="15" t="s">
        <v>22</v>
      </c>
      <c r="B6" s="15" t="s">
        <v>28</v>
      </c>
      <c r="C6" s="5">
        <f>VLOOKUP(B6,'ccw db(가공)'!$B$3:$U$100,13,0)</f>
        <v>3800</v>
      </c>
      <c r="D6" s="5">
        <f>VLOOKUP(B6,'ccw db(가공)'!$B$3:$U$100,14,0)</f>
        <v>2200</v>
      </c>
      <c r="E6" s="5">
        <f>VLOOKUP(B6,'ccw db(가공)'!$B$3:$U$100,15,0)</f>
        <v>3800</v>
      </c>
      <c r="F6" s="5">
        <f>VLOOKUP(B6,'ccw db(가공)'!$B$3:$U$100,16,0)</f>
        <v>2800</v>
      </c>
      <c r="G6" s="20" t="s">
        <v>21</v>
      </c>
      <c r="H6" s="20">
        <v>4000</v>
      </c>
      <c r="I6" s="21">
        <f t="shared" si="0"/>
        <v>0.2142857142857143</v>
      </c>
      <c r="J6" s="22">
        <f t="shared" si="1"/>
        <v>600</v>
      </c>
    </row>
    <row r="7" spans="1:10">
      <c r="A7" s="15" t="s">
        <v>22</v>
      </c>
      <c r="B7" s="32" t="s">
        <v>29</v>
      </c>
      <c r="C7" s="5">
        <f>VLOOKUP(B7,'ccw db(가공)'!$B$3:$U$100,13,0)</f>
        <v>10800</v>
      </c>
      <c r="D7" s="5">
        <f>VLOOKUP(B7,'ccw db(가공)'!$B$3:$U$100,14,0)</f>
        <v>6000</v>
      </c>
      <c r="E7" s="5">
        <f>VLOOKUP(B7,'ccw db(가공)'!$B$3:$U$100,15,0)</f>
        <v>10800</v>
      </c>
      <c r="F7" s="5">
        <f>VLOOKUP(B7,'ccw db(가공)'!$B$3:$U$100,16,0)</f>
        <v>7800</v>
      </c>
      <c r="G7" s="36" t="s">
        <v>21</v>
      </c>
      <c r="H7" s="36">
        <v>4000</v>
      </c>
      <c r="I7" s="37">
        <f t="shared" si="0"/>
        <v>0.23076923076923073</v>
      </c>
      <c r="J7" s="38">
        <f t="shared" si="1"/>
        <v>1800</v>
      </c>
    </row>
    <row r="8" spans="1:10">
      <c r="A8" s="15" t="s">
        <v>22</v>
      </c>
      <c r="B8" s="32" t="s">
        <v>30</v>
      </c>
      <c r="C8" s="5">
        <f>VLOOKUP(B8,'ccw db(가공)'!$B$3:$U$100,13,0)</f>
        <v>12800</v>
      </c>
      <c r="D8" s="5">
        <f>VLOOKUP(B8,'ccw db(가공)'!$B$3:$U$100,14,0)</f>
        <v>7400</v>
      </c>
      <c r="E8" s="5">
        <f>VLOOKUP(B8,'ccw db(가공)'!$B$3:$U$100,15,0)</f>
        <v>12800</v>
      </c>
      <c r="F8" s="5">
        <f>VLOOKUP(B8,'ccw db(가공)'!$B$3:$U$100,16,0)</f>
        <v>9800</v>
      </c>
      <c r="G8" s="36" t="s">
        <v>21</v>
      </c>
      <c r="H8" s="36">
        <v>4000</v>
      </c>
      <c r="I8" s="37">
        <f t="shared" si="0"/>
        <v>0.24489795918367352</v>
      </c>
      <c r="J8" s="38">
        <f t="shared" si="1"/>
        <v>2400</v>
      </c>
    </row>
    <row r="9" spans="1:10">
      <c r="A9" s="15" t="s">
        <v>22</v>
      </c>
      <c r="B9" s="32" t="s">
        <v>31</v>
      </c>
      <c r="C9" s="5">
        <f>VLOOKUP(B9,'ccw db(가공)'!$B$3:$U$100,13,0)</f>
        <v>14800</v>
      </c>
      <c r="D9" s="5">
        <f>VLOOKUP(B9,'ccw db(가공)'!$B$3:$U$100,14,0)</f>
        <v>8500</v>
      </c>
      <c r="E9" s="5">
        <f>VLOOKUP(B9,'ccw db(가공)'!$B$3:$U$100,15,0)</f>
        <v>14800</v>
      </c>
      <c r="F9" s="5">
        <f>VLOOKUP(B9,'ccw db(가공)'!$B$3:$U$100,16,0)</f>
        <v>10800</v>
      </c>
      <c r="G9" s="36" t="s">
        <v>21</v>
      </c>
      <c r="H9" s="36">
        <v>4000</v>
      </c>
      <c r="I9" s="37">
        <f t="shared" si="0"/>
        <v>0.21296296296296291</v>
      </c>
      <c r="J9" s="38">
        <f t="shared" si="1"/>
        <v>2300</v>
      </c>
    </row>
    <row r="10" spans="1:10">
      <c r="A10" s="15" t="s">
        <v>22</v>
      </c>
      <c r="B10" s="32" t="s">
        <v>32</v>
      </c>
      <c r="C10" s="5">
        <f>VLOOKUP(B10,'ccw db(가공)'!$B$3:$U$100,13,0)</f>
        <v>8800</v>
      </c>
      <c r="D10" s="5">
        <f>VLOOKUP(B10,'ccw db(가공)'!$B$3:$U$100,14,0)</f>
        <v>5200</v>
      </c>
      <c r="E10" s="5">
        <f>VLOOKUP(B10,'ccw db(가공)'!$B$3:$U$100,15,0)</f>
        <v>8800</v>
      </c>
      <c r="F10" s="5">
        <f>VLOOKUP(B10,'ccw db(가공)'!$B$3:$U$100,16,0)</f>
        <v>6800</v>
      </c>
      <c r="G10" s="36" t="s">
        <v>21</v>
      </c>
      <c r="H10" s="36">
        <v>4000</v>
      </c>
      <c r="I10" s="37">
        <f t="shared" si="0"/>
        <v>0.23529411764705888</v>
      </c>
      <c r="J10" s="38">
        <f t="shared" si="1"/>
        <v>1600</v>
      </c>
    </row>
    <row r="11" spans="1:10">
      <c r="A11" s="15" t="s">
        <v>22</v>
      </c>
      <c r="B11" s="32" t="s">
        <v>33</v>
      </c>
      <c r="C11" s="5">
        <f>VLOOKUP(B11,'ccw db(가공)'!$B$3:$U$100,13,0)</f>
        <v>12800</v>
      </c>
      <c r="D11" s="5">
        <f>VLOOKUP(B11,'ccw db(가공)'!$B$3:$U$100,14,0)</f>
        <v>7500</v>
      </c>
      <c r="E11" s="5">
        <f>VLOOKUP(B11,'ccw db(가공)'!$B$3:$U$100,15,0)</f>
        <v>12800</v>
      </c>
      <c r="F11" s="5">
        <f>VLOOKUP(B11,'ccw db(가공)'!$B$3:$U$100,16,0)</f>
        <v>9800</v>
      </c>
      <c r="G11" s="36" t="s">
        <v>21</v>
      </c>
      <c r="H11" s="36">
        <v>4000</v>
      </c>
      <c r="I11" s="37">
        <f t="shared" si="0"/>
        <v>0.23469387755102045</v>
      </c>
      <c r="J11" s="38">
        <f t="shared" si="1"/>
        <v>2300</v>
      </c>
    </row>
    <row r="12" spans="1:10">
      <c r="A12" s="15" t="s">
        <v>22</v>
      </c>
      <c r="B12" s="15" t="s">
        <v>34</v>
      </c>
      <c r="C12" s="5">
        <f>VLOOKUP(B12,'ccw db(가공)'!$B$3:$U$100,13,0)</f>
        <v>6800</v>
      </c>
      <c r="D12" s="5">
        <f>VLOOKUP(B12,'ccw db(가공)'!$B$3:$U$100,14,0)</f>
        <v>3600</v>
      </c>
      <c r="E12" s="5">
        <f>VLOOKUP(B12,'ccw db(가공)'!$B$3:$U$100,15,0)</f>
        <v>6800</v>
      </c>
      <c r="F12" s="5">
        <f>VLOOKUP(B12,'ccw db(가공)'!$B$3:$U$100,16,0)</f>
        <v>4800</v>
      </c>
      <c r="G12" s="36" t="s">
        <v>21</v>
      </c>
      <c r="H12" s="36">
        <v>4000</v>
      </c>
      <c r="I12" s="37">
        <f t="shared" ref="I12:I24" si="2">1-D12/F12</f>
        <v>0.25</v>
      </c>
      <c r="J12" s="38">
        <f t="shared" ref="J12:J24" si="3">F12-D12</f>
        <v>1200</v>
      </c>
    </row>
    <row r="13" spans="1:10">
      <c r="A13" s="15" t="s">
        <v>22</v>
      </c>
      <c r="B13" s="15" t="s">
        <v>35</v>
      </c>
      <c r="C13" s="5">
        <f>VLOOKUP(B13,'ccw db(가공)'!$B$3:$U$100,13,0)</f>
        <v>11800</v>
      </c>
      <c r="D13" s="5">
        <f>VLOOKUP(B13,'ccw db(가공)'!$B$3:$U$100,14,0)</f>
        <v>7000</v>
      </c>
      <c r="E13" s="5">
        <f>VLOOKUP(B13,'ccw db(가공)'!$B$3:$U$100,15,0)</f>
        <v>11800</v>
      </c>
      <c r="F13" s="5">
        <f>VLOOKUP(B13,'ccw db(가공)'!$B$3:$U$100,16,0)</f>
        <v>8800</v>
      </c>
      <c r="G13" s="36" t="s">
        <v>21</v>
      </c>
      <c r="H13" s="36">
        <v>4000</v>
      </c>
      <c r="I13" s="37">
        <f t="shared" si="2"/>
        <v>0.20454545454545459</v>
      </c>
      <c r="J13" s="38">
        <f t="shared" si="3"/>
        <v>1800</v>
      </c>
    </row>
    <row r="14" spans="1:10">
      <c r="A14" s="15" t="s">
        <v>22</v>
      </c>
      <c r="B14" s="15" t="s">
        <v>36</v>
      </c>
      <c r="C14" s="5">
        <f>VLOOKUP(B14,'ccw db(가공)'!$B$3:$U$100,13,0)</f>
        <v>19800</v>
      </c>
      <c r="D14" s="5">
        <f>VLOOKUP(B14,'ccw db(가공)'!$B$3:$U$100,14,0)</f>
        <v>11500</v>
      </c>
      <c r="E14" s="5">
        <f>VLOOKUP(B14,'ccw db(가공)'!$B$3:$U$100,15,0)</f>
        <v>19800</v>
      </c>
      <c r="F14" s="5">
        <f>VLOOKUP(B14,'ccw db(가공)'!$B$3:$U$100,16,0)</f>
        <v>14800</v>
      </c>
      <c r="G14" s="36" t="s">
        <v>21</v>
      </c>
      <c r="H14" s="36">
        <v>4000</v>
      </c>
      <c r="I14" s="37">
        <f t="shared" si="2"/>
        <v>0.22297297297297303</v>
      </c>
      <c r="J14" s="38">
        <f t="shared" si="3"/>
        <v>3300</v>
      </c>
    </row>
    <row r="15" spans="1:10">
      <c r="A15" s="15" t="s">
        <v>22</v>
      </c>
      <c r="B15" t="s">
        <v>37</v>
      </c>
      <c r="C15" s="5">
        <f>VLOOKUP(B15,'ccw db(가공)'!$B$3:$U$100,13,0)</f>
        <v>3800</v>
      </c>
      <c r="D15" s="5">
        <f>VLOOKUP(B15,'ccw db(가공)'!$B$3:$U$100,14,0)</f>
        <v>2200</v>
      </c>
      <c r="E15" s="5">
        <f>VLOOKUP(B15,'ccw db(가공)'!$B$3:$U$100,15,0)</f>
        <v>3800</v>
      </c>
      <c r="F15" s="5">
        <f>VLOOKUP(B15,'ccw db(가공)'!$B$3:$U$100,16,0)</f>
        <v>2800</v>
      </c>
      <c r="G15" s="36" t="s">
        <v>21</v>
      </c>
      <c r="H15" s="36">
        <v>4000</v>
      </c>
      <c r="I15" s="37">
        <f t="shared" si="2"/>
        <v>0.2142857142857143</v>
      </c>
      <c r="J15" s="38">
        <f t="shared" si="3"/>
        <v>600</v>
      </c>
    </row>
    <row r="16" spans="1:10">
      <c r="A16" s="15" t="s">
        <v>22</v>
      </c>
      <c r="B16" s="3" t="s">
        <v>38</v>
      </c>
      <c r="C16" s="5">
        <f>VLOOKUP(B16,'ccw db(가공)'!$B$3:$U$100,13,0)</f>
        <v>18800</v>
      </c>
      <c r="D16" s="5">
        <f>VLOOKUP(B16,'ccw db(가공)'!$B$3:$U$100,14,0)</f>
        <v>11000</v>
      </c>
      <c r="E16" s="5">
        <f>VLOOKUP(B16,'ccw db(가공)'!$B$3:$U$100,15,0)</f>
        <v>18800</v>
      </c>
      <c r="F16" s="5">
        <f>VLOOKUP(B16,'ccw db(가공)'!$B$3:$U$100,16,0)</f>
        <v>13800</v>
      </c>
      <c r="G16" s="36" t="s">
        <v>21</v>
      </c>
      <c r="H16" s="36">
        <v>4000</v>
      </c>
      <c r="I16" s="37">
        <f t="shared" si="2"/>
        <v>0.20289855072463769</v>
      </c>
      <c r="J16" s="38">
        <f t="shared" si="3"/>
        <v>2800</v>
      </c>
    </row>
    <row r="17" spans="1:10">
      <c r="A17" s="15" t="s">
        <v>22</v>
      </c>
      <c r="B17" s="3" t="s">
        <v>39</v>
      </c>
      <c r="C17" s="5">
        <f>VLOOKUP(B17,'ccw db(가공)'!$B$3:$U$100,13,0)</f>
        <v>3800</v>
      </c>
      <c r="D17" s="5">
        <f>VLOOKUP(B17,'ccw db(가공)'!$B$3:$U$100,14,0)</f>
        <v>2200</v>
      </c>
      <c r="E17" s="5">
        <f>VLOOKUP(B17,'ccw db(가공)'!$B$3:$U$100,15,0)</f>
        <v>3800</v>
      </c>
      <c r="F17" s="5">
        <f>VLOOKUP(B17,'ccw db(가공)'!$B$3:$U$100,16,0)</f>
        <v>2800</v>
      </c>
      <c r="G17" s="36" t="s">
        <v>21</v>
      </c>
      <c r="H17" s="36">
        <v>4000</v>
      </c>
      <c r="I17" s="37">
        <f t="shared" si="2"/>
        <v>0.2142857142857143</v>
      </c>
      <c r="J17" s="38">
        <f t="shared" si="3"/>
        <v>600</v>
      </c>
    </row>
    <row r="18" spans="1:10">
      <c r="A18" s="15" t="s">
        <v>22</v>
      </c>
      <c r="B18" s="3" t="s">
        <v>40</v>
      </c>
      <c r="C18" s="5">
        <f>VLOOKUP(B18,'ccw db(가공)'!$B$3:$U$100,13,0)</f>
        <v>12800</v>
      </c>
      <c r="D18" s="5">
        <f>VLOOKUP(B18,'ccw db(가공)'!$B$3:$U$100,14,0)</f>
        <v>7500</v>
      </c>
      <c r="E18" s="5">
        <f>VLOOKUP(B18,'ccw db(가공)'!$B$3:$U$100,15,0)</f>
        <v>12800</v>
      </c>
      <c r="F18" s="5">
        <f>VLOOKUP(B18,'ccw db(가공)'!$B$3:$U$100,16,0)</f>
        <v>9800</v>
      </c>
      <c r="G18" s="36" t="s">
        <v>21</v>
      </c>
      <c r="H18" s="36">
        <v>4000</v>
      </c>
      <c r="I18" s="37">
        <f t="shared" si="2"/>
        <v>0.23469387755102045</v>
      </c>
      <c r="J18" s="38">
        <f t="shared" si="3"/>
        <v>2300</v>
      </c>
    </row>
    <row r="19" spans="1:10">
      <c r="A19" s="15" t="s">
        <v>22</v>
      </c>
      <c r="B19" s="3" t="s">
        <v>51</v>
      </c>
      <c r="C19" s="5">
        <f>VLOOKUP(B19,'ccw db(가공)'!$B$3:$U$100,13,0)</f>
        <v>16800</v>
      </c>
      <c r="D19" s="5">
        <f>VLOOKUP(B19,'ccw db(가공)'!$B$3:$U$100,14,0)</f>
        <v>9800</v>
      </c>
      <c r="E19" s="5">
        <f>VLOOKUP(B19,'ccw db(가공)'!$B$3:$U$100,15,0)</f>
        <v>16800</v>
      </c>
      <c r="F19" s="5">
        <f>VLOOKUP(B19,'ccw db(가공)'!$B$3:$U$100,16,0)</f>
        <v>12800</v>
      </c>
      <c r="G19" s="36" t="s">
        <v>21</v>
      </c>
      <c r="H19" s="36">
        <v>4000</v>
      </c>
      <c r="I19" s="37">
        <f t="shared" si="2"/>
        <v>0.234375</v>
      </c>
      <c r="J19" s="38">
        <f t="shared" si="3"/>
        <v>3000</v>
      </c>
    </row>
    <row r="20" spans="1:10">
      <c r="A20" s="15" t="s">
        <v>22</v>
      </c>
      <c r="B20" s="3" t="s">
        <v>66</v>
      </c>
      <c r="C20" s="5">
        <f>VLOOKUP(B20,'ccw db(가공)'!$B$3:$U$100,13,0)</f>
        <v>23800</v>
      </c>
      <c r="D20" s="5">
        <f>VLOOKUP(B20,'ccw db(가공)'!$B$3:$U$100,14,0)</f>
        <v>14000</v>
      </c>
      <c r="E20" s="5">
        <f>VLOOKUP(B20,'ccw db(가공)'!$B$3:$U$100,15,0)</f>
        <v>23800</v>
      </c>
      <c r="F20" s="5">
        <f>VLOOKUP(B20,'ccw db(가공)'!$B$3:$U$100,16,0)</f>
        <v>17800</v>
      </c>
      <c r="G20" s="36" t="s">
        <v>21</v>
      </c>
      <c r="H20" s="36">
        <v>4000</v>
      </c>
      <c r="I20" s="37">
        <f t="shared" si="2"/>
        <v>0.2134831460674157</v>
      </c>
      <c r="J20" s="38">
        <f t="shared" si="3"/>
        <v>3800</v>
      </c>
    </row>
    <row r="21" spans="1:10">
      <c r="A21" s="15" t="s">
        <v>22</v>
      </c>
      <c r="B21" s="3" t="s">
        <v>41</v>
      </c>
      <c r="C21" s="5">
        <f>VLOOKUP(B21,'ccw db(가공)'!$B$3:$U$100,13,0)</f>
        <v>29800</v>
      </c>
      <c r="D21" s="5">
        <f>VLOOKUP(B21,'ccw db(가공)'!$B$3:$U$100,14,0)</f>
        <v>17500</v>
      </c>
      <c r="E21" s="5">
        <f>VLOOKUP(B21,'ccw db(가공)'!$B$3:$U$100,15,0)</f>
        <v>29800</v>
      </c>
      <c r="F21" s="5">
        <f>VLOOKUP(B21,'ccw db(가공)'!$B$3:$U$100,16,0)</f>
        <v>21800</v>
      </c>
      <c r="G21" s="36" t="s">
        <v>21</v>
      </c>
      <c r="H21" s="36">
        <v>4000</v>
      </c>
      <c r="I21" s="37">
        <f t="shared" si="2"/>
        <v>0.19724770642201839</v>
      </c>
      <c r="J21" s="38">
        <f t="shared" si="3"/>
        <v>4300</v>
      </c>
    </row>
    <row r="22" spans="1:10">
      <c r="A22" s="15" t="s">
        <v>22</v>
      </c>
      <c r="B22" s="3" t="s">
        <v>42</v>
      </c>
      <c r="C22" s="5">
        <f>VLOOKUP(B22,'ccw db(가공)'!$B$3:$U$100,13,0)</f>
        <v>15800</v>
      </c>
      <c r="D22" s="5">
        <f>VLOOKUP(B22,'ccw db(가공)'!$B$3:$U$100,14,0)</f>
        <v>9000</v>
      </c>
      <c r="E22" s="5">
        <f>VLOOKUP(B22,'ccw db(가공)'!$B$3:$U$100,15,0)</f>
        <v>15800</v>
      </c>
      <c r="F22" s="5">
        <f>VLOOKUP(B22,'ccw db(가공)'!$B$3:$U$100,16,0)</f>
        <v>11800</v>
      </c>
      <c r="G22" s="36" t="s">
        <v>21</v>
      </c>
      <c r="H22" s="36">
        <v>4000</v>
      </c>
      <c r="I22" s="37">
        <f t="shared" si="2"/>
        <v>0.23728813559322037</v>
      </c>
      <c r="J22" s="38">
        <f t="shared" si="3"/>
        <v>2800</v>
      </c>
    </row>
    <row r="23" spans="1:10">
      <c r="A23" s="15" t="s">
        <v>22</v>
      </c>
      <c r="B23" s="3" t="s">
        <v>43</v>
      </c>
      <c r="C23" s="5">
        <f>VLOOKUP(B23,'ccw db(가공)'!$B$3:$U$100,13,0)</f>
        <v>9800</v>
      </c>
      <c r="D23" s="5">
        <f>VLOOKUP(B23,'ccw db(가공)'!$B$3:$U$100,14,0)</f>
        <v>5500</v>
      </c>
      <c r="E23" s="5">
        <f>VLOOKUP(B23,'ccw db(가공)'!$B$3:$U$100,15,0)</f>
        <v>9800</v>
      </c>
      <c r="F23" s="5">
        <f>VLOOKUP(B23,'ccw db(가공)'!$B$3:$U$100,16,0)</f>
        <v>6800</v>
      </c>
      <c r="G23" s="36" t="s">
        <v>21</v>
      </c>
      <c r="H23" s="36">
        <v>4000</v>
      </c>
      <c r="I23" s="37">
        <f t="shared" si="2"/>
        <v>0.19117647058823528</v>
      </c>
      <c r="J23" s="38">
        <f t="shared" si="3"/>
        <v>1300</v>
      </c>
    </row>
    <row r="24" spans="1:10">
      <c r="A24" s="15" t="s">
        <v>22</v>
      </c>
      <c r="B24" s="3" t="s">
        <v>44</v>
      </c>
      <c r="C24" s="5">
        <f>VLOOKUP(B24,'ccw db(가공)'!$B$3:$U$100,13,0)</f>
        <v>9800</v>
      </c>
      <c r="D24" s="5">
        <f>VLOOKUP(B24,'ccw db(가공)'!$B$3:$U$100,14,0)</f>
        <v>5500</v>
      </c>
      <c r="E24" s="5">
        <f>VLOOKUP(B24,'ccw db(가공)'!$B$3:$U$100,15,0)</f>
        <v>9800</v>
      </c>
      <c r="F24" s="5">
        <f>VLOOKUP(B24,'ccw db(가공)'!$B$3:$U$100,16,0)</f>
        <v>6800</v>
      </c>
      <c r="G24" s="36" t="s">
        <v>21</v>
      </c>
      <c r="H24" s="36">
        <v>4000</v>
      </c>
      <c r="I24" s="37">
        <f t="shared" si="2"/>
        <v>0.19117647058823528</v>
      </c>
      <c r="J24" s="38">
        <f t="shared" si="3"/>
        <v>1300</v>
      </c>
    </row>
    <row r="25" spans="1:10">
      <c r="A25" s="15" t="s">
        <v>22</v>
      </c>
      <c r="B25" s="3" t="s">
        <v>45</v>
      </c>
      <c r="C25" s="5">
        <f>VLOOKUP(B25,'ccw db(가공)'!$B$3:$U$100,13,0)</f>
        <v>31800</v>
      </c>
      <c r="D25" s="5">
        <f>VLOOKUP(B25,'ccw db(가공)'!$B$3:$U$100,14,0)</f>
        <v>19000</v>
      </c>
      <c r="E25" s="5">
        <f>VLOOKUP(B25,'ccw db(가공)'!$B$3:$U$100,15,0)</f>
        <v>31800</v>
      </c>
      <c r="F25" s="5">
        <f>VLOOKUP(B25,'ccw db(가공)'!$B$3:$U$100,16,0)</f>
        <v>23800</v>
      </c>
      <c r="G25" s="36" t="s">
        <v>21</v>
      </c>
      <c r="H25" s="36">
        <v>4000</v>
      </c>
      <c r="I25" s="37">
        <f t="shared" ref="I25" si="4">1-D25/F25</f>
        <v>0.20168067226890751</v>
      </c>
      <c r="J25" s="38">
        <f t="shared" ref="J25" si="5">F25-D25</f>
        <v>4800</v>
      </c>
    </row>
    <row r="26" spans="1:10">
      <c r="A26" s="15" t="s">
        <v>22</v>
      </c>
      <c r="B26" s="3" t="s">
        <v>46</v>
      </c>
      <c r="C26" s="5">
        <f>VLOOKUP(B26,'ccw db(가공)'!$B$3:$U$100,13,0)</f>
        <v>11800</v>
      </c>
      <c r="D26" s="5">
        <f>VLOOKUP(B26,'ccw db(가공)'!$B$3:$U$100,14,0)</f>
        <v>7000</v>
      </c>
      <c r="E26" s="5">
        <f>VLOOKUP(B26,'ccw db(가공)'!$B$3:$U$100,15,0)</f>
        <v>11800</v>
      </c>
      <c r="F26" s="5">
        <f>VLOOKUP(B26,'ccw db(가공)'!$B$3:$U$100,16,0)</f>
        <v>8800</v>
      </c>
      <c r="G26" s="36" t="s">
        <v>21</v>
      </c>
      <c r="H26" s="36">
        <v>4000</v>
      </c>
      <c r="I26" s="37">
        <f t="shared" ref="I26:I30" si="6">1-D26/F26</f>
        <v>0.20454545454545459</v>
      </c>
      <c r="J26" s="38">
        <f t="shared" ref="J26:J30" si="7">F26-D26</f>
        <v>1800</v>
      </c>
    </row>
    <row r="27" spans="1:10">
      <c r="A27" s="15" t="s">
        <v>22</v>
      </c>
      <c r="B27" s="3" t="s">
        <v>47</v>
      </c>
      <c r="C27" s="5">
        <f>VLOOKUP(B27,'ccw db(가공)'!$B$3:$U$100,13,0)</f>
        <v>9800</v>
      </c>
      <c r="D27" s="5">
        <f>VLOOKUP(B27,'ccw db(가공)'!$B$3:$U$100,14,0)</f>
        <v>5500</v>
      </c>
      <c r="E27" s="5">
        <f>VLOOKUP(B27,'ccw db(가공)'!$B$3:$U$100,15,0)</f>
        <v>9800</v>
      </c>
      <c r="F27" s="5">
        <f>VLOOKUP(B27,'ccw db(가공)'!$B$3:$U$100,16,0)</f>
        <v>6800</v>
      </c>
      <c r="G27" s="36" t="s">
        <v>21</v>
      </c>
      <c r="H27" s="36">
        <v>4000</v>
      </c>
      <c r="I27" s="37">
        <f t="shared" si="6"/>
        <v>0.19117647058823528</v>
      </c>
      <c r="J27" s="38">
        <f t="shared" si="7"/>
        <v>1300</v>
      </c>
    </row>
    <row r="28" spans="1:10">
      <c r="A28" s="15" t="s">
        <v>22</v>
      </c>
      <c r="B28" s="3" t="s">
        <v>48</v>
      </c>
      <c r="C28" s="5">
        <f>VLOOKUP(B28,'ccw db(가공)'!$B$3:$U$100,13,0)</f>
        <v>15800</v>
      </c>
      <c r="D28" s="5">
        <f>VLOOKUP(B28,'ccw db(가공)'!$B$3:$U$100,14,0)</f>
        <v>9500</v>
      </c>
      <c r="E28" s="5">
        <f>VLOOKUP(B28,'ccw db(가공)'!$B$3:$U$100,15,0)</f>
        <v>15800</v>
      </c>
      <c r="F28" s="5">
        <f>VLOOKUP(B28,'ccw db(가공)'!$B$3:$U$100,16,0)</f>
        <v>11800</v>
      </c>
      <c r="G28" s="36" t="s">
        <v>21</v>
      </c>
      <c r="H28" s="36">
        <v>4000</v>
      </c>
      <c r="I28" s="37">
        <f t="shared" si="6"/>
        <v>0.19491525423728817</v>
      </c>
      <c r="J28" s="38">
        <f t="shared" si="7"/>
        <v>2300</v>
      </c>
    </row>
    <row r="29" spans="1:10">
      <c r="A29" s="15" t="s">
        <v>22</v>
      </c>
      <c r="B29" s="3" t="s">
        <v>49</v>
      </c>
      <c r="C29" s="5">
        <f>VLOOKUP(B29,'ccw db(가공)'!$B$3:$U$100,13,0)</f>
        <v>5800</v>
      </c>
      <c r="D29" s="5">
        <f>VLOOKUP(B29,'ccw db(가공)'!$B$3:$U$100,14,0)</f>
        <v>3300</v>
      </c>
      <c r="E29" s="5">
        <f>VLOOKUP(B29,'ccw db(가공)'!$B$3:$U$100,15,0)</f>
        <v>5800</v>
      </c>
      <c r="F29" s="5">
        <f>VLOOKUP(B29,'ccw db(가공)'!$B$3:$U$100,16,0)</f>
        <v>4800</v>
      </c>
      <c r="G29" s="36" t="s">
        <v>21</v>
      </c>
      <c r="H29" s="36">
        <v>4000</v>
      </c>
      <c r="I29" s="37">
        <f t="shared" si="6"/>
        <v>0.3125</v>
      </c>
      <c r="J29" s="38">
        <f t="shared" si="7"/>
        <v>1500</v>
      </c>
    </row>
    <row r="30" spans="1:10">
      <c r="A30" s="15" t="s">
        <v>22</v>
      </c>
      <c r="B30" s="3" t="s">
        <v>50</v>
      </c>
      <c r="C30" s="5">
        <f>VLOOKUP(B30,'ccw db(가공)'!$B$3:$U$100,13,0)</f>
        <v>15800</v>
      </c>
      <c r="D30" s="5">
        <f>VLOOKUP(B30,'ccw db(가공)'!$B$3:$U$100,14,0)</f>
        <v>9000</v>
      </c>
      <c r="E30" s="5">
        <f>VLOOKUP(B30,'ccw db(가공)'!$B$3:$U$100,15,0)</f>
        <v>15800</v>
      </c>
      <c r="F30" s="5">
        <f>VLOOKUP(B30,'ccw db(가공)'!$B$3:$U$100,16,0)</f>
        <v>11800</v>
      </c>
      <c r="G30" s="36" t="s">
        <v>21</v>
      </c>
      <c r="H30" s="36">
        <v>4000</v>
      </c>
      <c r="I30" s="37">
        <f t="shared" si="6"/>
        <v>0.23728813559322037</v>
      </c>
      <c r="J30" s="38">
        <f t="shared" si="7"/>
        <v>2800</v>
      </c>
    </row>
    <row r="31" spans="1:10">
      <c r="A31" s="15" t="s">
        <v>22</v>
      </c>
      <c r="B31" s="15" t="s">
        <v>53</v>
      </c>
      <c r="C31" s="5">
        <f>VLOOKUP(B31,'ccw db(밀키트)'!$B$3:$U$100,13,0)</f>
        <v>31800</v>
      </c>
      <c r="D31" s="5">
        <f>VLOOKUP(B31,'ccw db(밀키트)'!$B$3:$U$100,14,0)</f>
        <v>19000</v>
      </c>
      <c r="E31" s="5">
        <f>VLOOKUP(B31,'ccw db(밀키트)'!$B$3:$U$100,15,0)</f>
        <v>31800</v>
      </c>
      <c r="F31" s="5">
        <f>VLOOKUP(B31,'ccw db(밀키트)'!$B$3:$U$100,16,0)</f>
        <v>23800</v>
      </c>
      <c r="G31" s="36" t="s">
        <v>21</v>
      </c>
      <c r="H31" s="36">
        <v>4000</v>
      </c>
      <c r="I31" s="37">
        <f t="shared" ref="I31:I94" si="8">1-D31/F31</f>
        <v>0.20168067226890751</v>
      </c>
      <c r="J31" s="38">
        <f t="shared" ref="J31:J94" si="9">F31-D31</f>
        <v>4800</v>
      </c>
    </row>
    <row r="32" spans="1:10">
      <c r="A32" s="15" t="s">
        <v>22</v>
      </c>
      <c r="B32" s="15" t="s">
        <v>54</v>
      </c>
      <c r="C32" s="5">
        <f>VLOOKUP(B32,'ccw db(밀키트)'!$B$3:$U$100,13,0)</f>
        <v>18800</v>
      </c>
      <c r="D32" s="5">
        <f>VLOOKUP(B32,'ccw db(밀키트)'!$B$3:$U$100,14,0)</f>
        <v>10800</v>
      </c>
      <c r="E32" s="5">
        <f>VLOOKUP(B32,'ccw db(밀키트)'!$B$3:$U$100,15,0)</f>
        <v>18800</v>
      </c>
      <c r="F32" s="5">
        <f>VLOOKUP(B32,'ccw db(밀키트)'!$B$3:$U$100,16,0)</f>
        <v>13800</v>
      </c>
      <c r="G32" s="36" t="s">
        <v>21</v>
      </c>
      <c r="H32" s="36">
        <v>4000</v>
      </c>
      <c r="I32" s="37">
        <f t="shared" si="8"/>
        <v>0.21739130434782605</v>
      </c>
      <c r="J32" s="38">
        <f t="shared" si="9"/>
        <v>3000</v>
      </c>
    </row>
    <row r="33" spans="1:10">
      <c r="A33" s="15" t="s">
        <v>22</v>
      </c>
      <c r="B33" s="15" t="s">
        <v>55</v>
      </c>
      <c r="C33" s="5">
        <f>VLOOKUP(B33,'ccw db(밀키트)'!$B$3:$U$100,13,0)</f>
        <v>5800</v>
      </c>
      <c r="D33" s="5">
        <f>VLOOKUP(B33,'ccw db(밀키트)'!$B$3:$U$100,14,0)</f>
        <v>3500</v>
      </c>
      <c r="E33" s="5">
        <f>VLOOKUP(B33,'ccw db(밀키트)'!$B$3:$U$100,15,0)</f>
        <v>5800</v>
      </c>
      <c r="F33" s="5">
        <f>VLOOKUP(B33,'ccw db(밀키트)'!$B$3:$U$100,16,0)</f>
        <v>4800</v>
      </c>
      <c r="G33" s="36" t="s">
        <v>21</v>
      </c>
      <c r="H33" s="36">
        <v>4000</v>
      </c>
      <c r="I33" s="37">
        <f t="shared" si="8"/>
        <v>0.27083333333333337</v>
      </c>
      <c r="J33" s="38">
        <f t="shared" si="9"/>
        <v>1300</v>
      </c>
    </row>
    <row r="34" spans="1:10">
      <c r="A34" s="15" t="s">
        <v>22</v>
      </c>
      <c r="B34" s="34" t="s">
        <v>69</v>
      </c>
      <c r="C34" s="5">
        <f>VLOOKUP(B34,'ccw db(밀키트)'!$B$3:$U$100,13,0)</f>
        <v>3800</v>
      </c>
      <c r="D34" s="5">
        <f>VLOOKUP(B34,'ccw db(밀키트)'!$B$3:$U$100,14,0)</f>
        <v>2200</v>
      </c>
      <c r="E34" s="5">
        <f>VLOOKUP(B34,'ccw db(밀키트)'!$B$3:$U$100,15,0)</f>
        <v>3800</v>
      </c>
      <c r="F34" s="5">
        <f>VLOOKUP(B34,'ccw db(밀키트)'!$B$3:$U$100,16,0)</f>
        <v>2800</v>
      </c>
      <c r="G34" s="36" t="s">
        <v>21</v>
      </c>
      <c r="H34" s="36">
        <v>4000</v>
      </c>
      <c r="I34" s="37">
        <f t="shared" si="8"/>
        <v>0.2142857142857143</v>
      </c>
      <c r="J34" s="38">
        <f t="shared" si="9"/>
        <v>600</v>
      </c>
    </row>
    <row r="35" spans="1:10">
      <c r="A35" s="15" t="s">
        <v>22</v>
      </c>
      <c r="B35" s="15" t="s">
        <v>68</v>
      </c>
      <c r="C35" s="5">
        <f>VLOOKUP(B35,'ccw db(밀키트)'!$B$3:$U$100,13,0)</f>
        <v>4800</v>
      </c>
      <c r="D35" s="5">
        <f>VLOOKUP(B35,'ccw db(밀키트)'!$B$3:$U$100,14,0)</f>
        <v>2400</v>
      </c>
      <c r="E35" s="5">
        <f>VLOOKUP(B35,'ccw db(밀키트)'!$B$3:$U$100,15,0)</f>
        <v>4800</v>
      </c>
      <c r="F35" s="5">
        <f>VLOOKUP(B35,'ccw db(밀키트)'!$B$3:$U$100,16,0)</f>
        <v>3800</v>
      </c>
      <c r="G35" s="36" t="s">
        <v>21</v>
      </c>
      <c r="H35" s="36">
        <v>4000</v>
      </c>
      <c r="I35" s="37">
        <f t="shared" si="8"/>
        <v>0.36842105263157898</v>
      </c>
      <c r="J35" s="38">
        <f t="shared" si="9"/>
        <v>1400</v>
      </c>
    </row>
    <row r="36" spans="1:10">
      <c r="A36" s="15" t="s">
        <v>22</v>
      </c>
      <c r="B36" s="15" t="s">
        <v>56</v>
      </c>
      <c r="C36" s="5">
        <f>VLOOKUP(B36,'ccw db(밀키트)'!$B$3:$U$100,13,0)</f>
        <v>18800</v>
      </c>
      <c r="D36" s="5">
        <f>VLOOKUP(B36,'ccw db(밀키트)'!$B$3:$U$100,14,0)</f>
        <v>11000</v>
      </c>
      <c r="E36" s="5">
        <f>VLOOKUP(B36,'ccw db(밀키트)'!$B$3:$U$100,15,0)</f>
        <v>18800</v>
      </c>
      <c r="F36" s="5">
        <f>VLOOKUP(B36,'ccw db(밀키트)'!$B$3:$U$100,16,0)</f>
        <v>13800</v>
      </c>
      <c r="G36" s="36" t="s">
        <v>21</v>
      </c>
      <c r="H36" s="36">
        <v>4000</v>
      </c>
      <c r="I36" s="37">
        <f t="shared" si="8"/>
        <v>0.20289855072463769</v>
      </c>
      <c r="J36" s="38">
        <f t="shared" si="9"/>
        <v>2800</v>
      </c>
    </row>
    <row r="37" spans="1:10">
      <c r="A37" s="15" t="s">
        <v>22</v>
      </c>
      <c r="B37" s="32" t="s">
        <v>57</v>
      </c>
      <c r="C37" s="5">
        <f>VLOOKUP(B37,'ccw db(밀키트)'!$B$3:$U$100,13,0)</f>
        <v>31800</v>
      </c>
      <c r="D37" s="5">
        <f>VLOOKUP(B37,'ccw db(밀키트)'!$B$3:$U$100,14,0)</f>
        <v>19000</v>
      </c>
      <c r="E37" s="5">
        <f>VLOOKUP(B37,'ccw db(밀키트)'!$B$3:$U$100,15,0)</f>
        <v>31800</v>
      </c>
      <c r="F37" s="5">
        <f>VLOOKUP(B37,'ccw db(밀키트)'!$B$3:$U$100,16,0)</f>
        <v>23800</v>
      </c>
      <c r="G37" s="36" t="s">
        <v>21</v>
      </c>
      <c r="H37" s="36">
        <v>4000</v>
      </c>
      <c r="I37" s="37">
        <f t="shared" si="8"/>
        <v>0.20168067226890751</v>
      </c>
      <c r="J37" s="38">
        <f t="shared" si="9"/>
        <v>4800</v>
      </c>
    </row>
    <row r="38" spans="1:10">
      <c r="A38" s="15" t="s">
        <v>22</v>
      </c>
      <c r="B38" s="32" t="s">
        <v>58</v>
      </c>
      <c r="C38" s="5">
        <f>VLOOKUP(B38,'ccw db(밀키트)'!$B$3:$U$100,13,0)</f>
        <v>31800</v>
      </c>
      <c r="D38" s="5">
        <f>VLOOKUP(B38,'ccw db(밀키트)'!$B$3:$U$100,14,0)</f>
        <v>19000</v>
      </c>
      <c r="E38" s="5">
        <f>VLOOKUP(B38,'ccw db(밀키트)'!$B$3:$U$100,15,0)</f>
        <v>31800</v>
      </c>
      <c r="F38" s="5">
        <f>VLOOKUP(B38,'ccw db(밀키트)'!$B$3:$U$100,16,0)</f>
        <v>23800</v>
      </c>
      <c r="G38" s="36" t="s">
        <v>21</v>
      </c>
      <c r="H38" s="36">
        <v>4000</v>
      </c>
      <c r="I38" s="37">
        <f t="shared" si="8"/>
        <v>0.20168067226890751</v>
      </c>
      <c r="J38" s="38">
        <f t="shared" si="9"/>
        <v>4800</v>
      </c>
    </row>
    <row r="39" spans="1:10">
      <c r="A39" s="15" t="s">
        <v>22</v>
      </c>
      <c r="B39" s="32" t="s">
        <v>59</v>
      </c>
      <c r="C39" s="5">
        <f>VLOOKUP(B39,'ccw db(밀키트)'!$B$3:$U$100,13,0)</f>
        <v>18800</v>
      </c>
      <c r="D39" s="5">
        <f>VLOOKUP(B39,'ccw db(밀키트)'!$B$3:$U$100,14,0)</f>
        <v>11000</v>
      </c>
      <c r="E39" s="5">
        <f>VLOOKUP(B39,'ccw db(밀키트)'!$B$3:$U$100,15,0)</f>
        <v>18800</v>
      </c>
      <c r="F39" s="5">
        <f>VLOOKUP(B39,'ccw db(밀키트)'!$B$3:$U$100,16,0)</f>
        <v>13800</v>
      </c>
      <c r="G39" s="36" t="s">
        <v>21</v>
      </c>
      <c r="H39" s="36">
        <v>4000</v>
      </c>
      <c r="I39" s="37">
        <f t="shared" si="8"/>
        <v>0.20289855072463769</v>
      </c>
      <c r="J39" s="38">
        <f t="shared" si="9"/>
        <v>2800</v>
      </c>
    </row>
    <row r="40" spans="1:10">
      <c r="A40" s="15" t="s">
        <v>22</v>
      </c>
      <c r="B40" s="32" t="s">
        <v>60</v>
      </c>
      <c r="C40" s="5">
        <f>VLOOKUP(B40,'ccw db(밀키트)'!$B$3:$U$100,13,0)</f>
        <v>6800</v>
      </c>
      <c r="D40" s="5">
        <f>VLOOKUP(B40,'ccw db(밀키트)'!$B$3:$U$100,14,0)</f>
        <v>3800</v>
      </c>
      <c r="E40" s="5">
        <f>VLOOKUP(B40,'ccw db(밀키트)'!$B$3:$U$100,15,0)</f>
        <v>6800</v>
      </c>
      <c r="F40" s="5">
        <f>VLOOKUP(B40,'ccw db(밀키트)'!$B$3:$U$100,16,0)</f>
        <v>4800</v>
      </c>
      <c r="G40" s="36" t="s">
        <v>21</v>
      </c>
      <c r="H40" s="36">
        <v>4000</v>
      </c>
      <c r="I40" s="37">
        <f t="shared" si="8"/>
        <v>0.20833333333333337</v>
      </c>
      <c r="J40" s="38">
        <f t="shared" si="9"/>
        <v>1000</v>
      </c>
    </row>
    <row r="41" spans="1:10">
      <c r="A41" s="15" t="s">
        <v>22</v>
      </c>
      <c r="B41" t="s">
        <v>61</v>
      </c>
      <c r="C41" s="5">
        <f>VLOOKUP(B41,'ccw db(밀키트)'!$B$3:$U$100,13,0)</f>
        <v>36800</v>
      </c>
      <c r="D41" s="5">
        <f>VLOOKUP(B41,'ccw db(밀키트)'!$B$3:$U$100,14,0)</f>
        <v>22000</v>
      </c>
      <c r="E41" s="5">
        <f>VLOOKUP(B41,'ccw db(밀키트)'!$B$3:$U$100,15,0)</f>
        <v>36800</v>
      </c>
      <c r="F41" s="5">
        <f>VLOOKUP(B41,'ccw db(밀키트)'!$B$3:$U$100,16,0)</f>
        <v>27800</v>
      </c>
      <c r="G41" s="36" t="s">
        <v>21</v>
      </c>
      <c r="H41" s="36">
        <v>4000</v>
      </c>
      <c r="I41" s="37">
        <f t="shared" si="8"/>
        <v>0.20863309352517989</v>
      </c>
      <c r="J41" s="38">
        <f t="shared" si="9"/>
        <v>5800</v>
      </c>
    </row>
    <row r="42" spans="1:10">
      <c r="A42" s="15" t="s">
        <v>22</v>
      </c>
      <c r="B42" t="s">
        <v>62</v>
      </c>
      <c r="C42" s="5">
        <f>VLOOKUP(B42,'ccw db(밀키트)'!$B$3:$U$100,13,0)</f>
        <v>6800</v>
      </c>
      <c r="D42" s="5">
        <f>VLOOKUP(B42,'ccw db(밀키트)'!$B$3:$U$100,14,0)</f>
        <v>3600</v>
      </c>
      <c r="E42" s="5">
        <f>VLOOKUP(B42,'ccw db(밀키트)'!$B$3:$U$100,15,0)</f>
        <v>6800</v>
      </c>
      <c r="F42" s="5">
        <f>VLOOKUP(B42,'ccw db(밀키트)'!$B$3:$U$100,16,0)</f>
        <v>4800</v>
      </c>
      <c r="G42" s="36" t="s">
        <v>21</v>
      </c>
      <c r="H42" s="36">
        <v>4000</v>
      </c>
      <c r="I42" s="37">
        <f t="shared" si="8"/>
        <v>0.25</v>
      </c>
      <c r="J42" s="38">
        <f t="shared" si="9"/>
        <v>1200</v>
      </c>
    </row>
    <row r="43" spans="1:10">
      <c r="A43" s="15" t="s">
        <v>22</v>
      </c>
      <c r="B43" t="s">
        <v>63</v>
      </c>
      <c r="C43" s="5">
        <f>VLOOKUP(B43,'ccw db(밀키트)'!$B$3:$U$100,13,0)</f>
        <v>11800</v>
      </c>
      <c r="D43" s="5">
        <f>VLOOKUP(B43,'ccw db(밀키트)'!$B$3:$U$100,14,0)</f>
        <v>7000</v>
      </c>
      <c r="E43" s="5">
        <f>VLOOKUP(B43,'ccw db(밀키트)'!$B$3:$U$100,15,0)</f>
        <v>11800</v>
      </c>
      <c r="F43" s="5">
        <f>VLOOKUP(B43,'ccw db(밀키트)'!$B$3:$U$100,16,0)</f>
        <v>8800</v>
      </c>
      <c r="G43" s="36" t="s">
        <v>21</v>
      </c>
      <c r="H43" s="36">
        <v>4000</v>
      </c>
      <c r="I43" s="37">
        <f t="shared" si="8"/>
        <v>0.20454545454545459</v>
      </c>
      <c r="J43" s="38">
        <f t="shared" si="9"/>
        <v>1800</v>
      </c>
    </row>
    <row r="44" spans="1:10">
      <c r="A44" s="15" t="s">
        <v>22</v>
      </c>
      <c r="B44" t="s">
        <v>64</v>
      </c>
      <c r="C44" s="5">
        <f>VLOOKUP(B44,'ccw db(밀키트)'!$B$3:$U$100,13,0)</f>
        <v>19800</v>
      </c>
      <c r="D44" s="5">
        <f>VLOOKUP(B44,'ccw db(밀키트)'!$B$3:$U$100,14,0)</f>
        <v>11500</v>
      </c>
      <c r="E44" s="5">
        <f>VLOOKUP(B44,'ccw db(밀키트)'!$B$3:$U$100,15,0)</f>
        <v>19800</v>
      </c>
      <c r="F44" s="5">
        <f>VLOOKUP(B44,'ccw db(밀키트)'!$B$3:$U$100,16,0)</f>
        <v>14800</v>
      </c>
      <c r="G44" s="36" t="s">
        <v>21</v>
      </c>
      <c r="H44" s="36">
        <v>4000</v>
      </c>
      <c r="I44" s="37">
        <f t="shared" si="8"/>
        <v>0.22297297297297303</v>
      </c>
      <c r="J44" s="38">
        <f t="shared" si="9"/>
        <v>3300</v>
      </c>
    </row>
    <row r="45" spans="1:10">
      <c r="A45" s="15" t="s">
        <v>22</v>
      </c>
      <c r="B45" t="s">
        <v>65</v>
      </c>
      <c r="C45" s="5">
        <f>VLOOKUP(B45,'ccw db(밀키트)'!$B$3:$U$100,13,0)</f>
        <v>3800</v>
      </c>
      <c r="D45" s="5">
        <f>VLOOKUP(B45,'ccw db(밀키트)'!$B$3:$U$100,14,0)</f>
        <v>2200</v>
      </c>
      <c r="E45" s="5">
        <f>VLOOKUP(B45,'ccw db(밀키트)'!$B$3:$U$100,15,0)</f>
        <v>3800</v>
      </c>
      <c r="F45" s="5">
        <f>VLOOKUP(B45,'ccw db(밀키트)'!$B$3:$U$100,16,0)</f>
        <v>2800</v>
      </c>
      <c r="G45" s="36" t="s">
        <v>21</v>
      </c>
      <c r="H45" s="36">
        <v>4000</v>
      </c>
      <c r="I45" s="37">
        <f t="shared" si="8"/>
        <v>0.2142857142857143</v>
      </c>
      <c r="J45" s="38">
        <f t="shared" si="9"/>
        <v>600</v>
      </c>
    </row>
    <row r="46" spans="1:10">
      <c r="A46" s="15" t="s">
        <v>22</v>
      </c>
      <c r="B46" s="3" t="s">
        <v>70</v>
      </c>
      <c r="C46" s="5">
        <f>VLOOKUP(B46,'ccw db(양념육)'!$B$3:$U$100,13,0)</f>
        <v>18800</v>
      </c>
      <c r="D46" s="5">
        <f>VLOOKUP(B46,'ccw db(양념육)'!$B$3:$U$100,14,0)</f>
        <v>11000</v>
      </c>
      <c r="E46" s="5">
        <f>VLOOKUP(B46,'ccw db(양념육)'!$B$3:$U$100,15,0)</f>
        <v>18800</v>
      </c>
      <c r="F46" s="5">
        <f>VLOOKUP(B46,'ccw db(양념육)'!$B$3:$U$100,16,0)</f>
        <v>13800</v>
      </c>
      <c r="G46" s="36" t="s">
        <v>21</v>
      </c>
      <c r="H46" s="36">
        <v>4000</v>
      </c>
      <c r="I46" s="37">
        <f t="shared" si="8"/>
        <v>0.20289855072463769</v>
      </c>
      <c r="J46" s="38">
        <f t="shared" si="9"/>
        <v>2800</v>
      </c>
    </row>
    <row r="47" spans="1:10">
      <c r="A47" s="15" t="s">
        <v>22</v>
      </c>
      <c r="B47" s="3" t="s">
        <v>71</v>
      </c>
      <c r="C47" s="5">
        <f>VLOOKUP(B47,'ccw db(양념육)'!$B$3:$U$100,13,0)</f>
        <v>5800</v>
      </c>
      <c r="D47" s="5">
        <f>VLOOKUP(B47,'ccw db(양념육)'!$B$3:$U$100,14,0)</f>
        <v>3300</v>
      </c>
      <c r="E47" s="5">
        <f>VLOOKUP(B47,'ccw db(양념육)'!$B$3:$U$100,15,0)</f>
        <v>5800</v>
      </c>
      <c r="F47" s="5">
        <f>VLOOKUP(B47,'ccw db(양념육)'!$B$3:$U$100,16,0)</f>
        <v>4800</v>
      </c>
      <c r="G47" s="36" t="s">
        <v>21</v>
      </c>
      <c r="H47" s="36">
        <v>4000</v>
      </c>
      <c r="I47" s="37">
        <f t="shared" si="8"/>
        <v>0.3125</v>
      </c>
      <c r="J47" s="38">
        <f t="shared" si="9"/>
        <v>1500</v>
      </c>
    </row>
    <row r="48" spans="1:10">
      <c r="A48" s="15" t="s">
        <v>22</v>
      </c>
      <c r="B48" s="3" t="s">
        <v>72</v>
      </c>
      <c r="C48" s="5">
        <f>VLOOKUP(B48,'ccw db(양념육)'!$B$3:$U$100,13,0)</f>
        <v>16800</v>
      </c>
      <c r="D48" s="5">
        <f>VLOOKUP(B48,'ccw db(양념육)'!$B$3:$U$100,14,0)</f>
        <v>10000</v>
      </c>
      <c r="E48" s="5">
        <f>VLOOKUP(B48,'ccw db(양념육)'!$B$3:$U$100,15,0)</f>
        <v>16800</v>
      </c>
      <c r="F48" s="5">
        <f>VLOOKUP(B48,'ccw db(양념육)'!$B$3:$U$100,16,0)</f>
        <v>12800</v>
      </c>
      <c r="G48" s="36" t="s">
        <v>21</v>
      </c>
      <c r="H48" s="36">
        <v>4000</v>
      </c>
      <c r="I48" s="37">
        <f t="shared" si="8"/>
        <v>0.21875</v>
      </c>
      <c r="J48" s="38">
        <f t="shared" si="9"/>
        <v>2800</v>
      </c>
    </row>
    <row r="49" spans="1:10">
      <c r="A49" s="15" t="s">
        <v>22</v>
      </c>
      <c r="B49" s="3" t="s">
        <v>73</v>
      </c>
      <c r="C49" s="5">
        <f>VLOOKUP(B49,'ccw db(양념육)'!$B$3:$U$100,13,0)</f>
        <v>7800</v>
      </c>
      <c r="D49" s="5">
        <f>VLOOKUP(B49,'ccw db(양념육)'!$B$3:$U$100,14,0)</f>
        <v>4500</v>
      </c>
      <c r="E49" s="5">
        <f>VLOOKUP(B49,'ccw db(양념육)'!$B$3:$U$100,15,0)</f>
        <v>7800</v>
      </c>
      <c r="F49" s="5">
        <f>VLOOKUP(B49,'ccw db(양념육)'!$B$3:$U$100,16,0)</f>
        <v>5800</v>
      </c>
      <c r="G49" s="36" t="s">
        <v>21</v>
      </c>
      <c r="H49" s="36">
        <v>4000</v>
      </c>
      <c r="I49" s="37">
        <f t="shared" si="8"/>
        <v>0.22413793103448276</v>
      </c>
      <c r="J49" s="38">
        <f t="shared" si="9"/>
        <v>1300</v>
      </c>
    </row>
    <row r="50" spans="1:10">
      <c r="A50" s="15" t="s">
        <v>22</v>
      </c>
      <c r="B50" s="3" t="s">
        <v>74</v>
      </c>
      <c r="C50" s="5">
        <f>VLOOKUP(B50,'ccw db(소고기)'!$B$3:$U$100,13,0)</f>
        <v>12800</v>
      </c>
      <c r="D50" s="5">
        <f>VLOOKUP(B50,'ccw db(소고기)'!$B$3:$U$100,14,0)</f>
        <v>7500</v>
      </c>
      <c r="E50" s="5">
        <f>VLOOKUP(B50,'ccw db(소고기)'!$B$3:$U$100,15,0)</f>
        <v>12800</v>
      </c>
      <c r="F50" s="5">
        <f>VLOOKUP(B50,'ccw db(소고기)'!$B$3:$U$100,16,0)</f>
        <v>9800</v>
      </c>
      <c r="G50" s="36" t="s">
        <v>21</v>
      </c>
      <c r="H50" s="36">
        <v>4000</v>
      </c>
      <c r="I50" s="37">
        <f t="shared" si="8"/>
        <v>0.23469387755102045</v>
      </c>
      <c r="J50" s="38">
        <f t="shared" si="9"/>
        <v>2300</v>
      </c>
    </row>
    <row r="51" spans="1:10">
      <c r="A51" s="15" t="s">
        <v>22</v>
      </c>
      <c r="B51" s="3" t="s">
        <v>75</v>
      </c>
      <c r="C51" s="5">
        <f>VLOOKUP(B51,'ccw db(소고기)'!$B$3:$U$100,13,0)</f>
        <v>36800</v>
      </c>
      <c r="D51" s="5">
        <f>VLOOKUP(B51,'ccw db(소고기)'!$B$3:$U$100,14,0)</f>
        <v>22000</v>
      </c>
      <c r="E51" s="5">
        <f>VLOOKUP(B51,'ccw db(소고기)'!$B$3:$U$100,15,0)</f>
        <v>36800</v>
      </c>
      <c r="F51" s="5">
        <f>VLOOKUP(B51,'ccw db(소고기)'!$B$3:$U$100,16,0)</f>
        <v>27800</v>
      </c>
      <c r="G51" s="36" t="s">
        <v>21</v>
      </c>
      <c r="H51" s="36">
        <v>4000</v>
      </c>
      <c r="I51" s="37">
        <f t="shared" si="8"/>
        <v>0.20863309352517989</v>
      </c>
      <c r="J51" s="38">
        <f t="shared" si="9"/>
        <v>5800</v>
      </c>
    </row>
    <row r="52" spans="1:10">
      <c r="A52" s="15" t="s">
        <v>22</v>
      </c>
      <c r="B52" s="3" t="s">
        <v>76</v>
      </c>
      <c r="C52" s="5">
        <f>VLOOKUP(B52,'ccw db(소고기)'!$B$3:$U$100,13,0)</f>
        <v>9800</v>
      </c>
      <c r="D52" s="5">
        <f>VLOOKUP(B52,'ccw db(소고기)'!$B$3:$U$100,14,0)</f>
        <v>5500</v>
      </c>
      <c r="E52" s="5">
        <f>VLOOKUP(B52,'ccw db(소고기)'!$B$3:$U$100,15,0)</f>
        <v>9800</v>
      </c>
      <c r="F52" s="5">
        <f>VLOOKUP(B52,'ccw db(소고기)'!$B$3:$U$100,16,0)</f>
        <v>6800</v>
      </c>
      <c r="G52" s="36" t="s">
        <v>21</v>
      </c>
      <c r="H52" s="36">
        <v>4000</v>
      </c>
      <c r="I52" s="37">
        <f t="shared" si="8"/>
        <v>0.19117647058823528</v>
      </c>
      <c r="J52" s="38">
        <f t="shared" si="9"/>
        <v>1300</v>
      </c>
    </row>
    <row r="53" spans="1:10">
      <c r="A53" s="15" t="s">
        <v>22</v>
      </c>
      <c r="B53" s="8" t="s">
        <v>77</v>
      </c>
      <c r="C53" s="5">
        <f>VLOOKUP(B53,'ccw db(소고기)'!$B$3:$U$100,13,0)</f>
        <v>15800</v>
      </c>
      <c r="D53" s="5">
        <f>VLOOKUP(B53,'ccw db(소고기)'!$B$3:$U$100,14,0)</f>
        <v>9500</v>
      </c>
      <c r="E53" s="5">
        <f>VLOOKUP(B53,'ccw db(소고기)'!$B$3:$U$100,15,0)</f>
        <v>15800</v>
      </c>
      <c r="F53" s="5">
        <f>VLOOKUP(B53,'ccw db(소고기)'!$B$3:$U$100,16,0)</f>
        <v>11800</v>
      </c>
      <c r="G53" s="36" t="s">
        <v>21</v>
      </c>
      <c r="H53" s="36">
        <v>4000</v>
      </c>
      <c r="I53" s="37">
        <f t="shared" si="8"/>
        <v>0.19491525423728817</v>
      </c>
      <c r="J53" s="38">
        <f t="shared" si="9"/>
        <v>2300</v>
      </c>
    </row>
    <row r="54" spans="1:10">
      <c r="A54" s="15" t="s">
        <v>22</v>
      </c>
      <c r="B54" s="8" t="s">
        <v>78</v>
      </c>
      <c r="C54" s="5">
        <f>VLOOKUP(B54,'ccw db(소고기)'!$B$3:$U$100,13,0)</f>
        <v>8800</v>
      </c>
      <c r="D54" s="5">
        <f>VLOOKUP(B54,'ccw db(소고기)'!$B$3:$U$100,14,0)</f>
        <v>5000</v>
      </c>
      <c r="E54" s="5">
        <f>VLOOKUP(B54,'ccw db(소고기)'!$B$3:$U$100,15,0)</f>
        <v>8800</v>
      </c>
      <c r="F54" s="5">
        <f>VLOOKUP(B54,'ccw db(소고기)'!$B$3:$U$100,16,0)</f>
        <v>6800</v>
      </c>
      <c r="G54" s="36" t="s">
        <v>21</v>
      </c>
      <c r="H54" s="36">
        <v>4000</v>
      </c>
      <c r="I54" s="37">
        <f t="shared" si="8"/>
        <v>0.26470588235294112</v>
      </c>
      <c r="J54" s="38">
        <f t="shared" si="9"/>
        <v>1800</v>
      </c>
    </row>
    <row r="55" spans="1:10">
      <c r="A55" s="15" t="s">
        <v>22</v>
      </c>
      <c r="B55" s="8" t="s">
        <v>79</v>
      </c>
      <c r="C55" s="5">
        <f>VLOOKUP(B55,'ccw db(소고기)'!$B$3:$U$100,13,0)</f>
        <v>35800</v>
      </c>
      <c r="D55" s="5">
        <f>VLOOKUP(B55,'ccw db(소고기)'!$B$3:$U$100,14,0)</f>
        <v>21000</v>
      </c>
      <c r="E55" s="5">
        <f>VLOOKUP(B55,'ccw db(소고기)'!$B$3:$U$100,15,0)</f>
        <v>35800</v>
      </c>
      <c r="F55" s="5">
        <f>VLOOKUP(B55,'ccw db(소고기)'!$B$3:$U$100,16,0)</f>
        <v>26800</v>
      </c>
      <c r="G55" s="36" t="s">
        <v>21</v>
      </c>
      <c r="H55" s="36">
        <v>4000</v>
      </c>
      <c r="I55" s="37">
        <f t="shared" si="8"/>
        <v>0.21641791044776115</v>
      </c>
      <c r="J55" s="38">
        <f t="shared" si="9"/>
        <v>5800</v>
      </c>
    </row>
    <row r="56" spans="1:10">
      <c r="A56" s="15" t="s">
        <v>22</v>
      </c>
      <c r="B56" s="8" t="s">
        <v>80</v>
      </c>
      <c r="C56" s="5">
        <f>VLOOKUP(B56,'ccw db(소고기)'!$B$3:$U$100,13,0)</f>
        <v>79800</v>
      </c>
      <c r="D56" s="5">
        <f>VLOOKUP(B56,'ccw db(소고기)'!$B$3:$U$100,14,0)</f>
        <v>47500</v>
      </c>
      <c r="E56" s="5">
        <f>VLOOKUP(B56,'ccw db(소고기)'!$B$3:$U$100,15,0)</f>
        <v>79800</v>
      </c>
      <c r="F56" s="5">
        <f>VLOOKUP(B56,'ccw db(소고기)'!$B$3:$U$100,16,0)</f>
        <v>59800</v>
      </c>
      <c r="G56" s="36" t="s">
        <v>21</v>
      </c>
      <c r="H56" s="36">
        <v>4000</v>
      </c>
      <c r="I56" s="37">
        <f t="shared" si="8"/>
        <v>0.20568561872909696</v>
      </c>
      <c r="J56" s="38">
        <f t="shared" si="9"/>
        <v>12300</v>
      </c>
    </row>
    <row r="57" spans="1:10">
      <c r="A57" s="15" t="s">
        <v>22</v>
      </c>
      <c r="B57" s="8" t="s">
        <v>81</v>
      </c>
      <c r="C57" s="5">
        <f>VLOOKUP(B57,'ccw db(소고기)'!$B$3:$U$100,13,0)</f>
        <v>45800</v>
      </c>
      <c r="D57" s="5">
        <f>VLOOKUP(B57,'ccw db(소고기)'!$B$3:$U$100,14,0)</f>
        <v>27000</v>
      </c>
      <c r="E57" s="5">
        <f>VLOOKUP(B57,'ccw db(소고기)'!$B$3:$U$100,15,0)</f>
        <v>45800</v>
      </c>
      <c r="F57" s="5">
        <f>VLOOKUP(B57,'ccw db(소고기)'!$B$3:$U$100,16,0)</f>
        <v>33800</v>
      </c>
      <c r="G57" s="36" t="s">
        <v>21</v>
      </c>
      <c r="H57" s="36">
        <v>4000</v>
      </c>
      <c r="I57" s="37">
        <f t="shared" si="8"/>
        <v>0.20118343195266275</v>
      </c>
      <c r="J57" s="38">
        <f t="shared" si="9"/>
        <v>6800</v>
      </c>
    </row>
    <row r="58" spans="1:10">
      <c r="A58" s="15" t="s">
        <v>22</v>
      </c>
      <c r="B58" s="8" t="s">
        <v>82</v>
      </c>
      <c r="C58" s="5">
        <f>VLOOKUP(B58,'ccw db(소고기)'!$B$3:$U$100,13,0)</f>
        <v>35800</v>
      </c>
      <c r="D58" s="5">
        <f>VLOOKUP(B58,'ccw db(소고기)'!$B$3:$U$100,14,0)</f>
        <v>21000</v>
      </c>
      <c r="E58" s="5">
        <f>VLOOKUP(B58,'ccw db(소고기)'!$B$3:$U$100,15,0)</f>
        <v>35800</v>
      </c>
      <c r="F58" s="5">
        <f>VLOOKUP(B58,'ccw db(소고기)'!$B$3:$U$100,16,0)</f>
        <v>26800</v>
      </c>
      <c r="G58" s="36" t="s">
        <v>21</v>
      </c>
      <c r="H58" s="36">
        <v>4000</v>
      </c>
      <c r="I58" s="37">
        <f t="shared" si="8"/>
        <v>0.21641791044776115</v>
      </c>
      <c r="J58" s="38">
        <f t="shared" si="9"/>
        <v>5800</v>
      </c>
    </row>
    <row r="59" spans="1:10">
      <c r="A59" s="15" t="s">
        <v>22</v>
      </c>
      <c r="B59" s="8" t="s">
        <v>83</v>
      </c>
      <c r="C59" s="5">
        <f>VLOOKUP(B59,'ccw db(소고기)'!$B$3:$U$100,13,0)</f>
        <v>26800</v>
      </c>
      <c r="D59" s="5">
        <f>VLOOKUP(B59,'ccw db(소고기)'!$B$3:$U$100,14,0)</f>
        <v>16000</v>
      </c>
      <c r="E59" s="5">
        <f>VLOOKUP(B59,'ccw db(소고기)'!$B$3:$U$100,15,0)</f>
        <v>26800</v>
      </c>
      <c r="F59" s="5">
        <f>VLOOKUP(B59,'ccw db(소고기)'!$B$3:$U$100,16,0)</f>
        <v>20800</v>
      </c>
      <c r="G59" s="36" t="s">
        <v>21</v>
      </c>
      <c r="H59" s="36">
        <v>4000</v>
      </c>
      <c r="I59" s="37">
        <f t="shared" si="8"/>
        <v>0.23076923076923073</v>
      </c>
      <c r="J59" s="38">
        <f t="shared" si="9"/>
        <v>4800</v>
      </c>
    </row>
    <row r="60" spans="1:10">
      <c r="A60" s="15" t="s">
        <v>22</v>
      </c>
      <c r="B60" s="8" t="s">
        <v>84</v>
      </c>
      <c r="C60" s="5">
        <f>VLOOKUP(B60,'ccw db(소고기)'!$B$3:$U$100,13,0)</f>
        <v>6800</v>
      </c>
      <c r="D60" s="5">
        <f>VLOOKUP(B60,'ccw db(소고기)'!$B$3:$U$100,14,0)</f>
        <v>3800</v>
      </c>
      <c r="E60" s="5">
        <f>VLOOKUP(B60,'ccw db(소고기)'!$B$3:$U$100,15,0)</f>
        <v>6800</v>
      </c>
      <c r="F60" s="5">
        <f>VLOOKUP(B60,'ccw db(소고기)'!$B$3:$U$100,16,0)</f>
        <v>4800</v>
      </c>
      <c r="G60" s="36" t="s">
        <v>21</v>
      </c>
      <c r="H60" s="36">
        <v>4000</v>
      </c>
      <c r="I60" s="37">
        <f t="shared" si="8"/>
        <v>0.20833333333333337</v>
      </c>
      <c r="J60" s="38">
        <f t="shared" si="9"/>
        <v>1000</v>
      </c>
    </row>
    <row r="61" spans="1:10">
      <c r="A61" s="15" t="s">
        <v>22</v>
      </c>
      <c r="B61" s="8" t="s">
        <v>85</v>
      </c>
      <c r="C61" s="5">
        <f>VLOOKUP(B61,'ccw db(소고기)'!$B$3:$U$100,13,0)</f>
        <v>11800</v>
      </c>
      <c r="D61" s="5">
        <f>VLOOKUP(B61,'ccw db(소고기)'!$B$3:$U$100,14,0)</f>
        <v>7000</v>
      </c>
      <c r="E61" s="5">
        <f>VLOOKUP(B61,'ccw db(소고기)'!$B$3:$U$100,15,0)</f>
        <v>11800</v>
      </c>
      <c r="F61" s="5">
        <f>VLOOKUP(B61,'ccw db(소고기)'!$B$3:$U$100,16,0)</f>
        <v>8800</v>
      </c>
      <c r="G61" s="36" t="s">
        <v>21</v>
      </c>
      <c r="H61" s="36">
        <v>4000</v>
      </c>
      <c r="I61" s="37">
        <f t="shared" si="8"/>
        <v>0.20454545454545459</v>
      </c>
      <c r="J61" s="38">
        <f t="shared" si="9"/>
        <v>1800</v>
      </c>
    </row>
    <row r="62" spans="1:10">
      <c r="A62" s="15" t="s">
        <v>22</v>
      </c>
      <c r="B62" s="8" t="s">
        <v>86</v>
      </c>
      <c r="C62" s="5">
        <f>VLOOKUP(B62,'ccw db(소고기)'!$B$3:$U$100,13,0)</f>
        <v>49800</v>
      </c>
      <c r="D62" s="5">
        <f>VLOOKUP(B62,'ccw db(소고기)'!$B$3:$U$100,14,0)</f>
        <v>29500</v>
      </c>
      <c r="E62" s="5">
        <f>VLOOKUP(B62,'ccw db(소고기)'!$B$3:$U$100,15,0)</f>
        <v>49800</v>
      </c>
      <c r="F62" s="5">
        <f>VLOOKUP(B62,'ccw db(소고기)'!$B$3:$U$100,16,0)</f>
        <v>36800</v>
      </c>
      <c r="G62" s="36" t="s">
        <v>21</v>
      </c>
      <c r="H62" s="36">
        <v>4000</v>
      </c>
      <c r="I62" s="37">
        <f t="shared" si="8"/>
        <v>0.19836956521739135</v>
      </c>
      <c r="J62" s="38">
        <f t="shared" si="9"/>
        <v>7300</v>
      </c>
    </row>
    <row r="63" spans="1:10">
      <c r="A63" s="15" t="s">
        <v>22</v>
      </c>
      <c r="B63" s="8" t="s">
        <v>87</v>
      </c>
      <c r="C63" s="5">
        <f>VLOOKUP(B63,'ccw db(소고기)'!$B$3:$U$100,13,0)</f>
        <v>36800</v>
      </c>
      <c r="D63" s="5">
        <f>VLOOKUP(B63,'ccw db(소고기)'!$B$3:$U$100,14,0)</f>
        <v>22000</v>
      </c>
      <c r="E63" s="5">
        <f>VLOOKUP(B63,'ccw db(소고기)'!$B$3:$U$100,15,0)</f>
        <v>36800</v>
      </c>
      <c r="F63" s="5">
        <f>VLOOKUP(B63,'ccw db(소고기)'!$B$3:$U$100,16,0)</f>
        <v>27800</v>
      </c>
      <c r="G63" s="36" t="s">
        <v>21</v>
      </c>
      <c r="H63" s="36">
        <v>4000</v>
      </c>
      <c r="I63" s="37">
        <f t="shared" si="8"/>
        <v>0.20863309352517989</v>
      </c>
      <c r="J63" s="38">
        <f t="shared" si="9"/>
        <v>5800</v>
      </c>
    </row>
    <row r="64" spans="1:10">
      <c r="A64" s="15" t="s">
        <v>22</v>
      </c>
      <c r="B64" s="8" t="s">
        <v>88</v>
      </c>
      <c r="C64" s="5">
        <f>VLOOKUP(B64,'ccw db(소고기)'!$B$3:$U$100,13,0)</f>
        <v>70800</v>
      </c>
      <c r="D64" s="5">
        <f>VLOOKUP(B64,'ccw db(소고기)'!$B$3:$U$100,14,0)</f>
        <v>42000</v>
      </c>
      <c r="E64" s="5">
        <f>VLOOKUP(B64,'ccw db(소고기)'!$B$3:$U$100,15,0)</f>
        <v>70800</v>
      </c>
      <c r="F64" s="5">
        <f>VLOOKUP(B64,'ccw db(소고기)'!$B$3:$U$100,16,0)</f>
        <v>52800</v>
      </c>
      <c r="G64" s="36" t="s">
        <v>21</v>
      </c>
      <c r="H64" s="36">
        <v>4000</v>
      </c>
      <c r="I64" s="37">
        <f t="shared" si="8"/>
        <v>0.20454545454545459</v>
      </c>
      <c r="J64" s="38">
        <f t="shared" si="9"/>
        <v>10800</v>
      </c>
    </row>
    <row r="65" spans="1:10">
      <c r="A65" s="15" t="s">
        <v>22</v>
      </c>
      <c r="B65" s="8" t="s">
        <v>117</v>
      </c>
      <c r="C65" s="5">
        <f>VLOOKUP(B65,'ccw db(소고기)'!$B$3:$U$100,13,0)</f>
        <v>10800</v>
      </c>
      <c r="D65" s="5">
        <f>VLOOKUP(B65,'ccw db(소고기)'!$B$3:$U$100,14,0)</f>
        <v>6000</v>
      </c>
      <c r="E65" s="5">
        <f>VLOOKUP(B65,'ccw db(소고기)'!$B$3:$U$100,15,0)</f>
        <v>10800</v>
      </c>
      <c r="F65" s="5">
        <f>VLOOKUP(B65,'ccw db(소고기)'!$B$3:$U$100,16,0)</f>
        <v>7800</v>
      </c>
      <c r="G65" s="36" t="s">
        <v>21</v>
      </c>
      <c r="H65" s="36">
        <v>4000</v>
      </c>
      <c r="I65" s="37">
        <f t="shared" si="8"/>
        <v>0.23076923076923073</v>
      </c>
      <c r="J65" s="38">
        <f t="shared" si="9"/>
        <v>1800</v>
      </c>
    </row>
    <row r="66" spans="1:10">
      <c r="A66" s="15" t="s">
        <v>22</v>
      </c>
      <c r="B66" s="8" t="s">
        <v>119</v>
      </c>
      <c r="C66" s="5">
        <f>VLOOKUP(B66,'ccw db(소고기)'!$B$3:$U$100,13,0)</f>
        <v>23800</v>
      </c>
      <c r="D66" s="5">
        <f>VLOOKUP(B66,'ccw db(소고기)'!$B$3:$U$100,14,0)</f>
        <v>14000</v>
      </c>
      <c r="E66" s="5">
        <f>VLOOKUP(B66,'ccw db(소고기)'!$B$3:$U$100,15,0)</f>
        <v>23800</v>
      </c>
      <c r="F66" s="5">
        <f>VLOOKUP(B66,'ccw db(소고기)'!$B$3:$U$100,16,0)</f>
        <v>17800</v>
      </c>
      <c r="G66" s="36" t="s">
        <v>21</v>
      </c>
      <c r="H66" s="36">
        <v>4000</v>
      </c>
      <c r="I66" s="37">
        <f t="shared" si="8"/>
        <v>0.2134831460674157</v>
      </c>
      <c r="J66" s="38">
        <f t="shared" si="9"/>
        <v>3800</v>
      </c>
    </row>
    <row r="67" spans="1:10">
      <c r="A67" s="15" t="s">
        <v>22</v>
      </c>
      <c r="B67" s="8" t="s">
        <v>89</v>
      </c>
      <c r="C67" s="5">
        <f>VLOOKUP(B67,'ccw db(소고기)'!$B$3:$U$100,13,0)</f>
        <v>71800</v>
      </c>
      <c r="D67" s="5">
        <f>VLOOKUP(B67,'ccw db(소고기)'!$B$3:$U$100,14,0)</f>
        <v>43000</v>
      </c>
      <c r="E67" s="5">
        <f>VLOOKUP(B67,'ccw db(소고기)'!$B$3:$U$100,15,0)</f>
        <v>71800</v>
      </c>
      <c r="F67" s="5">
        <f>VLOOKUP(B67,'ccw db(소고기)'!$B$3:$U$100,16,0)</f>
        <v>53800</v>
      </c>
      <c r="G67" s="36" t="s">
        <v>21</v>
      </c>
      <c r="H67" s="36">
        <v>4000</v>
      </c>
      <c r="I67" s="37">
        <f t="shared" si="8"/>
        <v>0.2007434944237918</v>
      </c>
      <c r="J67" s="38">
        <f t="shared" si="9"/>
        <v>10800</v>
      </c>
    </row>
    <row r="68" spans="1:10">
      <c r="A68" s="15" t="s">
        <v>22</v>
      </c>
      <c r="B68" s="8" t="s">
        <v>90</v>
      </c>
      <c r="C68" s="5">
        <f>VLOOKUP(B68,'ccw db(소고기)'!$B$3:$U$100,13,0)</f>
        <v>13800</v>
      </c>
      <c r="D68" s="5">
        <f>VLOOKUP(B68,'ccw db(소고기)'!$B$3:$U$100,14,0)</f>
        <v>8000</v>
      </c>
      <c r="E68" s="5">
        <f>VLOOKUP(B68,'ccw db(소고기)'!$B$3:$U$100,15,0)</f>
        <v>13800</v>
      </c>
      <c r="F68" s="5">
        <f>VLOOKUP(B68,'ccw db(소고기)'!$B$3:$U$100,16,0)</f>
        <v>10800</v>
      </c>
      <c r="G68" s="36" t="s">
        <v>21</v>
      </c>
      <c r="H68" s="36">
        <v>4000</v>
      </c>
      <c r="I68" s="37">
        <f t="shared" si="8"/>
        <v>0.2592592592592593</v>
      </c>
      <c r="J68" s="38">
        <f t="shared" si="9"/>
        <v>2800</v>
      </c>
    </row>
    <row r="69" spans="1:10">
      <c r="A69" s="15" t="s">
        <v>22</v>
      </c>
      <c r="B69" s="8" t="s">
        <v>91</v>
      </c>
      <c r="C69" s="5">
        <f>VLOOKUP(B69,'ccw db(소고기)'!$B$3:$U$100,13,0)</f>
        <v>33800</v>
      </c>
      <c r="D69" s="5">
        <f>VLOOKUP(B69,'ccw db(소고기)'!$B$3:$U$100,14,0)</f>
        <v>20000</v>
      </c>
      <c r="E69" s="5">
        <f>VLOOKUP(B69,'ccw db(소고기)'!$B$3:$U$100,15,0)</f>
        <v>33800</v>
      </c>
      <c r="F69" s="5">
        <f>VLOOKUP(B69,'ccw db(소고기)'!$B$3:$U$100,16,0)</f>
        <v>25800</v>
      </c>
      <c r="G69" s="36" t="s">
        <v>21</v>
      </c>
      <c r="H69" s="36">
        <v>4000</v>
      </c>
      <c r="I69" s="37">
        <f t="shared" si="8"/>
        <v>0.22480620155038755</v>
      </c>
      <c r="J69" s="38">
        <f t="shared" si="9"/>
        <v>5800</v>
      </c>
    </row>
    <row r="70" spans="1:10">
      <c r="A70" s="15" t="s">
        <v>22</v>
      </c>
      <c r="B70" s="8" t="s">
        <v>92</v>
      </c>
      <c r="C70" s="5">
        <f>VLOOKUP(B70,'ccw db(소고기)'!$B$3:$U$100,13,0)</f>
        <v>5800</v>
      </c>
      <c r="D70" s="5">
        <f>VLOOKUP(B70,'ccw db(소고기)'!$B$3:$U$100,14,0)</f>
        <v>3500</v>
      </c>
      <c r="E70" s="5">
        <f>VLOOKUP(B70,'ccw db(소고기)'!$B$3:$U$100,15,0)</f>
        <v>5800</v>
      </c>
      <c r="F70" s="5">
        <f>VLOOKUP(B70,'ccw db(소고기)'!$B$3:$U$100,16,0)</f>
        <v>4800</v>
      </c>
      <c r="G70" s="36" t="s">
        <v>21</v>
      </c>
      <c r="H70" s="36">
        <v>4000</v>
      </c>
      <c r="I70" s="37">
        <f t="shared" si="8"/>
        <v>0.27083333333333337</v>
      </c>
      <c r="J70" s="38">
        <f t="shared" si="9"/>
        <v>1300</v>
      </c>
    </row>
    <row r="71" spans="1:10">
      <c r="A71" s="15" t="s">
        <v>22</v>
      </c>
      <c r="B71" s="8" t="s">
        <v>93</v>
      </c>
      <c r="C71" s="5">
        <f>VLOOKUP(B71,'ccw db(소고기)'!$B$3:$U$100,13,0)</f>
        <v>28800</v>
      </c>
      <c r="D71" s="5">
        <f>VLOOKUP(B71,'ccw db(소고기)'!$B$3:$U$100,14,0)</f>
        <v>17000</v>
      </c>
      <c r="E71" s="5">
        <f>VLOOKUP(B71,'ccw db(소고기)'!$B$3:$U$100,15,0)</f>
        <v>28800</v>
      </c>
      <c r="F71" s="5">
        <f>VLOOKUP(B71,'ccw db(소고기)'!$B$3:$U$100,16,0)</f>
        <v>21800</v>
      </c>
      <c r="G71" s="36" t="s">
        <v>21</v>
      </c>
      <c r="H71" s="36">
        <v>4000</v>
      </c>
      <c r="I71" s="37">
        <f t="shared" si="8"/>
        <v>0.22018348623853212</v>
      </c>
      <c r="J71" s="38">
        <f t="shared" si="9"/>
        <v>4800</v>
      </c>
    </row>
    <row r="72" spans="1:10">
      <c r="A72" s="15" t="s">
        <v>22</v>
      </c>
      <c r="B72" s="8" t="s">
        <v>94</v>
      </c>
      <c r="C72" s="5">
        <f>VLOOKUP(B72,'ccw db(소고기)'!$B$3:$U$100,13,0)</f>
        <v>7800</v>
      </c>
      <c r="D72" s="5">
        <f>VLOOKUP(B72,'ccw db(소고기)'!$B$3:$U$100,14,0)</f>
        <v>4500</v>
      </c>
      <c r="E72" s="5">
        <f>VLOOKUP(B72,'ccw db(소고기)'!$B$3:$U$100,15,0)</f>
        <v>7800</v>
      </c>
      <c r="F72" s="5">
        <f>VLOOKUP(B72,'ccw db(소고기)'!$B$3:$U$100,16,0)</f>
        <v>5800</v>
      </c>
      <c r="G72" s="36" t="s">
        <v>21</v>
      </c>
      <c r="H72" s="36">
        <v>4000</v>
      </c>
      <c r="I72" s="37">
        <f t="shared" si="8"/>
        <v>0.22413793103448276</v>
      </c>
      <c r="J72" s="38">
        <f t="shared" si="9"/>
        <v>1300</v>
      </c>
    </row>
    <row r="73" spans="1:10">
      <c r="A73" s="15" t="s">
        <v>22</v>
      </c>
      <c r="B73" s="8" t="s">
        <v>95</v>
      </c>
      <c r="C73" s="5">
        <f>VLOOKUP(B73,'ccw db(소고기)'!$B$3:$U$100,13,0)</f>
        <v>30800</v>
      </c>
      <c r="D73" s="5">
        <f>VLOOKUP(B73,'ccw db(소고기)'!$B$3:$U$100,14,0)</f>
        <v>18000</v>
      </c>
      <c r="E73" s="5">
        <f>VLOOKUP(B73,'ccw db(소고기)'!$B$3:$U$100,15,0)</f>
        <v>30800</v>
      </c>
      <c r="F73" s="5">
        <f>VLOOKUP(B73,'ccw db(소고기)'!$B$3:$U$100,16,0)</f>
        <v>22800</v>
      </c>
      <c r="G73" s="36" t="s">
        <v>21</v>
      </c>
      <c r="H73" s="36">
        <v>4000</v>
      </c>
      <c r="I73" s="37">
        <f t="shared" si="8"/>
        <v>0.21052631578947367</v>
      </c>
      <c r="J73" s="38">
        <f t="shared" si="9"/>
        <v>4800</v>
      </c>
    </row>
    <row r="74" spans="1:10">
      <c r="A74" s="15" t="s">
        <v>22</v>
      </c>
      <c r="B74" s="8" t="s">
        <v>96</v>
      </c>
      <c r="C74" s="5">
        <f>VLOOKUP(B74,'ccw db(소고기)'!$B$3:$U$100,13,0)</f>
        <v>43800</v>
      </c>
      <c r="D74" s="5">
        <f>VLOOKUP(B74,'ccw db(소고기)'!$B$3:$U$100,14,0)</f>
        <v>26000</v>
      </c>
      <c r="E74" s="5">
        <f>VLOOKUP(B74,'ccw db(소고기)'!$B$3:$U$100,15,0)</f>
        <v>43800</v>
      </c>
      <c r="F74" s="5">
        <f>VLOOKUP(B74,'ccw db(소고기)'!$B$3:$U$100,16,0)</f>
        <v>32800</v>
      </c>
      <c r="G74" s="36" t="s">
        <v>21</v>
      </c>
      <c r="H74" s="36">
        <v>4000</v>
      </c>
      <c r="I74" s="37">
        <f t="shared" si="8"/>
        <v>0.20731707317073167</v>
      </c>
      <c r="J74" s="38">
        <f t="shared" si="9"/>
        <v>6800</v>
      </c>
    </row>
    <row r="75" spans="1:10">
      <c r="A75" s="15" t="s">
        <v>22</v>
      </c>
      <c r="B75" s="8" t="s">
        <v>97</v>
      </c>
      <c r="C75" s="5">
        <f>VLOOKUP(B75,'ccw db(소고기)'!$B$3:$U$100,13,0)</f>
        <v>37800</v>
      </c>
      <c r="D75" s="5">
        <f>VLOOKUP(B75,'ccw db(소고기)'!$B$3:$U$100,14,0)</f>
        <v>22500</v>
      </c>
      <c r="E75" s="5">
        <f>VLOOKUP(B75,'ccw db(소고기)'!$B$3:$U$100,15,0)</f>
        <v>37800</v>
      </c>
      <c r="F75" s="5">
        <f>VLOOKUP(B75,'ccw db(소고기)'!$B$3:$U$100,16,0)</f>
        <v>28800</v>
      </c>
      <c r="G75" s="36" t="s">
        <v>21</v>
      </c>
      <c r="H75" s="36">
        <v>4000</v>
      </c>
      <c r="I75" s="37">
        <f t="shared" si="8"/>
        <v>0.21875</v>
      </c>
      <c r="J75" s="38">
        <f t="shared" si="9"/>
        <v>6300</v>
      </c>
    </row>
    <row r="76" spans="1:10">
      <c r="A76" s="15" t="s">
        <v>22</v>
      </c>
      <c r="B76" s="8" t="s">
        <v>98</v>
      </c>
      <c r="C76" s="5">
        <f>VLOOKUP(B76,'ccw db(소고기)'!$B$3:$U$100,13,0)</f>
        <v>41800</v>
      </c>
      <c r="D76" s="5">
        <f>VLOOKUP(B76,'ccw db(소고기)'!$B$3:$U$100,14,0)</f>
        <v>25000</v>
      </c>
      <c r="E76" s="5">
        <f>VLOOKUP(B76,'ccw db(소고기)'!$B$3:$U$100,15,0)</f>
        <v>41800</v>
      </c>
      <c r="F76" s="5">
        <f>VLOOKUP(B76,'ccw db(소고기)'!$B$3:$U$100,16,0)</f>
        <v>31800</v>
      </c>
      <c r="G76" s="36" t="s">
        <v>21</v>
      </c>
      <c r="H76" s="36">
        <v>4000</v>
      </c>
      <c r="I76" s="37">
        <f t="shared" si="8"/>
        <v>0.21383647798742134</v>
      </c>
      <c r="J76" s="38">
        <f t="shared" si="9"/>
        <v>6800</v>
      </c>
    </row>
    <row r="77" spans="1:10">
      <c r="A77" s="15" t="s">
        <v>22</v>
      </c>
      <c r="B77" s="8" t="s">
        <v>99</v>
      </c>
      <c r="C77" s="5">
        <f>VLOOKUP(B77,'ccw db(소고기)'!$B$3:$U$100,13,0)</f>
        <v>28800</v>
      </c>
      <c r="D77" s="5">
        <f>VLOOKUP(B77,'ccw db(소고기)'!$B$3:$U$100,14,0)</f>
        <v>17000</v>
      </c>
      <c r="E77" s="5">
        <f>VLOOKUP(B77,'ccw db(소고기)'!$B$3:$U$100,15,0)</f>
        <v>28800</v>
      </c>
      <c r="F77" s="5">
        <f>VLOOKUP(B77,'ccw db(소고기)'!$B$3:$U$100,16,0)</f>
        <v>21800</v>
      </c>
      <c r="G77" s="36" t="s">
        <v>21</v>
      </c>
      <c r="H77" s="36">
        <v>4000</v>
      </c>
      <c r="I77" s="37">
        <f t="shared" si="8"/>
        <v>0.22018348623853212</v>
      </c>
      <c r="J77" s="38">
        <f t="shared" si="9"/>
        <v>4800</v>
      </c>
    </row>
    <row r="78" spans="1:10">
      <c r="A78" s="15" t="s">
        <v>22</v>
      </c>
      <c r="B78" s="8" t="s">
        <v>100</v>
      </c>
      <c r="C78" s="5">
        <f>VLOOKUP(B78,'ccw db(소고기)'!$B$3:$U$100,13,0)</f>
        <v>30800</v>
      </c>
      <c r="D78" s="5">
        <f>VLOOKUP(B78,'ccw db(소고기)'!$B$3:$U$100,14,0)</f>
        <v>18000</v>
      </c>
      <c r="E78" s="5">
        <f>VLOOKUP(B78,'ccw db(소고기)'!$B$3:$U$100,15,0)</f>
        <v>30800</v>
      </c>
      <c r="F78" s="5">
        <f>VLOOKUP(B78,'ccw db(소고기)'!$B$3:$U$100,16,0)</f>
        <v>22800</v>
      </c>
      <c r="G78" s="36" t="s">
        <v>21</v>
      </c>
      <c r="H78" s="36">
        <v>4000</v>
      </c>
      <c r="I78" s="37">
        <f t="shared" si="8"/>
        <v>0.21052631578947367</v>
      </c>
      <c r="J78" s="38">
        <f t="shared" si="9"/>
        <v>4800</v>
      </c>
    </row>
    <row r="79" spans="1:10">
      <c r="A79" s="15" t="s">
        <v>22</v>
      </c>
      <c r="B79" s="8" t="s">
        <v>101</v>
      </c>
      <c r="C79" s="5">
        <f>VLOOKUP(B79,'ccw db(소고기)'!$B$3:$U$100,13,0)</f>
        <v>10800</v>
      </c>
      <c r="D79" s="5">
        <f>VLOOKUP(B79,'ccw db(소고기)'!$B$3:$U$100,14,0)</f>
        <v>6500</v>
      </c>
      <c r="E79" s="5">
        <f>VLOOKUP(B79,'ccw db(소고기)'!$B$3:$U$100,15,0)</f>
        <v>10800</v>
      </c>
      <c r="F79" s="5">
        <f>VLOOKUP(B79,'ccw db(소고기)'!$B$3:$U$100,16,0)</f>
        <v>8800</v>
      </c>
      <c r="G79" s="36" t="s">
        <v>21</v>
      </c>
      <c r="H79" s="36">
        <v>4000</v>
      </c>
      <c r="I79" s="37">
        <f t="shared" si="8"/>
        <v>0.26136363636363635</v>
      </c>
      <c r="J79" s="38">
        <f t="shared" si="9"/>
        <v>2300</v>
      </c>
    </row>
    <row r="80" spans="1:10">
      <c r="A80" s="15" t="s">
        <v>22</v>
      </c>
      <c r="B80" s="8" t="s">
        <v>102</v>
      </c>
      <c r="C80" s="5">
        <f>VLOOKUP(B80,'ccw db(소고기)'!$B$3:$U$100,13,0)</f>
        <v>18800</v>
      </c>
      <c r="D80" s="5">
        <f>VLOOKUP(B80,'ccw db(소고기)'!$B$3:$U$100,14,0)</f>
        <v>11000</v>
      </c>
      <c r="E80" s="5">
        <f>VLOOKUP(B80,'ccw db(소고기)'!$B$3:$U$100,15,0)</f>
        <v>18800</v>
      </c>
      <c r="F80" s="5">
        <f>VLOOKUP(B80,'ccw db(소고기)'!$B$3:$U$100,16,0)</f>
        <v>13800</v>
      </c>
      <c r="G80" s="36" t="s">
        <v>21</v>
      </c>
      <c r="H80" s="36">
        <v>4000</v>
      </c>
      <c r="I80" s="37">
        <f t="shared" si="8"/>
        <v>0.20289855072463769</v>
      </c>
      <c r="J80" s="38">
        <f t="shared" si="9"/>
        <v>2800</v>
      </c>
    </row>
    <row r="81" spans="1:10">
      <c r="A81" s="15" t="s">
        <v>22</v>
      </c>
      <c r="B81" s="8" t="s">
        <v>103</v>
      </c>
      <c r="C81" s="5">
        <f>VLOOKUP(B81,'ccw db(소고기)'!$B$3:$U$100,13,0)</f>
        <v>60800</v>
      </c>
      <c r="D81" s="5">
        <f>VLOOKUP(B81,'ccw db(소고기)'!$B$3:$U$100,14,0)</f>
        <v>36000</v>
      </c>
      <c r="E81" s="5">
        <f>VLOOKUP(B81,'ccw db(소고기)'!$B$3:$U$100,15,0)</f>
        <v>60800</v>
      </c>
      <c r="F81" s="5">
        <f>VLOOKUP(B81,'ccw db(소고기)'!$B$3:$U$100,16,0)</f>
        <v>45800</v>
      </c>
      <c r="G81" s="36" t="s">
        <v>21</v>
      </c>
      <c r="H81" s="36">
        <v>4000</v>
      </c>
      <c r="I81" s="37">
        <f t="shared" si="8"/>
        <v>0.21397379912663761</v>
      </c>
      <c r="J81" s="38">
        <f t="shared" si="9"/>
        <v>9800</v>
      </c>
    </row>
    <row r="82" spans="1:10">
      <c r="A82" s="15" t="s">
        <v>22</v>
      </c>
      <c r="B82" s="8" t="s">
        <v>104</v>
      </c>
      <c r="C82" s="5">
        <f>VLOOKUP(B82,'ccw db(소고기)'!$B$3:$U$100,13,0)</f>
        <v>23800</v>
      </c>
      <c r="D82" s="5">
        <f>VLOOKUP(B82,'ccw db(소고기)'!$B$3:$U$100,14,0)</f>
        <v>14000</v>
      </c>
      <c r="E82" s="5">
        <f>VLOOKUP(B82,'ccw db(소고기)'!$B$3:$U$100,15,0)</f>
        <v>23800</v>
      </c>
      <c r="F82" s="5">
        <f>VLOOKUP(B82,'ccw db(소고기)'!$B$3:$U$100,16,0)</f>
        <v>17800</v>
      </c>
      <c r="G82" s="36" t="s">
        <v>21</v>
      </c>
      <c r="H82" s="36">
        <v>4000</v>
      </c>
      <c r="I82" s="37">
        <f t="shared" si="8"/>
        <v>0.2134831460674157</v>
      </c>
      <c r="J82" s="38">
        <f t="shared" si="9"/>
        <v>3800</v>
      </c>
    </row>
    <row r="83" spans="1:10">
      <c r="A83" s="15" t="s">
        <v>22</v>
      </c>
      <c r="B83" s="8" t="s">
        <v>105</v>
      </c>
      <c r="C83" s="5">
        <f>VLOOKUP(B83,'ccw db(소고기)'!$B$3:$U$100,13,0)</f>
        <v>13800</v>
      </c>
      <c r="D83" s="5">
        <f>VLOOKUP(B83,'ccw db(소고기)'!$B$3:$U$100,14,0)</f>
        <v>8300</v>
      </c>
      <c r="E83" s="5">
        <f>VLOOKUP(B83,'ccw db(소고기)'!$B$3:$U$100,15,0)</f>
        <v>13800</v>
      </c>
      <c r="F83" s="5">
        <f>VLOOKUP(B83,'ccw db(소고기)'!$B$3:$U$100,16,0)</f>
        <v>10800</v>
      </c>
      <c r="G83" s="36" t="s">
        <v>21</v>
      </c>
      <c r="H83" s="36">
        <v>4000</v>
      </c>
      <c r="I83" s="37">
        <f t="shared" si="8"/>
        <v>0.23148148148148151</v>
      </c>
      <c r="J83" s="38">
        <f t="shared" si="9"/>
        <v>2500</v>
      </c>
    </row>
    <row r="84" spans="1:10">
      <c r="A84" s="15" t="s">
        <v>22</v>
      </c>
      <c r="B84" s="8" t="s">
        <v>106</v>
      </c>
      <c r="C84" s="5">
        <f>VLOOKUP(B84,'ccw db(소고기)'!$B$3:$U$100,13,0)</f>
        <v>38800</v>
      </c>
      <c r="D84" s="5">
        <f>VLOOKUP(B84,'ccw db(소고기)'!$B$3:$U$100,14,0)</f>
        <v>23000</v>
      </c>
      <c r="E84" s="5">
        <f>VLOOKUP(B84,'ccw db(소고기)'!$B$3:$U$100,15,0)</f>
        <v>38800</v>
      </c>
      <c r="F84" s="5">
        <f>VLOOKUP(B84,'ccw db(소고기)'!$B$3:$U$100,16,0)</f>
        <v>28800</v>
      </c>
      <c r="G84" s="36" t="s">
        <v>21</v>
      </c>
      <c r="H84" s="36">
        <v>4000</v>
      </c>
      <c r="I84" s="37">
        <f t="shared" si="8"/>
        <v>0.20138888888888884</v>
      </c>
      <c r="J84" s="38">
        <f t="shared" si="9"/>
        <v>5800</v>
      </c>
    </row>
    <row r="85" spans="1:10">
      <c r="A85" s="15" t="s">
        <v>22</v>
      </c>
      <c r="B85" s="8" t="s">
        <v>107</v>
      </c>
      <c r="C85" s="5">
        <f>VLOOKUP(B85,'ccw db(소고기)'!$B$3:$U$100,13,0)</f>
        <v>12800</v>
      </c>
      <c r="D85" s="5">
        <f>VLOOKUP(B85,'ccw db(소고기)'!$B$3:$U$100,14,0)</f>
        <v>7500</v>
      </c>
      <c r="E85" s="5">
        <f>VLOOKUP(B85,'ccw db(소고기)'!$B$3:$U$100,15,0)</f>
        <v>12800</v>
      </c>
      <c r="F85" s="5">
        <f>VLOOKUP(B85,'ccw db(소고기)'!$B$3:$U$100,16,0)</f>
        <v>9800</v>
      </c>
      <c r="G85" s="36" t="s">
        <v>21</v>
      </c>
      <c r="H85" s="36">
        <v>4000</v>
      </c>
      <c r="I85" s="37">
        <f t="shared" si="8"/>
        <v>0.23469387755102045</v>
      </c>
      <c r="J85" s="38">
        <f t="shared" si="9"/>
        <v>2300</v>
      </c>
    </row>
    <row r="86" spans="1:10">
      <c r="A86" s="15" t="s">
        <v>22</v>
      </c>
      <c r="B86" s="8" t="s">
        <v>108</v>
      </c>
      <c r="C86" s="5">
        <f>VLOOKUP(B86,'ccw db(소고기)'!$B$3:$U$100,13,0)</f>
        <v>31800</v>
      </c>
      <c r="D86" s="5">
        <f>VLOOKUP(B86,'ccw db(소고기)'!$B$3:$U$100,14,0)</f>
        <v>19000</v>
      </c>
      <c r="E86" s="5">
        <f>VLOOKUP(B86,'ccw db(소고기)'!$B$3:$U$100,15,0)</f>
        <v>31800</v>
      </c>
      <c r="F86" s="5">
        <f>VLOOKUP(B86,'ccw db(소고기)'!$B$3:$U$100,16,0)</f>
        <v>23800</v>
      </c>
      <c r="G86" s="36" t="s">
        <v>21</v>
      </c>
      <c r="H86" s="36">
        <v>4000</v>
      </c>
      <c r="I86" s="37">
        <f t="shared" si="8"/>
        <v>0.20168067226890751</v>
      </c>
      <c r="J86" s="38">
        <f t="shared" si="9"/>
        <v>4800</v>
      </c>
    </row>
    <row r="87" spans="1:10">
      <c r="A87" s="15" t="s">
        <v>22</v>
      </c>
      <c r="B87" s="8" t="s">
        <v>109</v>
      </c>
      <c r="C87" s="5">
        <f>VLOOKUP(B87,'ccw db(소고기)'!$B$3:$U$100,13,0)</f>
        <v>20800</v>
      </c>
      <c r="D87" s="5">
        <f>VLOOKUP(B87,'ccw db(소고기)'!$B$3:$U$100,14,0)</f>
        <v>12000</v>
      </c>
      <c r="E87" s="5">
        <f>VLOOKUP(B87,'ccw db(소고기)'!$B$3:$U$100,15,0)</f>
        <v>20800</v>
      </c>
      <c r="F87" s="5">
        <f>VLOOKUP(B87,'ccw db(소고기)'!$B$3:$U$100,16,0)</f>
        <v>15800</v>
      </c>
      <c r="G87" s="36" t="s">
        <v>21</v>
      </c>
      <c r="H87" s="36">
        <v>4000</v>
      </c>
      <c r="I87" s="37">
        <f t="shared" si="8"/>
        <v>0.240506329113924</v>
      </c>
      <c r="J87" s="38">
        <f t="shared" si="9"/>
        <v>3800</v>
      </c>
    </row>
    <row r="88" spans="1:10">
      <c r="A88" s="15" t="s">
        <v>22</v>
      </c>
      <c r="B88" s="8" t="s">
        <v>110</v>
      </c>
      <c r="C88" s="5">
        <f>VLOOKUP(B88,'ccw db(소고기)'!$B$3:$U$100,13,0)</f>
        <v>18800</v>
      </c>
      <c r="D88" s="5">
        <f>VLOOKUP(B88,'ccw db(소고기)'!$B$3:$U$100,14,0)</f>
        <v>11000</v>
      </c>
      <c r="E88" s="5">
        <f>VLOOKUP(B88,'ccw db(소고기)'!$B$3:$U$100,15,0)</f>
        <v>18800</v>
      </c>
      <c r="F88" s="5">
        <f>VLOOKUP(B88,'ccw db(소고기)'!$B$3:$U$100,16,0)</f>
        <v>13800</v>
      </c>
      <c r="G88" s="36" t="s">
        <v>21</v>
      </c>
      <c r="H88" s="36">
        <v>4000</v>
      </c>
      <c r="I88" s="37">
        <f t="shared" si="8"/>
        <v>0.20289855072463769</v>
      </c>
      <c r="J88" s="38">
        <f t="shared" si="9"/>
        <v>2800</v>
      </c>
    </row>
    <row r="89" spans="1:10">
      <c r="A89" s="15" t="s">
        <v>22</v>
      </c>
      <c r="B89" s="8" t="s">
        <v>111</v>
      </c>
      <c r="C89" s="5">
        <f>VLOOKUP(B89,'ccw db(소고기)'!$B$3:$U$100,13,0)</f>
        <v>38800</v>
      </c>
      <c r="D89" s="5">
        <f>VLOOKUP(B89,'ccw db(소고기)'!$B$3:$U$100,14,0)</f>
        <v>23000</v>
      </c>
      <c r="E89" s="5">
        <f>VLOOKUP(B89,'ccw db(소고기)'!$B$3:$U$100,15,0)</f>
        <v>38800</v>
      </c>
      <c r="F89" s="5">
        <f>VLOOKUP(B89,'ccw db(소고기)'!$B$3:$U$100,16,0)</f>
        <v>28800</v>
      </c>
      <c r="G89" s="36" t="s">
        <v>21</v>
      </c>
      <c r="H89" s="36">
        <v>4000</v>
      </c>
      <c r="I89" s="37">
        <f t="shared" si="8"/>
        <v>0.20138888888888884</v>
      </c>
      <c r="J89" s="38">
        <f t="shared" si="9"/>
        <v>5800</v>
      </c>
    </row>
    <row r="90" spans="1:10">
      <c r="A90" s="15" t="s">
        <v>22</v>
      </c>
      <c r="B90" t="s">
        <v>112</v>
      </c>
      <c r="C90" s="5">
        <f>VLOOKUP(B90,'ccw db(소고기)'!$B$3:$U$100,13,0)</f>
        <v>10800</v>
      </c>
      <c r="D90" s="5">
        <f>VLOOKUP(B90,'ccw db(소고기)'!$B$3:$U$100,14,0)</f>
        <v>6500</v>
      </c>
      <c r="E90" s="5">
        <f>VLOOKUP(B90,'ccw db(소고기)'!$B$3:$U$100,15,0)</f>
        <v>10800</v>
      </c>
      <c r="F90" s="5">
        <f>VLOOKUP(B90,'ccw db(소고기)'!$B$3:$U$100,16,0)</f>
        <v>8800</v>
      </c>
      <c r="G90" s="36" t="s">
        <v>21</v>
      </c>
      <c r="H90" s="36">
        <v>4000</v>
      </c>
      <c r="I90" s="37">
        <f t="shared" si="8"/>
        <v>0.26136363636363635</v>
      </c>
      <c r="J90" s="38">
        <f t="shared" si="9"/>
        <v>2300</v>
      </c>
    </row>
    <row r="91" spans="1:10">
      <c r="A91" s="15" t="s">
        <v>22</v>
      </c>
      <c r="B91" t="s">
        <v>113</v>
      </c>
      <c r="C91" s="5">
        <f>VLOOKUP(B91,'ccw db(소고기)'!$B$3:$U$100,13,0)</f>
        <v>19800</v>
      </c>
      <c r="D91" s="5">
        <f>VLOOKUP(B91,'ccw db(소고기)'!$B$3:$U$100,14,0)</f>
        <v>11500</v>
      </c>
      <c r="E91" s="5">
        <f>VLOOKUP(B91,'ccw db(소고기)'!$B$3:$U$100,15,0)</f>
        <v>19800</v>
      </c>
      <c r="F91" s="5">
        <f>VLOOKUP(B91,'ccw db(소고기)'!$B$3:$U$100,16,0)</f>
        <v>14800</v>
      </c>
      <c r="G91" s="36" t="s">
        <v>21</v>
      </c>
      <c r="H91" s="36">
        <v>4000</v>
      </c>
      <c r="I91" s="37">
        <f t="shared" si="8"/>
        <v>0.22297297297297303</v>
      </c>
      <c r="J91" s="38">
        <f t="shared" si="9"/>
        <v>3300</v>
      </c>
    </row>
    <row r="92" spans="1:10">
      <c r="A92" s="15" t="s">
        <v>22</v>
      </c>
      <c r="B92" t="s">
        <v>114</v>
      </c>
      <c r="C92" s="5">
        <f>VLOOKUP(B92,'ccw db(소고기)'!$B$3:$U$100,13,0)</f>
        <v>25800</v>
      </c>
      <c r="D92" s="5">
        <f>VLOOKUP(B92,'ccw db(소고기)'!$B$3:$U$100,14,0)</f>
        <v>15000</v>
      </c>
      <c r="E92" s="5">
        <f>VLOOKUP(B92,'ccw db(소고기)'!$B$3:$U$100,15,0)</f>
        <v>25800</v>
      </c>
      <c r="F92" s="5">
        <f>VLOOKUP(B92,'ccw db(소고기)'!$B$3:$U$100,16,0)</f>
        <v>18800</v>
      </c>
      <c r="G92" s="36" t="s">
        <v>21</v>
      </c>
      <c r="H92" s="36">
        <v>4000</v>
      </c>
      <c r="I92" s="37">
        <f t="shared" si="8"/>
        <v>0.2021276595744681</v>
      </c>
      <c r="J92" s="38">
        <f t="shared" si="9"/>
        <v>3800</v>
      </c>
    </row>
    <row r="93" spans="1:10">
      <c r="A93" s="15" t="s">
        <v>22</v>
      </c>
      <c r="B93" t="s">
        <v>115</v>
      </c>
      <c r="C93" s="5">
        <f>VLOOKUP(B93,'ccw db(소고기)'!$B$3:$U$100,13,0)</f>
        <v>26800</v>
      </c>
      <c r="D93" s="5">
        <f>VLOOKUP(B93,'ccw db(소고기)'!$B$3:$U$100,14,0)</f>
        <v>16000</v>
      </c>
      <c r="E93" s="5">
        <f>VLOOKUP(B93,'ccw db(소고기)'!$B$3:$U$100,15,0)</f>
        <v>26800</v>
      </c>
      <c r="F93" s="5">
        <f>VLOOKUP(B93,'ccw db(소고기)'!$B$3:$U$100,16,0)</f>
        <v>20800</v>
      </c>
      <c r="G93" s="36" t="s">
        <v>21</v>
      </c>
      <c r="H93" s="36">
        <v>4000</v>
      </c>
      <c r="I93" s="37">
        <f t="shared" si="8"/>
        <v>0.23076923076923073</v>
      </c>
      <c r="J93" s="38">
        <f t="shared" si="9"/>
        <v>4800</v>
      </c>
    </row>
    <row r="94" spans="1:10">
      <c r="A94" s="15" t="s">
        <v>22</v>
      </c>
      <c r="B94" t="s">
        <v>116</v>
      </c>
      <c r="C94" s="5">
        <f>VLOOKUP(B94,'ccw db(소고기)'!$B$3:$U$100,13,0)</f>
        <v>18800</v>
      </c>
      <c r="D94" s="5">
        <f>VLOOKUP(B94,'ccw db(소고기)'!$B$3:$U$100,14,0)</f>
        <v>10800</v>
      </c>
      <c r="E94" s="5">
        <f>VLOOKUP(B94,'ccw db(소고기)'!$B$3:$U$100,15,0)</f>
        <v>18800</v>
      </c>
      <c r="F94" s="5">
        <f>VLOOKUP(B94,'ccw db(소고기)'!$B$3:$U$100,16,0)</f>
        <v>13800</v>
      </c>
      <c r="G94" s="36" t="s">
        <v>21</v>
      </c>
      <c r="H94" s="36">
        <v>4000</v>
      </c>
      <c r="I94" s="37">
        <f t="shared" si="8"/>
        <v>0.21739130434782605</v>
      </c>
      <c r="J94" s="38">
        <f t="shared" si="9"/>
        <v>3000</v>
      </c>
    </row>
    <row r="95" spans="1:10">
      <c r="A95" s="15" t="s">
        <v>22</v>
      </c>
      <c r="B95" t="s">
        <v>121</v>
      </c>
      <c r="C95" s="5">
        <f>VLOOKUP(B95,'ccw db(돼지고기)'!$B$3:$U$100,13,0)</f>
        <v>14800</v>
      </c>
      <c r="D95" s="5">
        <f>VLOOKUP(B95,'ccw db(돼지고기)'!$B$3:$U$100,14,0)</f>
        <v>8500</v>
      </c>
      <c r="E95" s="5">
        <f>VLOOKUP(B95,'ccw db(돼지고기)'!$B$3:$U$100,15,0)</f>
        <v>14800</v>
      </c>
      <c r="F95" s="5">
        <f>VLOOKUP(B95,'ccw db(돼지고기)'!$B$3:$U$100,16,0)</f>
        <v>10800</v>
      </c>
      <c r="G95" s="36" t="s">
        <v>21</v>
      </c>
      <c r="H95" s="36">
        <v>4000</v>
      </c>
      <c r="I95" s="37">
        <f t="shared" ref="I95:I115" si="10">1-D95/F95</f>
        <v>0.21296296296296291</v>
      </c>
      <c r="J95" s="38">
        <f t="shared" ref="J95:J115" si="11">F95-D95</f>
        <v>2300</v>
      </c>
    </row>
    <row r="96" spans="1:10">
      <c r="A96" s="15" t="s">
        <v>22</v>
      </c>
      <c r="B96" t="s">
        <v>122</v>
      </c>
      <c r="C96" s="5">
        <f>VLOOKUP(B96,'ccw db(돼지고기)'!$B$3:$U$100,13,0)</f>
        <v>10800</v>
      </c>
      <c r="D96" s="5">
        <f>VLOOKUP(B96,'ccw db(돼지고기)'!$B$3:$U$100,14,0)</f>
        <v>6500</v>
      </c>
      <c r="E96" s="5">
        <f>VLOOKUP(B96,'ccw db(돼지고기)'!$B$3:$U$100,15,0)</f>
        <v>10800</v>
      </c>
      <c r="F96" s="5">
        <f>VLOOKUP(B96,'ccw db(돼지고기)'!$B$3:$U$100,16,0)</f>
        <v>8800</v>
      </c>
      <c r="G96" s="36" t="s">
        <v>21</v>
      </c>
      <c r="H96" s="36">
        <v>4000</v>
      </c>
      <c r="I96" s="37">
        <f t="shared" si="10"/>
        <v>0.26136363636363635</v>
      </c>
      <c r="J96" s="38">
        <f t="shared" si="11"/>
        <v>2300</v>
      </c>
    </row>
    <row r="97" spans="1:10">
      <c r="A97" s="15" t="s">
        <v>22</v>
      </c>
      <c r="B97" t="s">
        <v>123</v>
      </c>
      <c r="C97" s="5">
        <f>VLOOKUP(B97,'ccw db(돼지고기)'!$B$3:$U$100,13,0)</f>
        <v>40800</v>
      </c>
      <c r="D97" s="5">
        <f>VLOOKUP(B97,'ccw db(돼지고기)'!$B$3:$U$100,14,0)</f>
        <v>24000</v>
      </c>
      <c r="E97" s="5">
        <f>VLOOKUP(B97,'ccw db(돼지고기)'!$B$3:$U$100,15,0)</f>
        <v>40800</v>
      </c>
      <c r="F97" s="5">
        <f>VLOOKUP(B97,'ccw db(돼지고기)'!$B$3:$U$100,16,0)</f>
        <v>30800</v>
      </c>
      <c r="G97" s="36" t="s">
        <v>21</v>
      </c>
      <c r="H97" s="36">
        <v>4000</v>
      </c>
      <c r="I97" s="37">
        <f t="shared" si="10"/>
        <v>0.22077922077922074</v>
      </c>
      <c r="J97" s="38">
        <f t="shared" si="11"/>
        <v>6800</v>
      </c>
    </row>
    <row r="98" spans="1:10">
      <c r="A98" s="15" t="s">
        <v>22</v>
      </c>
      <c r="B98" t="s">
        <v>124</v>
      </c>
      <c r="C98" s="5">
        <f>VLOOKUP(B98,'ccw db(돼지고기)'!$B$3:$U$100,13,0)</f>
        <v>9800</v>
      </c>
      <c r="D98" s="5">
        <f>VLOOKUP(B98,'ccw db(돼지고기)'!$B$3:$U$100,14,0)</f>
        <v>5500</v>
      </c>
      <c r="E98" s="5">
        <f>VLOOKUP(B98,'ccw db(돼지고기)'!$B$3:$U$100,15,0)</f>
        <v>9800</v>
      </c>
      <c r="F98" s="5">
        <f>VLOOKUP(B98,'ccw db(돼지고기)'!$B$3:$U$100,16,0)</f>
        <v>6800</v>
      </c>
      <c r="G98" s="36" t="s">
        <v>21</v>
      </c>
      <c r="H98" s="36">
        <v>4000</v>
      </c>
      <c r="I98" s="37">
        <f t="shared" si="10"/>
        <v>0.19117647058823528</v>
      </c>
      <c r="J98" s="38">
        <f t="shared" si="11"/>
        <v>1300</v>
      </c>
    </row>
    <row r="99" spans="1:10">
      <c r="A99" s="15" t="s">
        <v>22</v>
      </c>
      <c r="B99" t="s">
        <v>125</v>
      </c>
      <c r="C99" s="5">
        <f>VLOOKUP(B99,'ccw db(돼지고기)'!$B$3:$U$100,13,0)</f>
        <v>14800</v>
      </c>
      <c r="D99" s="5">
        <f>VLOOKUP(B99,'ccw db(돼지고기)'!$B$3:$U$100,14,0)</f>
        <v>8500</v>
      </c>
      <c r="E99" s="5">
        <f>VLOOKUP(B99,'ccw db(돼지고기)'!$B$3:$U$100,15,0)</f>
        <v>14800</v>
      </c>
      <c r="F99" s="5">
        <f>VLOOKUP(B99,'ccw db(돼지고기)'!$B$3:$U$100,16,0)</f>
        <v>10800</v>
      </c>
      <c r="G99" s="36" t="s">
        <v>21</v>
      </c>
      <c r="H99" s="36">
        <v>4000</v>
      </c>
      <c r="I99" s="37">
        <f t="shared" si="10"/>
        <v>0.21296296296296291</v>
      </c>
      <c r="J99" s="38">
        <f t="shared" si="11"/>
        <v>2300</v>
      </c>
    </row>
    <row r="100" spans="1:10">
      <c r="A100" s="15" t="s">
        <v>22</v>
      </c>
      <c r="B100" t="s">
        <v>126</v>
      </c>
      <c r="C100" s="5">
        <f>VLOOKUP(B100,'ccw db(돼지고기)'!$B$3:$U$100,13,0)</f>
        <v>12800</v>
      </c>
      <c r="D100" s="5">
        <f>VLOOKUP(B100,'ccw db(돼지고기)'!$B$3:$U$100,14,0)</f>
        <v>7500</v>
      </c>
      <c r="E100" s="5">
        <f>VLOOKUP(B100,'ccw db(돼지고기)'!$B$3:$U$100,15,0)</f>
        <v>12800</v>
      </c>
      <c r="F100" s="5">
        <f>VLOOKUP(B100,'ccw db(돼지고기)'!$B$3:$U$100,16,0)</f>
        <v>9800</v>
      </c>
      <c r="G100" s="36" t="s">
        <v>21</v>
      </c>
      <c r="H100" s="36">
        <v>4000</v>
      </c>
      <c r="I100" s="37">
        <f t="shared" si="10"/>
        <v>0.23469387755102045</v>
      </c>
      <c r="J100" s="38">
        <f t="shared" si="11"/>
        <v>2300</v>
      </c>
    </row>
    <row r="101" spans="1:10">
      <c r="A101" s="15" t="s">
        <v>22</v>
      </c>
      <c r="B101" t="s">
        <v>127</v>
      </c>
      <c r="C101" s="5">
        <f>VLOOKUP(B101,'ccw db(돼지고기)'!$B$3:$U$100,13,0)</f>
        <v>13800</v>
      </c>
      <c r="D101" s="5">
        <f>VLOOKUP(B101,'ccw db(돼지고기)'!$B$3:$U$100,14,0)</f>
        <v>8000</v>
      </c>
      <c r="E101" s="5">
        <f>VLOOKUP(B101,'ccw db(돼지고기)'!$B$3:$U$100,15,0)</f>
        <v>13800</v>
      </c>
      <c r="F101" s="5">
        <f>VLOOKUP(B101,'ccw db(돼지고기)'!$B$3:$U$100,16,0)</f>
        <v>10800</v>
      </c>
      <c r="G101" s="36" t="s">
        <v>21</v>
      </c>
      <c r="H101" s="36">
        <v>4000</v>
      </c>
      <c r="I101" s="37">
        <f t="shared" si="10"/>
        <v>0.2592592592592593</v>
      </c>
      <c r="J101" s="38">
        <f t="shared" si="11"/>
        <v>2800</v>
      </c>
    </row>
    <row r="102" spans="1:10">
      <c r="A102" s="15" t="s">
        <v>22</v>
      </c>
      <c r="B102" t="s">
        <v>128</v>
      </c>
      <c r="C102" s="5">
        <f>VLOOKUP(B102,'ccw db(돼지고기)'!$B$3:$U$100,13,0)</f>
        <v>7800</v>
      </c>
      <c r="D102" s="5">
        <f>VLOOKUP(B102,'ccw db(돼지고기)'!$B$3:$U$100,14,0)</f>
        <v>4300</v>
      </c>
      <c r="E102" s="5">
        <f>VLOOKUP(B102,'ccw db(돼지고기)'!$B$3:$U$100,15,0)</f>
        <v>7800</v>
      </c>
      <c r="F102" s="5">
        <f>VLOOKUP(B102,'ccw db(돼지고기)'!$B$3:$U$100,16,0)</f>
        <v>5800</v>
      </c>
      <c r="G102" s="36" t="s">
        <v>21</v>
      </c>
      <c r="H102" s="36">
        <v>4000</v>
      </c>
      <c r="I102" s="37">
        <f t="shared" si="10"/>
        <v>0.25862068965517238</v>
      </c>
      <c r="J102" s="38">
        <f t="shared" si="11"/>
        <v>1500</v>
      </c>
    </row>
    <row r="103" spans="1:10">
      <c r="A103" s="15" t="s">
        <v>22</v>
      </c>
      <c r="B103" t="s">
        <v>129</v>
      </c>
      <c r="C103" s="5">
        <f>VLOOKUP(B103,'ccw db(돼지고기)'!$B$3:$U$100,13,0)</f>
        <v>17800</v>
      </c>
      <c r="D103" s="5">
        <f>VLOOKUP(B103,'ccw db(돼지고기)'!$B$3:$U$100,14,0)</f>
        <v>10500</v>
      </c>
      <c r="E103" s="5">
        <f>VLOOKUP(B103,'ccw db(돼지고기)'!$B$3:$U$100,15,0)</f>
        <v>17800</v>
      </c>
      <c r="F103" s="5">
        <f>VLOOKUP(B103,'ccw db(돼지고기)'!$B$3:$U$100,16,0)</f>
        <v>13800</v>
      </c>
      <c r="G103" s="36" t="s">
        <v>21</v>
      </c>
      <c r="H103" s="36">
        <v>4000</v>
      </c>
      <c r="I103" s="37">
        <f t="shared" si="10"/>
        <v>0.23913043478260865</v>
      </c>
      <c r="J103" s="38">
        <f t="shared" si="11"/>
        <v>3300</v>
      </c>
    </row>
    <row r="104" spans="1:10">
      <c r="A104" s="15" t="s">
        <v>22</v>
      </c>
      <c r="B104" t="s">
        <v>130</v>
      </c>
      <c r="C104" s="5">
        <f>VLOOKUP(B104,'ccw db(돼지고기)'!$B$3:$U$100,13,0)</f>
        <v>5800</v>
      </c>
      <c r="D104" s="5">
        <f>VLOOKUP(B104,'ccw db(돼지고기)'!$B$3:$U$100,14,0)</f>
        <v>3300</v>
      </c>
      <c r="E104" s="5">
        <f>VLOOKUP(B104,'ccw db(돼지고기)'!$B$3:$U$100,15,0)</f>
        <v>5800</v>
      </c>
      <c r="F104" s="5">
        <f>VLOOKUP(B104,'ccw db(돼지고기)'!$B$3:$U$100,16,0)</f>
        <v>4800</v>
      </c>
      <c r="G104" s="36" t="s">
        <v>21</v>
      </c>
      <c r="H104" s="36">
        <v>4000</v>
      </c>
      <c r="I104" s="37">
        <f t="shared" si="10"/>
        <v>0.3125</v>
      </c>
      <c r="J104" s="38">
        <f t="shared" si="11"/>
        <v>1500</v>
      </c>
    </row>
    <row r="105" spans="1:10">
      <c r="A105" s="15" t="s">
        <v>22</v>
      </c>
      <c r="B105" t="s">
        <v>131</v>
      </c>
      <c r="C105" s="5">
        <f>VLOOKUP(B105,'ccw db(돼지고기)'!$B$3:$U$100,13,0)</f>
        <v>7800</v>
      </c>
      <c r="D105" s="5">
        <f>VLOOKUP(B105,'ccw db(돼지고기)'!$B$3:$U$100,14,0)</f>
        <v>4500</v>
      </c>
      <c r="E105" s="5">
        <f>VLOOKUP(B105,'ccw db(돼지고기)'!$B$3:$U$100,15,0)</f>
        <v>7800</v>
      </c>
      <c r="F105" s="5">
        <f>VLOOKUP(B105,'ccw db(돼지고기)'!$B$3:$U$100,16,0)</f>
        <v>5800</v>
      </c>
      <c r="G105" s="36" t="s">
        <v>21</v>
      </c>
      <c r="H105" s="36">
        <v>4000</v>
      </c>
      <c r="I105" s="37">
        <f t="shared" si="10"/>
        <v>0.22413793103448276</v>
      </c>
      <c r="J105" s="38">
        <f t="shared" si="11"/>
        <v>1300</v>
      </c>
    </row>
    <row r="106" spans="1:10">
      <c r="A106" s="15" t="s">
        <v>22</v>
      </c>
      <c r="B106" t="s">
        <v>132</v>
      </c>
      <c r="C106" s="5">
        <f>VLOOKUP(B106,'ccw db(돼지고기)'!$B$3:$U$100,13,0)</f>
        <v>25800</v>
      </c>
      <c r="D106" s="5">
        <f>VLOOKUP(B106,'ccw db(돼지고기)'!$B$3:$U$100,14,0)</f>
        <v>15500</v>
      </c>
      <c r="E106" s="5">
        <f>VLOOKUP(B106,'ccw db(돼지고기)'!$B$3:$U$100,15,0)</f>
        <v>25800</v>
      </c>
      <c r="F106" s="5">
        <f>VLOOKUP(B106,'ccw db(돼지고기)'!$B$3:$U$100,16,0)</f>
        <v>19800</v>
      </c>
      <c r="G106" s="36" t="s">
        <v>21</v>
      </c>
      <c r="H106" s="36">
        <v>4000</v>
      </c>
      <c r="I106" s="37">
        <f t="shared" si="10"/>
        <v>0.21717171717171713</v>
      </c>
      <c r="J106" s="38">
        <f t="shared" si="11"/>
        <v>4300</v>
      </c>
    </row>
    <row r="107" spans="1:10">
      <c r="A107" s="15" t="s">
        <v>22</v>
      </c>
      <c r="B107" t="s">
        <v>133</v>
      </c>
      <c r="C107" s="5">
        <f>VLOOKUP(B107,'ccw db(돼지고기)'!$B$3:$U$100,13,0)</f>
        <v>9800</v>
      </c>
      <c r="D107" s="5">
        <f>VLOOKUP(B107,'ccw db(돼지고기)'!$B$3:$U$100,14,0)</f>
        <v>5500</v>
      </c>
      <c r="E107" s="5">
        <f>VLOOKUP(B107,'ccw db(돼지고기)'!$B$3:$U$100,15,0)</f>
        <v>9800</v>
      </c>
      <c r="F107" s="5">
        <f>VLOOKUP(B107,'ccw db(돼지고기)'!$B$3:$U$100,16,0)</f>
        <v>6800</v>
      </c>
      <c r="G107" s="36" t="s">
        <v>21</v>
      </c>
      <c r="H107" s="36">
        <v>4000</v>
      </c>
      <c r="I107" s="37">
        <f t="shared" si="10"/>
        <v>0.19117647058823528</v>
      </c>
      <c r="J107" s="38">
        <f t="shared" si="11"/>
        <v>1300</v>
      </c>
    </row>
    <row r="108" spans="1:10">
      <c r="A108" s="15" t="s">
        <v>22</v>
      </c>
      <c r="B108" t="s">
        <v>134</v>
      </c>
      <c r="C108" s="5">
        <f>VLOOKUP(B108,'ccw db(돼지고기)'!$B$3:$U$100,13,0)</f>
        <v>21800</v>
      </c>
      <c r="D108" s="5">
        <f>VLOOKUP(B108,'ccw db(돼지고기)'!$B$3:$U$100,14,0)</f>
        <v>13000</v>
      </c>
      <c r="E108" s="5">
        <f>VLOOKUP(B108,'ccw db(돼지고기)'!$B$3:$U$100,15,0)</f>
        <v>21800</v>
      </c>
      <c r="F108" s="5">
        <f>VLOOKUP(B108,'ccw db(돼지고기)'!$B$3:$U$100,16,0)</f>
        <v>16800</v>
      </c>
      <c r="G108" s="36" t="s">
        <v>21</v>
      </c>
      <c r="H108" s="36">
        <v>4000</v>
      </c>
      <c r="I108" s="37">
        <f t="shared" si="10"/>
        <v>0.22619047619047616</v>
      </c>
      <c r="J108" s="38">
        <f t="shared" si="11"/>
        <v>3800</v>
      </c>
    </row>
    <row r="109" spans="1:10">
      <c r="A109" s="15" t="s">
        <v>22</v>
      </c>
      <c r="B109" t="s">
        <v>135</v>
      </c>
      <c r="C109" s="5">
        <f>VLOOKUP(B109,'ccw db(돼지고기)'!$B$3:$U$100,13,0)</f>
        <v>10800</v>
      </c>
      <c r="D109" s="5">
        <f>VLOOKUP(B109,'ccw db(돼지고기)'!$B$3:$U$100,14,0)</f>
        <v>6000</v>
      </c>
      <c r="E109" s="5">
        <f>VLOOKUP(B109,'ccw db(돼지고기)'!$B$3:$U$100,15,0)</f>
        <v>10800</v>
      </c>
      <c r="F109" s="5">
        <f>VLOOKUP(B109,'ccw db(돼지고기)'!$B$3:$U$100,16,0)</f>
        <v>7800</v>
      </c>
      <c r="G109" s="36" t="s">
        <v>21</v>
      </c>
      <c r="H109" s="36">
        <v>4000</v>
      </c>
      <c r="I109" s="37">
        <f t="shared" si="10"/>
        <v>0.23076923076923073</v>
      </c>
      <c r="J109" s="38">
        <f t="shared" si="11"/>
        <v>1800</v>
      </c>
    </row>
    <row r="110" spans="1:10">
      <c r="A110" s="15" t="s">
        <v>22</v>
      </c>
      <c r="B110" t="s">
        <v>136</v>
      </c>
      <c r="C110" s="5">
        <f>VLOOKUP(B110,'ccw db(돼지고기)'!$B$3:$U$100,13,0)</f>
        <v>10800</v>
      </c>
      <c r="D110" s="5">
        <f>VLOOKUP(B110,'ccw db(돼지고기)'!$B$3:$U$100,14,0)</f>
        <v>6000</v>
      </c>
      <c r="E110" s="5">
        <f>VLOOKUP(B110,'ccw db(돼지고기)'!$B$3:$U$100,15,0)</f>
        <v>10800</v>
      </c>
      <c r="F110" s="5">
        <f>VLOOKUP(B110,'ccw db(돼지고기)'!$B$3:$U$100,16,0)</f>
        <v>7800</v>
      </c>
      <c r="G110" s="36" t="s">
        <v>21</v>
      </c>
      <c r="H110" s="36">
        <v>4000</v>
      </c>
      <c r="I110" s="37">
        <f t="shared" si="10"/>
        <v>0.23076923076923073</v>
      </c>
      <c r="J110" s="38">
        <f t="shared" si="11"/>
        <v>1800</v>
      </c>
    </row>
    <row r="111" spans="1:10">
      <c r="A111" s="15" t="s">
        <v>22</v>
      </c>
      <c r="B111" t="s">
        <v>137</v>
      </c>
      <c r="C111" s="5">
        <f>VLOOKUP(B111,'ccw db(돼지고기)'!$B$3:$U$100,13,0)</f>
        <v>8800</v>
      </c>
      <c r="D111" s="5">
        <f>VLOOKUP(B111,'ccw db(돼지고기)'!$B$3:$U$100,14,0)</f>
        <v>5000</v>
      </c>
      <c r="E111" s="5">
        <f>VLOOKUP(B111,'ccw db(돼지고기)'!$B$3:$U$100,15,0)</f>
        <v>8800</v>
      </c>
      <c r="F111" s="5">
        <f>VLOOKUP(B111,'ccw db(돼지고기)'!$B$3:$U$100,16,0)</f>
        <v>6800</v>
      </c>
      <c r="G111" s="36" t="s">
        <v>21</v>
      </c>
      <c r="H111" s="36">
        <v>4000</v>
      </c>
      <c r="I111" s="37">
        <f t="shared" si="10"/>
        <v>0.26470588235294112</v>
      </c>
      <c r="J111" s="38">
        <f t="shared" si="11"/>
        <v>1800</v>
      </c>
    </row>
    <row r="112" spans="1:10">
      <c r="A112" s="15" t="s">
        <v>22</v>
      </c>
      <c r="B112" t="s">
        <v>138</v>
      </c>
      <c r="C112" s="5">
        <f>VLOOKUP(B112,'ccw db(닭오리)'!$B$3:$U$100,13,0)</f>
        <v>8800</v>
      </c>
      <c r="D112" s="5">
        <f>VLOOKUP(B112,'ccw db(닭오리)'!$B$3:$U$100,14,0)</f>
        <v>5000</v>
      </c>
      <c r="E112" s="5">
        <f>VLOOKUP(B112,'ccw db(닭오리)'!$B$3:$U$100,15,0)</f>
        <v>8800</v>
      </c>
      <c r="F112" s="5">
        <f>VLOOKUP(B112,'ccw db(닭오리)'!$B$3:$U$100,16,0)</f>
        <v>6800</v>
      </c>
      <c r="G112" s="36" t="s">
        <v>21</v>
      </c>
      <c r="H112" s="36">
        <v>4000</v>
      </c>
      <c r="I112" s="37">
        <f t="shared" si="10"/>
        <v>0.26470588235294112</v>
      </c>
      <c r="J112" s="38">
        <f t="shared" si="11"/>
        <v>1800</v>
      </c>
    </row>
    <row r="113" spans="1:10">
      <c r="A113" s="15" t="s">
        <v>22</v>
      </c>
      <c r="B113" t="s">
        <v>139</v>
      </c>
      <c r="C113" s="5">
        <f>VLOOKUP(B113,'ccw db(닭오리)'!$B$3:$U$100,13,0)</f>
        <v>8800</v>
      </c>
      <c r="D113" s="5">
        <f>VLOOKUP(B113,'ccw db(닭오리)'!$B$3:$U$100,14,0)</f>
        <v>5000</v>
      </c>
      <c r="E113" s="5">
        <f>VLOOKUP(B113,'ccw db(닭오리)'!$B$3:$U$100,15,0)</f>
        <v>8800</v>
      </c>
      <c r="F113" s="5">
        <f>VLOOKUP(B113,'ccw db(닭오리)'!$B$3:$U$100,16,0)</f>
        <v>6800</v>
      </c>
      <c r="G113" s="36" t="s">
        <v>21</v>
      </c>
      <c r="H113" s="36">
        <v>4000</v>
      </c>
      <c r="I113" s="37">
        <f t="shared" si="10"/>
        <v>0.26470588235294112</v>
      </c>
      <c r="J113" s="38">
        <f t="shared" si="11"/>
        <v>1800</v>
      </c>
    </row>
    <row r="114" spans="1:10">
      <c r="A114" s="15" t="s">
        <v>22</v>
      </c>
      <c r="B114" t="s">
        <v>140</v>
      </c>
      <c r="C114" s="5">
        <f>VLOOKUP(B114,'ccw db(닭오리)'!$B$3:$U$100,13,0)</f>
        <v>6800</v>
      </c>
      <c r="D114" s="5">
        <f>VLOOKUP(B114,'ccw db(닭오리)'!$B$3:$U$100,14,0)</f>
        <v>3800</v>
      </c>
      <c r="E114" s="5">
        <f>VLOOKUP(B114,'ccw db(닭오리)'!$B$3:$U$100,15,0)</f>
        <v>6800</v>
      </c>
      <c r="F114" s="5">
        <f>VLOOKUP(B114,'ccw db(닭오리)'!$B$3:$U$100,16,0)</f>
        <v>4800</v>
      </c>
      <c r="G114" s="36" t="s">
        <v>21</v>
      </c>
      <c r="H114" s="36">
        <v>4000</v>
      </c>
      <c r="I114" s="37">
        <f t="shared" si="10"/>
        <v>0.20833333333333337</v>
      </c>
      <c r="J114" s="38">
        <f t="shared" si="11"/>
        <v>1000</v>
      </c>
    </row>
    <row r="115" spans="1:10">
      <c r="A115" s="15" t="s">
        <v>22</v>
      </c>
      <c r="B115" t="s">
        <v>141</v>
      </c>
      <c r="C115" s="5">
        <f>VLOOKUP(B115,'ccw db(닭오리)'!$B$3:$U$100,13,0)</f>
        <v>6800</v>
      </c>
      <c r="D115" s="5">
        <f>VLOOKUP(B115,'ccw db(닭오리)'!$B$3:$U$100,14,0)</f>
        <v>3800</v>
      </c>
      <c r="E115" s="5">
        <f>VLOOKUP(B115,'ccw db(닭오리)'!$B$3:$U$100,15,0)</f>
        <v>6800</v>
      </c>
      <c r="F115" s="5">
        <f>VLOOKUP(B115,'ccw db(닭오리)'!$B$3:$U$100,16,0)</f>
        <v>4800</v>
      </c>
      <c r="G115" s="36" t="s">
        <v>21</v>
      </c>
      <c r="H115" s="36">
        <v>4000</v>
      </c>
      <c r="I115" s="37">
        <f t="shared" si="10"/>
        <v>0.20833333333333337</v>
      </c>
      <c r="J115" s="38">
        <f t="shared" si="11"/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9A1B-28AF-4E0C-80A6-2F0ADC334938}">
  <dimension ref="A1:V131"/>
  <sheetViews>
    <sheetView tabSelected="1" topLeftCell="E1" zoomScale="85" zoomScaleNormal="85" workbookViewId="0">
      <selection activeCell="U18" sqref="U18"/>
    </sheetView>
  </sheetViews>
  <sheetFormatPr defaultRowHeight="16.5"/>
  <cols>
    <col min="1" max="1" width="8.75" style="1"/>
    <col min="2" max="2" width="41.25" bestFit="1" customWidth="1"/>
    <col min="3" max="3" width="14.5" bestFit="1" customWidth="1"/>
    <col min="4" max="5" width="13.5" customWidth="1"/>
    <col min="6" max="6" width="10.125" bestFit="1" customWidth="1"/>
    <col min="7" max="7" width="1.25" customWidth="1"/>
    <col min="8" max="8" width="8.75" style="1"/>
    <col min="9" max="9" width="11.125" bestFit="1" customWidth="1"/>
    <col min="12" max="12" width="2.25" customWidth="1"/>
    <col min="14" max="14" width="53.75" bestFit="1" customWidth="1"/>
    <col min="15" max="15" width="13.375" customWidth="1"/>
    <col min="16" max="16" width="11.25" bestFit="1" customWidth="1"/>
    <col min="17" max="17" width="14.375" bestFit="1" customWidth="1"/>
    <col min="22" max="22" width="11.125" bestFit="1" customWidth="1"/>
  </cols>
  <sheetData>
    <row r="1" spans="1:22">
      <c r="B1" s="88" t="s">
        <v>142</v>
      </c>
      <c r="C1" s="88"/>
      <c r="D1" s="88"/>
      <c r="E1" s="88"/>
      <c r="F1" s="4">
        <v>0.1</v>
      </c>
      <c r="H1" s="9">
        <f>SUM(H3:H45)</f>
        <v>18</v>
      </c>
      <c r="I1" s="9">
        <f>SUM(I3:I45)</f>
        <v>427800</v>
      </c>
      <c r="M1" s="89" t="s">
        <v>143</v>
      </c>
      <c r="N1" s="89"/>
      <c r="O1" s="89"/>
      <c r="P1" s="89"/>
      <c r="Q1" s="89"/>
      <c r="R1" s="89"/>
      <c r="S1" s="89"/>
      <c r="T1" s="4">
        <v>0.18</v>
      </c>
      <c r="U1" s="1">
        <f>SUM(U3:U45)</f>
        <v>18</v>
      </c>
      <c r="V1" s="39">
        <f>SUM(V3:V45)</f>
        <v>427800</v>
      </c>
    </row>
    <row r="2" spans="1:22">
      <c r="A2" s="66">
        <v>1</v>
      </c>
      <c r="B2" s="67" t="s">
        <v>0</v>
      </c>
      <c r="C2" s="67" t="s">
        <v>144</v>
      </c>
      <c r="D2" s="67" t="s">
        <v>145</v>
      </c>
      <c r="E2" s="67" t="s">
        <v>146</v>
      </c>
      <c r="F2" s="68" t="s">
        <v>147</v>
      </c>
      <c r="G2" s="69"/>
      <c r="H2" s="67" t="s">
        <v>148</v>
      </c>
      <c r="I2" s="70" t="s">
        <v>149</v>
      </c>
      <c r="J2" s="69" t="s">
        <v>23</v>
      </c>
      <c r="K2" s="71" t="s">
        <v>12</v>
      </c>
      <c r="M2" s="47" t="s">
        <v>150</v>
      </c>
      <c r="N2" s="48" t="s">
        <v>0</v>
      </c>
      <c r="O2" s="48" t="s">
        <v>151</v>
      </c>
      <c r="P2" s="48" t="s">
        <v>155</v>
      </c>
      <c r="Q2" s="48" t="s">
        <v>2</v>
      </c>
      <c r="R2" s="48" t="s">
        <v>145</v>
      </c>
      <c r="S2" s="48" t="s">
        <v>146</v>
      </c>
      <c r="T2" s="49" t="s">
        <v>14</v>
      </c>
      <c r="U2" s="48" t="s">
        <v>152</v>
      </c>
      <c r="V2" s="50" t="s">
        <v>149</v>
      </c>
    </row>
    <row r="3" spans="1:22">
      <c r="A3" s="72">
        <v>1</v>
      </c>
      <c r="B3" s="52" t="s">
        <v>24</v>
      </c>
      <c r="C3" s="73">
        <f>VLOOKUP(B3,'CCW DB(B2B)'!$B$3:$U$50,14,0)</f>
        <v>30500</v>
      </c>
      <c r="D3" s="74">
        <f>VLOOKUP(B3,'CCW DB(B2B)'!$B$3:$U$50,12,0)</f>
        <v>5</v>
      </c>
      <c r="E3" s="74">
        <f>C3/D3</f>
        <v>6100</v>
      </c>
      <c r="F3" s="75">
        <f>VLOOKUP(B3,'CCW DB(B2B)'!$B$3:$U$50,16,0)+4000</f>
        <v>38500</v>
      </c>
      <c r="G3" s="59"/>
      <c r="H3" s="76">
        <f>U3</f>
        <v>0</v>
      </c>
      <c r="I3" s="77">
        <f>H3*F3</f>
        <v>0</v>
      </c>
      <c r="J3" s="77">
        <f>(F3-C3)*H3</f>
        <v>0</v>
      </c>
      <c r="K3" s="78" t="e">
        <f>J3/I3</f>
        <v>#DIV/0!</v>
      </c>
      <c r="M3" s="51">
        <v>1</v>
      </c>
      <c r="N3" s="52" t="s">
        <v>24</v>
      </c>
      <c r="O3" s="53" t="s">
        <v>154</v>
      </c>
      <c r="P3" s="86" t="s">
        <v>156</v>
      </c>
      <c r="Q3" s="54">
        <f>VLOOKUP(N3,$B$3:$K$50,5,0)</f>
        <v>38500</v>
      </c>
      <c r="R3" s="54">
        <f>VLOOKUP(N3,$B$3:$K$50,3,0)</f>
        <v>5</v>
      </c>
      <c r="S3" s="54">
        <f t="shared" ref="S3:S50" si="0">Q3/R3</f>
        <v>7700</v>
      </c>
      <c r="T3" s="54">
        <f>ROUNDDOWN(S3/(1-$T$1),-2)+80</f>
        <v>9380</v>
      </c>
      <c r="U3" s="55">
        <v>0</v>
      </c>
      <c r="V3" s="56">
        <f t="shared" ref="V3:V7" si="1">U3*Q3</f>
        <v>0</v>
      </c>
    </row>
    <row r="4" spans="1:22">
      <c r="A4" s="72">
        <v>2</v>
      </c>
      <c r="B4" s="52" t="s">
        <v>25</v>
      </c>
      <c r="C4" s="73">
        <f>VLOOKUP(B4,'CCW DB(B2B)'!$B$3:$U$50,14,0)</f>
        <v>36000</v>
      </c>
      <c r="D4" s="74">
        <f>VLOOKUP(B4,'CCW DB(B2B)'!$B$3:$U$50,12,0)</f>
        <v>12</v>
      </c>
      <c r="E4" s="74">
        <f t="shared" ref="E4:E48" si="2">C4/D4</f>
        <v>3000</v>
      </c>
      <c r="F4" s="75">
        <f>VLOOKUP(B4,'CCW DB(B2B)'!$B$3:$U$50,16,0)+4000</f>
        <v>44800</v>
      </c>
      <c r="G4" s="59"/>
      <c r="H4" s="76">
        <f t="shared" ref="H4:H7" si="3">U4</f>
        <v>0</v>
      </c>
      <c r="I4" s="77">
        <f t="shared" ref="I4:I7" si="4">H4*F4</f>
        <v>0</v>
      </c>
      <c r="J4" s="77">
        <f t="shared" ref="J4:J7" si="5">(F4-C4)*H4</f>
        <v>0</v>
      </c>
      <c r="K4" s="78" t="e">
        <f t="shared" ref="K4:K7" si="6">J4/I4</f>
        <v>#DIV/0!</v>
      </c>
      <c r="M4" s="51">
        <v>2</v>
      </c>
      <c r="N4" s="52" t="s">
        <v>25</v>
      </c>
      <c r="O4" s="57"/>
      <c r="P4" s="87" t="s">
        <v>156</v>
      </c>
      <c r="Q4" s="54">
        <f t="shared" ref="Q4:Q50" si="7">VLOOKUP(N4,$B$3:$K$50,5,0)</f>
        <v>44800</v>
      </c>
      <c r="R4" s="54">
        <f t="shared" ref="R4:R50" si="8">VLOOKUP(N4,$B$3:$K$50,3,0)</f>
        <v>12</v>
      </c>
      <c r="S4" s="54">
        <f t="shared" si="0"/>
        <v>3733.3333333333335</v>
      </c>
      <c r="T4" s="54">
        <f t="shared" ref="T4:T50" si="9">ROUNDDOWN(S4/(1-$T$1),-2)+80</f>
        <v>4580</v>
      </c>
      <c r="U4" s="55">
        <v>0</v>
      </c>
      <c r="V4" s="56">
        <f t="shared" si="1"/>
        <v>0</v>
      </c>
    </row>
    <row r="5" spans="1:22">
      <c r="A5" s="72">
        <v>3</v>
      </c>
      <c r="B5" s="52" t="s">
        <v>26</v>
      </c>
      <c r="C5" s="73">
        <f>VLOOKUP(B5,'CCW DB(B2B)'!$B$3:$U$50,14,0)</f>
        <v>49700</v>
      </c>
      <c r="D5" s="74">
        <f>VLOOKUP(B5,'CCW DB(B2B)'!$B$3:$U$50,12,0)</f>
        <v>7</v>
      </c>
      <c r="E5" s="74">
        <f t="shared" si="2"/>
        <v>7100</v>
      </c>
      <c r="F5" s="75">
        <f>VLOOKUP(B5,'CCW DB(B2B)'!$B$3:$U$50,16,0)+4000</f>
        <v>60700</v>
      </c>
      <c r="G5" s="59"/>
      <c r="H5" s="76">
        <f t="shared" si="3"/>
        <v>0</v>
      </c>
      <c r="I5" s="77">
        <f t="shared" si="4"/>
        <v>0</v>
      </c>
      <c r="J5" s="77">
        <f t="shared" si="5"/>
        <v>0</v>
      </c>
      <c r="K5" s="78" t="e">
        <f t="shared" si="6"/>
        <v>#DIV/0!</v>
      </c>
      <c r="M5" s="51">
        <v>3</v>
      </c>
      <c r="N5" s="52" t="s">
        <v>26</v>
      </c>
      <c r="O5" s="59"/>
      <c r="P5" s="59" t="s">
        <v>156</v>
      </c>
      <c r="Q5" s="54">
        <f t="shared" si="7"/>
        <v>60700</v>
      </c>
      <c r="R5" s="54">
        <f t="shared" si="8"/>
        <v>7</v>
      </c>
      <c r="S5" s="54">
        <f t="shared" si="0"/>
        <v>8671.4285714285706</v>
      </c>
      <c r="T5" s="54">
        <f t="shared" si="9"/>
        <v>10580</v>
      </c>
      <c r="U5" s="55">
        <v>0</v>
      </c>
      <c r="V5" s="56">
        <f t="shared" si="1"/>
        <v>0</v>
      </c>
    </row>
    <row r="6" spans="1:22">
      <c r="A6" s="72">
        <v>4</v>
      </c>
      <c r="B6" s="52" t="s">
        <v>27</v>
      </c>
      <c r="C6" s="73">
        <f>VLOOKUP(B6,'CCW DB(B2B)'!$B$3:$U$50,14,0)</f>
        <v>60000</v>
      </c>
      <c r="D6" s="74">
        <f>VLOOKUP(B6,'CCW DB(B2B)'!$B$3:$U$50,12,0)</f>
        <v>8</v>
      </c>
      <c r="E6" s="74">
        <f t="shared" si="2"/>
        <v>7500</v>
      </c>
      <c r="F6" s="75">
        <f>VLOOKUP(B6,'CCW DB(B2B)'!$B$3:$U$50,16,0)+4000</f>
        <v>72000</v>
      </c>
      <c r="G6" s="59"/>
      <c r="H6" s="76">
        <f t="shared" si="3"/>
        <v>0</v>
      </c>
      <c r="I6" s="77">
        <f t="shared" si="4"/>
        <v>0</v>
      </c>
      <c r="J6" s="77">
        <f t="shared" si="5"/>
        <v>0</v>
      </c>
      <c r="K6" s="78" t="e">
        <f t="shared" si="6"/>
        <v>#DIV/0!</v>
      </c>
      <c r="M6" s="51">
        <v>4</v>
      </c>
      <c r="N6" s="52" t="s">
        <v>27</v>
      </c>
      <c r="O6" s="59"/>
      <c r="P6" s="59" t="s">
        <v>156</v>
      </c>
      <c r="Q6" s="54">
        <f t="shared" si="7"/>
        <v>72000</v>
      </c>
      <c r="R6" s="54">
        <f t="shared" si="8"/>
        <v>8</v>
      </c>
      <c r="S6" s="54">
        <f t="shared" si="0"/>
        <v>9000</v>
      </c>
      <c r="T6" s="54">
        <f t="shared" si="9"/>
        <v>10980</v>
      </c>
      <c r="U6" s="55">
        <v>0</v>
      </c>
      <c r="V6" s="56">
        <f t="shared" si="1"/>
        <v>0</v>
      </c>
    </row>
    <row r="7" spans="1:22">
      <c r="A7" s="72">
        <v>5</v>
      </c>
      <c r="B7" s="52" t="s">
        <v>28</v>
      </c>
      <c r="C7" s="73">
        <f>VLOOKUP(B7,'CCW DB(B2B)'!$B$3:$U$50,14,0)</f>
        <v>88000</v>
      </c>
      <c r="D7" s="74">
        <f>VLOOKUP(B7,'CCW DB(B2B)'!$B$3:$U$50,12,0)</f>
        <v>40</v>
      </c>
      <c r="E7" s="74">
        <f t="shared" si="2"/>
        <v>2200</v>
      </c>
      <c r="F7" s="75">
        <f>VLOOKUP(B7,'CCW DB(B2B)'!$B$3:$U$50,16,0)+4000</f>
        <v>104000</v>
      </c>
      <c r="G7" s="59"/>
      <c r="H7" s="76">
        <f t="shared" si="3"/>
        <v>0</v>
      </c>
      <c r="I7" s="77">
        <f t="shared" si="4"/>
        <v>0</v>
      </c>
      <c r="J7" s="77">
        <f t="shared" si="5"/>
        <v>0</v>
      </c>
      <c r="K7" s="78" t="e">
        <f t="shared" si="6"/>
        <v>#DIV/0!</v>
      </c>
      <c r="M7" s="51">
        <v>5</v>
      </c>
      <c r="N7" s="52" t="s">
        <v>28</v>
      </c>
      <c r="O7" s="59"/>
      <c r="P7" s="59" t="s">
        <v>156</v>
      </c>
      <c r="Q7" s="54">
        <f t="shared" si="7"/>
        <v>104000</v>
      </c>
      <c r="R7" s="54">
        <f t="shared" si="8"/>
        <v>40</v>
      </c>
      <c r="S7" s="54">
        <f t="shared" si="0"/>
        <v>2600</v>
      </c>
      <c r="T7" s="54">
        <f t="shared" si="9"/>
        <v>3180</v>
      </c>
      <c r="U7" s="55">
        <v>0</v>
      </c>
      <c r="V7" s="56">
        <f t="shared" si="1"/>
        <v>0</v>
      </c>
    </row>
    <row r="8" spans="1:22">
      <c r="A8" s="72">
        <v>6</v>
      </c>
      <c r="B8" s="59" t="s">
        <v>29</v>
      </c>
      <c r="C8" s="73">
        <f>VLOOKUP(B8,'CCW DB(B2B)'!$B$3:$U$50,14,0)</f>
        <v>48000</v>
      </c>
      <c r="D8" s="74">
        <f>VLOOKUP(B8,'CCW DB(B2B)'!$B$3:$U$50,12,0)</f>
        <v>8</v>
      </c>
      <c r="E8" s="74">
        <f t="shared" si="2"/>
        <v>6000</v>
      </c>
      <c r="F8" s="75">
        <f>VLOOKUP(B8,'CCW DB(B2B)'!$B$3:$U$50,16,0)+4000</f>
        <v>58400</v>
      </c>
      <c r="G8" s="59"/>
      <c r="H8" s="76">
        <f t="shared" ref="H8:H14" si="10">U8</f>
        <v>0</v>
      </c>
      <c r="I8" s="77">
        <f t="shared" ref="I8:I14" si="11">H8*F8</f>
        <v>0</v>
      </c>
      <c r="J8" s="77">
        <f t="shared" ref="J8:J14" si="12">(F8-C8)*H8</f>
        <v>0</v>
      </c>
      <c r="K8" s="78" t="e">
        <f t="shared" ref="K8:K14" si="13">J8/I8</f>
        <v>#DIV/0!</v>
      </c>
      <c r="M8" s="51">
        <v>6</v>
      </c>
      <c r="N8" s="59" t="s">
        <v>29</v>
      </c>
      <c r="O8" s="59"/>
      <c r="P8" s="59" t="s">
        <v>156</v>
      </c>
      <c r="Q8" s="54">
        <f t="shared" si="7"/>
        <v>58400</v>
      </c>
      <c r="R8" s="54">
        <f t="shared" si="8"/>
        <v>8</v>
      </c>
      <c r="S8" s="54">
        <f t="shared" si="0"/>
        <v>7300</v>
      </c>
      <c r="T8" s="54">
        <f t="shared" si="9"/>
        <v>8980</v>
      </c>
      <c r="U8" s="55">
        <v>0</v>
      </c>
      <c r="V8" s="56">
        <f t="shared" ref="V8:V50" si="14">U8*Q8</f>
        <v>0</v>
      </c>
    </row>
    <row r="9" spans="1:22">
      <c r="A9" s="72">
        <v>7</v>
      </c>
      <c r="B9" s="59" t="s">
        <v>30</v>
      </c>
      <c r="C9" s="73">
        <f>VLOOKUP(B9,'CCW DB(B2B)'!$B$3:$U$50,14,0)</f>
        <v>59200</v>
      </c>
      <c r="D9" s="74">
        <f>VLOOKUP(B9,'CCW DB(B2B)'!$B$3:$U$50,12,0)</f>
        <v>8</v>
      </c>
      <c r="E9" s="74">
        <f t="shared" si="2"/>
        <v>7400</v>
      </c>
      <c r="F9" s="75">
        <f>VLOOKUP(B9,'CCW DB(B2B)'!$B$3:$U$50,16,0)+4000</f>
        <v>71200</v>
      </c>
      <c r="G9" s="59"/>
      <c r="H9" s="76">
        <f t="shared" si="10"/>
        <v>0</v>
      </c>
      <c r="I9" s="77">
        <f t="shared" si="11"/>
        <v>0</v>
      </c>
      <c r="J9" s="77">
        <f t="shared" si="12"/>
        <v>0</v>
      </c>
      <c r="K9" s="78" t="e">
        <f t="shared" si="13"/>
        <v>#DIV/0!</v>
      </c>
      <c r="M9" s="51">
        <v>7</v>
      </c>
      <c r="N9" s="59" t="s">
        <v>30</v>
      </c>
      <c r="O9" s="59"/>
      <c r="P9" s="59" t="s">
        <v>156</v>
      </c>
      <c r="Q9" s="54">
        <f t="shared" si="7"/>
        <v>71200</v>
      </c>
      <c r="R9" s="54">
        <f t="shared" si="8"/>
        <v>8</v>
      </c>
      <c r="S9" s="54">
        <f t="shared" si="0"/>
        <v>8900</v>
      </c>
      <c r="T9" s="54">
        <f t="shared" si="9"/>
        <v>10880</v>
      </c>
      <c r="U9" s="55">
        <v>0</v>
      </c>
      <c r="V9" s="56">
        <f t="shared" si="14"/>
        <v>0</v>
      </c>
    </row>
    <row r="10" spans="1:22">
      <c r="A10" s="72">
        <v>8</v>
      </c>
      <c r="B10" s="59" t="s">
        <v>31</v>
      </c>
      <c r="C10" s="73">
        <f>VLOOKUP(B10,'CCW DB(B2B)'!$B$3:$U$50,14,0)</f>
        <v>68000</v>
      </c>
      <c r="D10" s="74">
        <f>VLOOKUP(B10,'CCW DB(B2B)'!$B$3:$U$50,12,0)</f>
        <v>8</v>
      </c>
      <c r="E10" s="74">
        <f t="shared" si="2"/>
        <v>8500</v>
      </c>
      <c r="F10" s="75">
        <f>VLOOKUP(B10,'CCW DB(B2B)'!$B$3:$U$50,16,0)+4000</f>
        <v>81600</v>
      </c>
      <c r="G10" s="59"/>
      <c r="H10" s="76">
        <f t="shared" si="10"/>
        <v>3</v>
      </c>
      <c r="I10" s="77">
        <f t="shared" si="11"/>
        <v>244800</v>
      </c>
      <c r="J10" s="77">
        <f t="shared" si="12"/>
        <v>40800</v>
      </c>
      <c r="K10" s="78">
        <f t="shared" si="13"/>
        <v>0.16666666666666666</v>
      </c>
      <c r="M10" s="51">
        <v>8</v>
      </c>
      <c r="N10" s="58" t="s">
        <v>31</v>
      </c>
      <c r="O10" s="58"/>
      <c r="P10" s="58" t="s">
        <v>156</v>
      </c>
      <c r="Q10" s="54">
        <f t="shared" si="7"/>
        <v>81600</v>
      </c>
      <c r="R10" s="54">
        <f t="shared" si="8"/>
        <v>8</v>
      </c>
      <c r="S10" s="54">
        <f t="shared" si="0"/>
        <v>10200</v>
      </c>
      <c r="T10" s="54">
        <f t="shared" si="9"/>
        <v>12480</v>
      </c>
      <c r="U10" s="55">
        <v>3</v>
      </c>
      <c r="V10" s="56">
        <f t="shared" si="14"/>
        <v>244800</v>
      </c>
    </row>
    <row r="11" spans="1:22">
      <c r="A11" s="72">
        <v>9</v>
      </c>
      <c r="B11" s="59" t="s">
        <v>32</v>
      </c>
      <c r="C11" s="73">
        <f>VLOOKUP(B11,'CCW DB(B2B)'!$B$3:$U$50,14,0)</f>
        <v>31200</v>
      </c>
      <c r="D11" s="74">
        <f>VLOOKUP(B11,'CCW DB(B2B)'!$B$3:$U$50,12,0)</f>
        <v>6</v>
      </c>
      <c r="E11" s="74">
        <f t="shared" si="2"/>
        <v>5200</v>
      </c>
      <c r="F11" s="75">
        <f>VLOOKUP(B11,'CCW DB(B2B)'!$B$3:$U$50,16,0)+4000</f>
        <v>39400</v>
      </c>
      <c r="G11" s="59"/>
      <c r="H11" s="76">
        <f t="shared" si="10"/>
        <v>0</v>
      </c>
      <c r="I11" s="77">
        <f t="shared" si="11"/>
        <v>0</v>
      </c>
      <c r="J11" s="77">
        <f t="shared" si="12"/>
        <v>0</v>
      </c>
      <c r="K11" s="78" t="e">
        <f t="shared" si="13"/>
        <v>#DIV/0!</v>
      </c>
      <c r="M11" s="51">
        <v>9</v>
      </c>
      <c r="N11" s="60" t="s">
        <v>32</v>
      </c>
      <c r="O11" s="60"/>
      <c r="P11" s="60" t="s">
        <v>156</v>
      </c>
      <c r="Q11" s="54">
        <f t="shared" si="7"/>
        <v>39400</v>
      </c>
      <c r="R11" s="54">
        <f t="shared" si="8"/>
        <v>6</v>
      </c>
      <c r="S11" s="54">
        <f t="shared" si="0"/>
        <v>6566.666666666667</v>
      </c>
      <c r="T11" s="54">
        <f t="shared" si="9"/>
        <v>8080</v>
      </c>
      <c r="U11" s="55">
        <v>0</v>
      </c>
      <c r="V11" s="56">
        <f t="shared" si="14"/>
        <v>0</v>
      </c>
    </row>
    <row r="12" spans="1:22">
      <c r="A12" s="72">
        <v>10</v>
      </c>
      <c r="B12" s="59" t="s">
        <v>33</v>
      </c>
      <c r="C12" s="73">
        <f>VLOOKUP(B12,'CCW DB(B2B)'!$B$3:$U$50,14,0)</f>
        <v>150000</v>
      </c>
      <c r="D12" s="74">
        <f>VLOOKUP(B12,'CCW DB(B2B)'!$B$3:$U$50,12,0)</f>
        <v>20</v>
      </c>
      <c r="E12" s="74">
        <f t="shared" si="2"/>
        <v>7500</v>
      </c>
      <c r="F12" s="75">
        <f>VLOOKUP(B12,'CCW DB(B2B)'!$B$3:$U$50,16,0)+4000</f>
        <v>174000</v>
      </c>
      <c r="G12" s="59"/>
      <c r="H12" s="76">
        <f t="shared" si="10"/>
        <v>0</v>
      </c>
      <c r="I12" s="77">
        <f t="shared" si="11"/>
        <v>0</v>
      </c>
      <c r="J12" s="77">
        <f t="shared" si="12"/>
        <v>0</v>
      </c>
      <c r="K12" s="78" t="e">
        <f t="shared" si="13"/>
        <v>#DIV/0!</v>
      </c>
      <c r="M12" s="51">
        <v>10</v>
      </c>
      <c r="N12" s="59" t="s">
        <v>33</v>
      </c>
      <c r="O12" s="59"/>
      <c r="P12" s="59" t="s">
        <v>157</v>
      </c>
      <c r="Q12" s="54">
        <f t="shared" si="7"/>
        <v>174000</v>
      </c>
      <c r="R12" s="54">
        <f t="shared" si="8"/>
        <v>20</v>
      </c>
      <c r="S12" s="54">
        <f t="shared" si="0"/>
        <v>8700</v>
      </c>
      <c r="T12" s="54">
        <f t="shared" si="9"/>
        <v>10680</v>
      </c>
      <c r="U12" s="55">
        <v>0</v>
      </c>
      <c r="V12" s="56">
        <f t="shared" si="14"/>
        <v>0</v>
      </c>
    </row>
    <row r="13" spans="1:22">
      <c r="A13" s="72">
        <v>11</v>
      </c>
      <c r="B13" s="59" t="s">
        <v>34</v>
      </c>
      <c r="C13" s="73">
        <f>VLOOKUP(B13,'CCW DB(B2B)'!$B$3:$U$50,14,0)</f>
        <v>7200</v>
      </c>
      <c r="D13" s="74">
        <f>VLOOKUP(B13,'CCW DB(B2B)'!$B$3:$U$50,12,0)</f>
        <v>2</v>
      </c>
      <c r="E13" s="74">
        <f t="shared" si="2"/>
        <v>3600</v>
      </c>
      <c r="F13" s="75">
        <f>VLOOKUP(B13,'CCW DB(B2B)'!$B$3:$U$50,16,0)+4000</f>
        <v>12200</v>
      </c>
      <c r="G13" s="59"/>
      <c r="H13" s="76">
        <f t="shared" si="10"/>
        <v>15</v>
      </c>
      <c r="I13" s="77">
        <f t="shared" si="11"/>
        <v>183000</v>
      </c>
      <c r="J13" s="77">
        <f t="shared" si="12"/>
        <v>75000</v>
      </c>
      <c r="K13" s="78">
        <f t="shared" si="13"/>
        <v>0.4098360655737705</v>
      </c>
      <c r="M13" s="51">
        <v>11</v>
      </c>
      <c r="N13" s="58" t="s">
        <v>34</v>
      </c>
      <c r="O13" s="58"/>
      <c r="P13" s="58" t="s">
        <v>156</v>
      </c>
      <c r="Q13" s="54">
        <f t="shared" si="7"/>
        <v>12200</v>
      </c>
      <c r="R13" s="54">
        <f t="shared" si="8"/>
        <v>2</v>
      </c>
      <c r="S13" s="54">
        <f t="shared" si="0"/>
        <v>6100</v>
      </c>
      <c r="T13" s="54">
        <f t="shared" si="9"/>
        <v>7480</v>
      </c>
      <c r="U13" s="55">
        <v>15</v>
      </c>
      <c r="V13" s="56">
        <f t="shared" si="14"/>
        <v>183000</v>
      </c>
    </row>
    <row r="14" spans="1:22">
      <c r="A14" s="72">
        <v>12</v>
      </c>
      <c r="B14" s="59" t="s">
        <v>35</v>
      </c>
      <c r="C14" s="73">
        <f>VLOOKUP(B14,'CCW DB(B2B)'!$B$3:$U$50,14,0)</f>
        <v>126000</v>
      </c>
      <c r="D14" s="74">
        <f>VLOOKUP(B14,'CCW DB(B2B)'!$B$3:$U$50,12,0)</f>
        <v>18</v>
      </c>
      <c r="E14" s="74">
        <f t="shared" si="2"/>
        <v>7000</v>
      </c>
      <c r="F14" s="75">
        <f>VLOOKUP(B14,'CCW DB(B2B)'!$B$3:$U$50,16,0)+4000</f>
        <v>148000</v>
      </c>
      <c r="G14" s="59"/>
      <c r="H14" s="76">
        <f t="shared" si="10"/>
        <v>0</v>
      </c>
      <c r="I14" s="77">
        <f t="shared" si="11"/>
        <v>0</v>
      </c>
      <c r="J14" s="77">
        <f t="shared" si="12"/>
        <v>0</v>
      </c>
      <c r="K14" s="78" t="e">
        <f t="shared" si="13"/>
        <v>#DIV/0!</v>
      </c>
      <c r="M14" s="51">
        <v>12</v>
      </c>
      <c r="N14" s="59" t="s">
        <v>35</v>
      </c>
      <c r="O14" s="59"/>
      <c r="P14" s="59" t="s">
        <v>156</v>
      </c>
      <c r="Q14" s="54">
        <f t="shared" si="7"/>
        <v>148000</v>
      </c>
      <c r="R14" s="54">
        <f t="shared" si="8"/>
        <v>18</v>
      </c>
      <c r="S14" s="54">
        <f t="shared" si="0"/>
        <v>8222.2222222222226</v>
      </c>
      <c r="T14" s="54">
        <f t="shared" si="9"/>
        <v>10080</v>
      </c>
      <c r="U14" s="55">
        <v>0</v>
      </c>
      <c r="V14" s="56">
        <f t="shared" si="14"/>
        <v>0</v>
      </c>
    </row>
    <row r="15" spans="1:22">
      <c r="A15" s="72">
        <v>13</v>
      </c>
      <c r="B15" s="59" t="s">
        <v>36</v>
      </c>
      <c r="C15" s="73">
        <f>VLOOKUP(B15,'CCW DB(B2B)'!$B$3:$U$50,14,0)</f>
        <v>138000</v>
      </c>
      <c r="D15" s="74">
        <f>VLOOKUP(B15,'CCW DB(B2B)'!$B$3:$U$50,12,0)</f>
        <v>12</v>
      </c>
      <c r="E15" s="74">
        <f t="shared" si="2"/>
        <v>11500</v>
      </c>
      <c r="F15" s="75">
        <f>VLOOKUP(B15,'CCW DB(B2B)'!$B$3:$U$50,16,0)+4000</f>
        <v>161200</v>
      </c>
      <c r="G15" s="59"/>
      <c r="H15" s="76">
        <f t="shared" ref="H15:H50" si="15">U15</f>
        <v>0</v>
      </c>
      <c r="I15" s="77">
        <f t="shared" ref="I15:I50" si="16">H15*F15</f>
        <v>0</v>
      </c>
      <c r="J15" s="77">
        <f t="shared" ref="J15:J50" si="17">(F15-C15)*H15</f>
        <v>0</v>
      </c>
      <c r="K15" s="78" t="e">
        <f t="shared" ref="K15:K50" si="18">J15/I15</f>
        <v>#DIV/0!</v>
      </c>
      <c r="M15" s="51">
        <v>13</v>
      </c>
      <c r="N15" s="59" t="s">
        <v>36</v>
      </c>
      <c r="O15" s="59"/>
      <c r="P15" s="59" t="s">
        <v>156</v>
      </c>
      <c r="Q15" s="54">
        <f t="shared" si="7"/>
        <v>161200</v>
      </c>
      <c r="R15" s="54">
        <f t="shared" si="8"/>
        <v>12</v>
      </c>
      <c r="S15" s="54">
        <f t="shared" si="0"/>
        <v>13433.333333333334</v>
      </c>
      <c r="T15" s="54">
        <f t="shared" si="9"/>
        <v>16380</v>
      </c>
      <c r="U15" s="55">
        <v>0</v>
      </c>
      <c r="V15" s="56">
        <f t="shared" si="14"/>
        <v>0</v>
      </c>
    </row>
    <row r="16" spans="1:22">
      <c r="A16" s="72">
        <v>14</v>
      </c>
      <c r="B16" s="59" t="s">
        <v>37</v>
      </c>
      <c r="C16" s="73">
        <f>VLOOKUP(B16,'CCW DB(B2B)'!$B$3:$U$50,14,0)</f>
        <v>22000</v>
      </c>
      <c r="D16" s="74">
        <f>VLOOKUP(B16,'CCW DB(B2B)'!$B$3:$U$50,12,0)</f>
        <v>10</v>
      </c>
      <c r="E16" s="74">
        <f t="shared" si="2"/>
        <v>2200</v>
      </c>
      <c r="F16" s="75">
        <f>VLOOKUP(B16,'CCW DB(B2B)'!$B$3:$U$50,16,0)+4000</f>
        <v>29000</v>
      </c>
      <c r="G16" s="59"/>
      <c r="H16" s="76">
        <f t="shared" si="15"/>
        <v>0</v>
      </c>
      <c r="I16" s="77">
        <f t="shared" si="16"/>
        <v>0</v>
      </c>
      <c r="J16" s="77">
        <f t="shared" si="17"/>
        <v>0</v>
      </c>
      <c r="K16" s="78" t="e">
        <f t="shared" si="18"/>
        <v>#DIV/0!</v>
      </c>
      <c r="M16" s="51">
        <v>14</v>
      </c>
      <c r="N16" s="59" t="s">
        <v>37</v>
      </c>
      <c r="O16" s="59"/>
      <c r="P16" s="59" t="s">
        <v>156</v>
      </c>
      <c r="Q16" s="54">
        <f t="shared" si="7"/>
        <v>29000</v>
      </c>
      <c r="R16" s="54">
        <f t="shared" si="8"/>
        <v>10</v>
      </c>
      <c r="S16" s="54">
        <f t="shared" si="0"/>
        <v>2900</v>
      </c>
      <c r="T16" s="54">
        <f t="shared" si="9"/>
        <v>3580</v>
      </c>
      <c r="U16" s="55">
        <v>0</v>
      </c>
      <c r="V16" s="56">
        <f t="shared" si="14"/>
        <v>0</v>
      </c>
    </row>
    <row r="17" spans="1:22">
      <c r="A17" s="72">
        <v>15</v>
      </c>
      <c r="B17" s="59" t="s">
        <v>38</v>
      </c>
      <c r="C17" s="73">
        <f>VLOOKUP(B17,'CCW DB(B2B)'!$B$3:$U$50,14,0)</f>
        <v>330000</v>
      </c>
      <c r="D17" s="74">
        <f>VLOOKUP(B17,'CCW DB(B2B)'!$B$3:$U$50,12,0)</f>
        <v>30</v>
      </c>
      <c r="E17" s="74">
        <f t="shared" si="2"/>
        <v>11000</v>
      </c>
      <c r="F17" s="75">
        <f>VLOOKUP(B17,'CCW DB(B2B)'!$B$3:$U$50,16,0)+4000</f>
        <v>379000</v>
      </c>
      <c r="G17" s="59"/>
      <c r="H17" s="76">
        <f t="shared" si="15"/>
        <v>0</v>
      </c>
      <c r="I17" s="77">
        <f t="shared" si="16"/>
        <v>0</v>
      </c>
      <c r="J17" s="77">
        <f t="shared" si="17"/>
        <v>0</v>
      </c>
      <c r="K17" s="78" t="e">
        <f t="shared" si="18"/>
        <v>#DIV/0!</v>
      </c>
      <c r="M17" s="51">
        <v>15</v>
      </c>
      <c r="N17" s="59" t="s">
        <v>38</v>
      </c>
      <c r="O17" s="59"/>
      <c r="P17" s="59" t="s">
        <v>157</v>
      </c>
      <c r="Q17" s="54">
        <f t="shared" si="7"/>
        <v>379000</v>
      </c>
      <c r="R17" s="54">
        <f t="shared" si="8"/>
        <v>30</v>
      </c>
      <c r="S17" s="54">
        <f t="shared" si="0"/>
        <v>12633.333333333334</v>
      </c>
      <c r="T17" s="54">
        <f t="shared" si="9"/>
        <v>15480</v>
      </c>
      <c r="U17" s="55">
        <v>0</v>
      </c>
      <c r="V17" s="56">
        <f t="shared" si="14"/>
        <v>0</v>
      </c>
    </row>
    <row r="18" spans="1:22">
      <c r="A18" s="72">
        <v>16</v>
      </c>
      <c r="B18" s="59" t="s">
        <v>39</v>
      </c>
      <c r="C18" s="73">
        <f>VLOOKUP(B18,'CCW DB(B2B)'!$B$3:$U$50,14,0)</f>
        <v>66000</v>
      </c>
      <c r="D18" s="74">
        <f>VLOOKUP(B18,'CCW DB(B2B)'!$B$3:$U$50,12,0)</f>
        <v>30</v>
      </c>
      <c r="E18" s="74">
        <f t="shared" si="2"/>
        <v>2200</v>
      </c>
      <c r="F18" s="75">
        <f>VLOOKUP(B18,'CCW DB(B2B)'!$B$3:$U$50,16,0)+4000</f>
        <v>79000</v>
      </c>
      <c r="G18" s="59"/>
      <c r="H18" s="76">
        <f t="shared" si="15"/>
        <v>0</v>
      </c>
      <c r="I18" s="77">
        <f t="shared" si="16"/>
        <v>0</v>
      </c>
      <c r="J18" s="77">
        <f t="shared" si="17"/>
        <v>0</v>
      </c>
      <c r="K18" s="78" t="e">
        <f t="shared" si="18"/>
        <v>#DIV/0!</v>
      </c>
      <c r="M18" s="51">
        <v>16</v>
      </c>
      <c r="N18" s="90" t="s">
        <v>163</v>
      </c>
      <c r="O18" s="90"/>
      <c r="P18" s="90" t="s">
        <v>156</v>
      </c>
      <c r="Q18" s="54">
        <f t="shared" si="7"/>
        <v>79000</v>
      </c>
      <c r="R18" s="54">
        <f t="shared" si="8"/>
        <v>30</v>
      </c>
      <c r="S18" s="54">
        <f t="shared" si="0"/>
        <v>2633.3333333333335</v>
      </c>
      <c r="T18" s="54">
        <f t="shared" si="9"/>
        <v>3280</v>
      </c>
      <c r="U18" s="55"/>
      <c r="V18" s="56">
        <f t="shared" si="14"/>
        <v>0</v>
      </c>
    </row>
    <row r="19" spans="1:22">
      <c r="A19" s="72">
        <v>17</v>
      </c>
      <c r="B19" s="59" t="s">
        <v>40</v>
      </c>
      <c r="C19" s="73">
        <f>VLOOKUP(B19,'CCW DB(B2B)'!$B$3:$U$50,14,0)</f>
        <v>30000</v>
      </c>
      <c r="D19" s="74">
        <f>VLOOKUP(B19,'CCW DB(B2B)'!$B$3:$U$50,12,0)</f>
        <v>4</v>
      </c>
      <c r="E19" s="74">
        <f t="shared" si="2"/>
        <v>7500</v>
      </c>
      <c r="F19" s="75">
        <f>VLOOKUP(B19,'CCW DB(B2B)'!$B$3:$U$50,16,0)+4000</f>
        <v>38000</v>
      </c>
      <c r="G19" s="59"/>
      <c r="H19" s="76">
        <f t="shared" si="15"/>
        <v>0</v>
      </c>
      <c r="I19" s="77">
        <f t="shared" si="16"/>
        <v>0</v>
      </c>
      <c r="J19" s="77">
        <f t="shared" si="17"/>
        <v>0</v>
      </c>
      <c r="K19" s="78" t="e">
        <f t="shared" si="18"/>
        <v>#DIV/0!</v>
      </c>
      <c r="M19" s="51">
        <v>17</v>
      </c>
      <c r="N19" s="59" t="s">
        <v>40</v>
      </c>
      <c r="O19" s="59"/>
      <c r="P19" s="59" t="s">
        <v>157</v>
      </c>
      <c r="Q19" s="54">
        <f t="shared" si="7"/>
        <v>38000</v>
      </c>
      <c r="R19" s="54">
        <f t="shared" si="8"/>
        <v>4</v>
      </c>
      <c r="S19" s="54">
        <f t="shared" si="0"/>
        <v>9500</v>
      </c>
      <c r="T19" s="54">
        <f t="shared" si="9"/>
        <v>11580</v>
      </c>
      <c r="U19" s="55">
        <v>0</v>
      </c>
      <c r="V19" s="56">
        <f t="shared" si="14"/>
        <v>0</v>
      </c>
    </row>
    <row r="20" spans="1:22">
      <c r="A20" s="72">
        <v>18</v>
      </c>
      <c r="B20" s="59" t="s">
        <v>51</v>
      </c>
      <c r="C20" s="73">
        <f>VLOOKUP(B20,'CCW DB(B2B)'!$B$3:$U$50,14,0)</f>
        <v>9800</v>
      </c>
      <c r="D20" s="74">
        <f>VLOOKUP(B20,'CCW DB(B2B)'!$B$3:$U$50,12,0)</f>
        <v>1</v>
      </c>
      <c r="E20" s="74">
        <f t="shared" si="2"/>
        <v>9800</v>
      </c>
      <c r="F20" s="75">
        <f>VLOOKUP(B20,'CCW DB(B2B)'!$B$3:$U$50,16,0)+4000</f>
        <v>15100</v>
      </c>
      <c r="G20" s="59"/>
      <c r="H20" s="76">
        <f t="shared" si="15"/>
        <v>0</v>
      </c>
      <c r="I20" s="77">
        <f t="shared" si="16"/>
        <v>0</v>
      </c>
      <c r="J20" s="77">
        <f t="shared" si="17"/>
        <v>0</v>
      </c>
      <c r="K20" s="78" t="e">
        <f t="shared" si="18"/>
        <v>#DIV/0!</v>
      </c>
      <c r="M20" s="51">
        <v>18</v>
      </c>
      <c r="N20" s="59" t="s">
        <v>51</v>
      </c>
      <c r="O20" s="59"/>
      <c r="P20" s="59" t="s">
        <v>157</v>
      </c>
      <c r="Q20" s="54">
        <f t="shared" si="7"/>
        <v>15100</v>
      </c>
      <c r="R20" s="54">
        <f t="shared" si="8"/>
        <v>1</v>
      </c>
      <c r="S20" s="54">
        <f t="shared" si="0"/>
        <v>15100</v>
      </c>
      <c r="T20" s="54">
        <f t="shared" si="9"/>
        <v>18480</v>
      </c>
      <c r="U20" s="55">
        <v>0</v>
      </c>
      <c r="V20" s="56">
        <f t="shared" si="14"/>
        <v>0</v>
      </c>
    </row>
    <row r="21" spans="1:22">
      <c r="A21" s="72">
        <v>19</v>
      </c>
      <c r="B21" s="59" t="s">
        <v>66</v>
      </c>
      <c r="C21" s="73">
        <f>VLOOKUP(B21,'CCW DB(B2B)'!$B$3:$U$50,14,0)</f>
        <v>14000</v>
      </c>
      <c r="D21" s="74">
        <f>VLOOKUP(B21,'CCW DB(B2B)'!$B$3:$U$50,12,0)</f>
        <v>1</v>
      </c>
      <c r="E21" s="74">
        <f t="shared" si="2"/>
        <v>14000</v>
      </c>
      <c r="F21" s="75">
        <f>VLOOKUP(B21,'CCW DB(B2B)'!$B$3:$U$50,16,0)+4000</f>
        <v>19900</v>
      </c>
      <c r="G21" s="59"/>
      <c r="H21" s="76">
        <f t="shared" si="15"/>
        <v>0</v>
      </c>
      <c r="I21" s="77">
        <f t="shared" si="16"/>
        <v>0</v>
      </c>
      <c r="J21" s="77">
        <f t="shared" si="17"/>
        <v>0</v>
      </c>
      <c r="K21" s="78" t="e">
        <f t="shared" si="18"/>
        <v>#DIV/0!</v>
      </c>
      <c r="M21" s="51">
        <v>19</v>
      </c>
      <c r="N21" s="59" t="s">
        <v>66</v>
      </c>
      <c r="O21" s="59"/>
      <c r="P21" s="59" t="s">
        <v>157</v>
      </c>
      <c r="Q21" s="54">
        <f t="shared" si="7"/>
        <v>19900</v>
      </c>
      <c r="R21" s="54">
        <f t="shared" si="8"/>
        <v>1</v>
      </c>
      <c r="S21" s="54">
        <f t="shared" si="0"/>
        <v>19900</v>
      </c>
      <c r="T21" s="54">
        <f t="shared" si="9"/>
        <v>24280</v>
      </c>
      <c r="U21" s="55">
        <v>0</v>
      </c>
      <c r="V21" s="56">
        <f t="shared" si="14"/>
        <v>0</v>
      </c>
    </row>
    <row r="22" spans="1:22">
      <c r="A22" s="72">
        <v>20</v>
      </c>
      <c r="B22" s="59" t="s">
        <v>41</v>
      </c>
      <c r="C22" s="73">
        <f>VLOOKUP(B22,'CCW DB(B2B)'!$B$3:$U$50,14,0)</f>
        <v>525000</v>
      </c>
      <c r="D22" s="74">
        <f>VLOOKUP(B22,'CCW DB(B2B)'!$B$3:$U$50,12,0)</f>
        <v>30</v>
      </c>
      <c r="E22" s="74">
        <f t="shared" si="2"/>
        <v>17500</v>
      </c>
      <c r="F22" s="75">
        <f>VLOOKUP(B22,'CCW DB(B2B)'!$B$3:$U$50,16,0)+4000</f>
        <v>601000</v>
      </c>
      <c r="G22" s="59"/>
      <c r="H22" s="76">
        <f t="shared" si="15"/>
        <v>0</v>
      </c>
      <c r="I22" s="77">
        <f t="shared" si="16"/>
        <v>0</v>
      </c>
      <c r="J22" s="77">
        <f t="shared" si="17"/>
        <v>0</v>
      </c>
      <c r="K22" s="78" t="e">
        <f t="shared" si="18"/>
        <v>#DIV/0!</v>
      </c>
      <c r="M22" s="51">
        <v>20</v>
      </c>
      <c r="N22" s="59" t="s">
        <v>41</v>
      </c>
      <c r="O22" s="59"/>
      <c r="P22" s="59" t="s">
        <v>158</v>
      </c>
      <c r="Q22" s="54">
        <f t="shared" si="7"/>
        <v>601000</v>
      </c>
      <c r="R22" s="54">
        <f t="shared" si="8"/>
        <v>30</v>
      </c>
      <c r="S22" s="54">
        <f t="shared" si="0"/>
        <v>20033.333333333332</v>
      </c>
      <c r="T22" s="54">
        <f t="shared" si="9"/>
        <v>24480</v>
      </c>
      <c r="U22" s="55">
        <v>0</v>
      </c>
      <c r="V22" s="56">
        <f t="shared" si="14"/>
        <v>0</v>
      </c>
    </row>
    <row r="23" spans="1:22">
      <c r="A23" s="72">
        <v>21</v>
      </c>
      <c r="B23" s="59" t="s">
        <v>42</v>
      </c>
      <c r="C23" s="73">
        <f>VLOOKUP(B23,'CCW DB(B2B)'!$B$3:$U$50,14,0)</f>
        <v>90000</v>
      </c>
      <c r="D23" s="74">
        <f>VLOOKUP(B23,'CCW DB(B2B)'!$B$3:$U$50,12,0)</f>
        <v>10</v>
      </c>
      <c r="E23" s="74">
        <f t="shared" si="2"/>
        <v>9000</v>
      </c>
      <c r="F23" s="75">
        <f>VLOOKUP(B23,'CCW DB(B2B)'!$B$3:$U$50,16,0)+4000</f>
        <v>106000</v>
      </c>
      <c r="G23" s="59"/>
      <c r="H23" s="76">
        <f t="shared" si="15"/>
        <v>0</v>
      </c>
      <c r="I23" s="77">
        <f t="shared" si="16"/>
        <v>0</v>
      </c>
      <c r="J23" s="77">
        <f t="shared" si="17"/>
        <v>0</v>
      </c>
      <c r="K23" s="78" t="e">
        <f t="shared" si="18"/>
        <v>#DIV/0!</v>
      </c>
      <c r="M23" s="51">
        <v>21</v>
      </c>
      <c r="N23" s="59" t="s">
        <v>42</v>
      </c>
      <c r="O23" s="59"/>
      <c r="P23" s="59" t="s">
        <v>156</v>
      </c>
      <c r="Q23" s="54">
        <f t="shared" si="7"/>
        <v>106000</v>
      </c>
      <c r="R23" s="54">
        <f t="shared" si="8"/>
        <v>10</v>
      </c>
      <c r="S23" s="54">
        <f t="shared" si="0"/>
        <v>10600</v>
      </c>
      <c r="T23" s="54">
        <f t="shared" si="9"/>
        <v>12980</v>
      </c>
      <c r="U23" s="55">
        <v>0</v>
      </c>
      <c r="V23" s="56">
        <f t="shared" si="14"/>
        <v>0</v>
      </c>
    </row>
    <row r="24" spans="1:22">
      <c r="A24" s="72">
        <v>22</v>
      </c>
      <c r="B24" s="59" t="s">
        <v>43</v>
      </c>
      <c r="C24" s="73">
        <f>VLOOKUP(B24,'CCW DB(B2B)'!$B$3:$U$50,14,0)</f>
        <v>110000</v>
      </c>
      <c r="D24" s="74">
        <f>VLOOKUP(B24,'CCW DB(B2B)'!$B$3:$U$50,12,0)</f>
        <v>20</v>
      </c>
      <c r="E24" s="74">
        <f t="shared" si="2"/>
        <v>5500</v>
      </c>
      <c r="F24" s="75">
        <f>VLOOKUP(B24,'CCW DB(B2B)'!$B$3:$U$50,16,0)+4000</f>
        <v>130000</v>
      </c>
      <c r="G24" s="59"/>
      <c r="H24" s="76">
        <f t="shared" si="15"/>
        <v>0</v>
      </c>
      <c r="I24" s="77">
        <f t="shared" si="16"/>
        <v>0</v>
      </c>
      <c r="J24" s="77">
        <f t="shared" si="17"/>
        <v>0</v>
      </c>
      <c r="K24" s="78" t="e">
        <f t="shared" si="18"/>
        <v>#DIV/0!</v>
      </c>
      <c r="M24" s="51">
        <v>22</v>
      </c>
      <c r="N24" s="59" t="s">
        <v>43</v>
      </c>
      <c r="O24" s="59"/>
      <c r="P24" s="59" t="s">
        <v>156</v>
      </c>
      <c r="Q24" s="54">
        <f t="shared" si="7"/>
        <v>130000</v>
      </c>
      <c r="R24" s="54">
        <f t="shared" si="8"/>
        <v>20</v>
      </c>
      <c r="S24" s="54">
        <f t="shared" si="0"/>
        <v>6500</v>
      </c>
      <c r="T24" s="54">
        <f t="shared" si="9"/>
        <v>7980</v>
      </c>
      <c r="U24" s="55"/>
      <c r="V24" s="56">
        <f t="shared" si="14"/>
        <v>0</v>
      </c>
    </row>
    <row r="25" spans="1:22">
      <c r="A25" s="72">
        <v>23</v>
      </c>
      <c r="B25" s="59" t="s">
        <v>44</v>
      </c>
      <c r="C25" s="73">
        <f>VLOOKUP(B25,'CCW DB(B2B)'!$B$3:$U$50,14,0)</f>
        <v>110000</v>
      </c>
      <c r="D25" s="74">
        <f>VLOOKUP(B25,'CCW DB(B2B)'!$B$3:$U$50,12,0)</f>
        <v>20</v>
      </c>
      <c r="E25" s="74">
        <f t="shared" si="2"/>
        <v>5500</v>
      </c>
      <c r="F25" s="75">
        <f>VLOOKUP(B25,'CCW DB(B2B)'!$B$3:$U$50,16,0)+4000</f>
        <v>130000</v>
      </c>
      <c r="G25" s="59"/>
      <c r="H25" s="76">
        <f t="shared" si="15"/>
        <v>0</v>
      </c>
      <c r="I25" s="77">
        <f t="shared" si="16"/>
        <v>0</v>
      </c>
      <c r="J25" s="77">
        <f t="shared" si="17"/>
        <v>0</v>
      </c>
      <c r="K25" s="78" t="e">
        <f t="shared" si="18"/>
        <v>#DIV/0!</v>
      </c>
      <c r="M25" s="51">
        <v>23</v>
      </c>
      <c r="N25" s="59" t="s">
        <v>44</v>
      </c>
      <c r="O25" s="59"/>
      <c r="P25" s="59" t="s">
        <v>156</v>
      </c>
      <c r="Q25" s="54">
        <f t="shared" si="7"/>
        <v>130000</v>
      </c>
      <c r="R25" s="54">
        <f t="shared" si="8"/>
        <v>20</v>
      </c>
      <c r="S25" s="54">
        <f t="shared" si="0"/>
        <v>6500</v>
      </c>
      <c r="T25" s="54">
        <f t="shared" si="9"/>
        <v>7980</v>
      </c>
      <c r="U25" s="55">
        <v>0</v>
      </c>
      <c r="V25" s="56">
        <f t="shared" si="14"/>
        <v>0</v>
      </c>
    </row>
    <row r="26" spans="1:22">
      <c r="A26" s="72">
        <v>24</v>
      </c>
      <c r="B26" s="59" t="s">
        <v>45</v>
      </c>
      <c r="C26" s="73">
        <f>VLOOKUP(B26,'CCW DB(B2B)'!$B$3:$U$50,14,0)</f>
        <v>19000</v>
      </c>
      <c r="D26" s="74">
        <f>VLOOKUP(B26,'CCW DB(B2B)'!$B$3:$U$50,12,0)</f>
        <v>1</v>
      </c>
      <c r="E26" s="74">
        <f t="shared" si="2"/>
        <v>19000</v>
      </c>
      <c r="F26" s="75">
        <f>VLOOKUP(B26,'CCW DB(B2B)'!$B$3:$U$50,16,0)+4000</f>
        <v>25600</v>
      </c>
      <c r="G26" s="59"/>
      <c r="H26" s="76">
        <f t="shared" si="15"/>
        <v>0</v>
      </c>
      <c r="I26" s="77">
        <f t="shared" si="16"/>
        <v>0</v>
      </c>
      <c r="J26" s="77">
        <f t="shared" si="17"/>
        <v>0</v>
      </c>
      <c r="K26" s="78" t="e">
        <f t="shared" si="18"/>
        <v>#DIV/0!</v>
      </c>
      <c r="M26" s="51">
        <v>24</v>
      </c>
      <c r="N26" s="59" t="s">
        <v>45</v>
      </c>
      <c r="O26" s="59"/>
      <c r="P26" s="59" t="s">
        <v>157</v>
      </c>
      <c r="Q26" s="54">
        <f t="shared" si="7"/>
        <v>25600</v>
      </c>
      <c r="R26" s="54">
        <f t="shared" si="8"/>
        <v>1</v>
      </c>
      <c r="S26" s="54">
        <f t="shared" si="0"/>
        <v>25600</v>
      </c>
      <c r="T26" s="54">
        <f t="shared" si="9"/>
        <v>31280</v>
      </c>
      <c r="U26" s="55">
        <v>0</v>
      </c>
      <c r="V26" s="56">
        <f t="shared" si="14"/>
        <v>0</v>
      </c>
    </row>
    <row r="27" spans="1:22">
      <c r="A27" s="72">
        <v>25</v>
      </c>
      <c r="B27" s="59" t="s">
        <v>46</v>
      </c>
      <c r="C27" s="73">
        <f>VLOOKUP(B27,'CCW DB(B2B)'!$B$3:$U$50,14,0)</f>
        <v>28000</v>
      </c>
      <c r="D27" s="74">
        <f>VLOOKUP(B27,'CCW DB(B2B)'!$B$3:$U$50,12,0)</f>
        <v>4</v>
      </c>
      <c r="E27" s="74">
        <f t="shared" si="2"/>
        <v>7000</v>
      </c>
      <c r="F27" s="75">
        <f>VLOOKUP(B27,'CCW DB(B2B)'!$B$3:$U$50,16,0)+4000</f>
        <v>36000</v>
      </c>
      <c r="G27" s="59"/>
      <c r="H27" s="76">
        <f t="shared" si="15"/>
        <v>0</v>
      </c>
      <c r="I27" s="77">
        <f t="shared" si="16"/>
        <v>0</v>
      </c>
      <c r="J27" s="77">
        <f t="shared" si="17"/>
        <v>0</v>
      </c>
      <c r="K27" s="78" t="e">
        <f t="shared" si="18"/>
        <v>#DIV/0!</v>
      </c>
      <c r="M27" s="51">
        <v>25</v>
      </c>
      <c r="N27" s="59" t="s">
        <v>46</v>
      </c>
      <c r="O27" s="59"/>
      <c r="P27" s="59" t="s">
        <v>159</v>
      </c>
      <c r="Q27" s="54">
        <f t="shared" si="7"/>
        <v>36000</v>
      </c>
      <c r="R27" s="54">
        <f t="shared" si="8"/>
        <v>4</v>
      </c>
      <c r="S27" s="54">
        <f t="shared" si="0"/>
        <v>9000</v>
      </c>
      <c r="T27" s="54">
        <f t="shared" si="9"/>
        <v>10980</v>
      </c>
      <c r="U27" s="55">
        <v>0</v>
      </c>
      <c r="V27" s="56">
        <f t="shared" si="14"/>
        <v>0</v>
      </c>
    </row>
    <row r="28" spans="1:22">
      <c r="A28" s="72">
        <v>26</v>
      </c>
      <c r="B28" s="59" t="s">
        <v>47</v>
      </c>
      <c r="C28" s="73">
        <f>VLOOKUP(B28,'CCW DB(B2B)'!$B$3:$U$50,14,0)</f>
        <v>5500</v>
      </c>
      <c r="D28" s="74">
        <f>VLOOKUP(B28,'CCW DB(B2B)'!$B$3:$U$50,12,0)</f>
        <v>1</v>
      </c>
      <c r="E28" s="74">
        <f t="shared" si="2"/>
        <v>5500</v>
      </c>
      <c r="F28" s="75">
        <f>VLOOKUP(B28,'CCW DB(B2B)'!$B$3:$U$50,16,0)+4000</f>
        <v>10300</v>
      </c>
      <c r="G28" s="59"/>
      <c r="H28" s="76">
        <f t="shared" si="15"/>
        <v>0</v>
      </c>
      <c r="I28" s="77">
        <f t="shared" si="16"/>
        <v>0</v>
      </c>
      <c r="J28" s="77">
        <f t="shared" si="17"/>
        <v>0</v>
      </c>
      <c r="K28" s="78" t="e">
        <f t="shared" si="18"/>
        <v>#DIV/0!</v>
      </c>
      <c r="M28" s="51">
        <v>26</v>
      </c>
      <c r="N28" s="59" t="s">
        <v>47</v>
      </c>
      <c r="O28" s="59"/>
      <c r="P28" s="59" t="s">
        <v>156</v>
      </c>
      <c r="Q28" s="54">
        <f t="shared" si="7"/>
        <v>10300</v>
      </c>
      <c r="R28" s="54">
        <f t="shared" si="8"/>
        <v>1</v>
      </c>
      <c r="S28" s="54">
        <f t="shared" si="0"/>
        <v>10300</v>
      </c>
      <c r="T28" s="54">
        <f t="shared" si="9"/>
        <v>12580</v>
      </c>
      <c r="U28" s="55">
        <v>0</v>
      </c>
      <c r="V28" s="56">
        <f t="shared" si="14"/>
        <v>0</v>
      </c>
    </row>
    <row r="29" spans="1:22">
      <c r="A29" s="72">
        <v>27</v>
      </c>
      <c r="B29" s="83" t="s">
        <v>48</v>
      </c>
      <c r="C29" s="84">
        <f>VLOOKUP(B29,'CCW DB(B2B)'!$B$3:$U$50,14,0)</f>
        <v>9500</v>
      </c>
      <c r="D29" s="85">
        <f>VLOOKUP(B29,'CCW DB(B2B)'!$B$3:$U$50,12,0)</f>
        <v>1</v>
      </c>
      <c r="E29" s="85">
        <f t="shared" si="2"/>
        <v>9500</v>
      </c>
      <c r="F29" s="75">
        <f>VLOOKUP(B29,'CCW DB(B2B)'!$B$3:$U$50,16,0)+4000</f>
        <v>14800</v>
      </c>
      <c r="G29" s="59"/>
      <c r="H29" s="76">
        <f t="shared" si="15"/>
        <v>0</v>
      </c>
      <c r="I29" s="77">
        <f t="shared" si="16"/>
        <v>0</v>
      </c>
      <c r="J29" s="77">
        <f t="shared" si="17"/>
        <v>0</v>
      </c>
      <c r="K29" s="78" t="e">
        <f t="shared" si="18"/>
        <v>#DIV/0!</v>
      </c>
      <c r="M29" s="51">
        <v>27</v>
      </c>
      <c r="N29" s="59" t="s">
        <v>48</v>
      </c>
      <c r="O29" s="59"/>
      <c r="P29" s="59" t="s">
        <v>156</v>
      </c>
      <c r="Q29" s="54">
        <f t="shared" si="7"/>
        <v>14800</v>
      </c>
      <c r="R29" s="54">
        <f t="shared" si="8"/>
        <v>1</v>
      </c>
      <c r="S29" s="54">
        <f t="shared" si="0"/>
        <v>14800</v>
      </c>
      <c r="T29" s="54">
        <f t="shared" si="9"/>
        <v>18080</v>
      </c>
      <c r="U29" s="55">
        <v>0</v>
      </c>
      <c r="V29" s="56">
        <f t="shared" si="14"/>
        <v>0</v>
      </c>
    </row>
    <row r="30" spans="1:22">
      <c r="A30" s="72">
        <v>28</v>
      </c>
      <c r="B30" s="59" t="s">
        <v>49</v>
      </c>
      <c r="C30" s="73">
        <f>VLOOKUP(B30,'CCW DB(B2B)'!$B$3:$U$50,14,0)</f>
        <v>165000</v>
      </c>
      <c r="D30" s="74">
        <f>VLOOKUP(B30,'CCW DB(B2B)'!$B$3:$U$50,12,0)</f>
        <v>50</v>
      </c>
      <c r="E30" s="74">
        <f t="shared" si="2"/>
        <v>3300</v>
      </c>
      <c r="F30" s="75">
        <f>VLOOKUP(B30,'CCW DB(B2B)'!$B$3:$U$50,16,0)+4000</f>
        <v>194000</v>
      </c>
      <c r="G30" s="59"/>
      <c r="H30" s="76">
        <f t="shared" si="15"/>
        <v>0</v>
      </c>
      <c r="I30" s="77">
        <f t="shared" si="16"/>
        <v>0</v>
      </c>
      <c r="J30" s="77">
        <f t="shared" si="17"/>
        <v>0</v>
      </c>
      <c r="K30" s="78" t="e">
        <f t="shared" si="18"/>
        <v>#DIV/0!</v>
      </c>
      <c r="M30" s="51">
        <v>28</v>
      </c>
      <c r="N30" s="59" t="s">
        <v>49</v>
      </c>
      <c r="O30" s="59"/>
      <c r="P30" s="59" t="s">
        <v>156</v>
      </c>
      <c r="Q30" s="54">
        <f t="shared" si="7"/>
        <v>194000</v>
      </c>
      <c r="R30" s="54">
        <f t="shared" si="8"/>
        <v>50</v>
      </c>
      <c r="S30" s="54">
        <f t="shared" si="0"/>
        <v>3880</v>
      </c>
      <c r="T30" s="54">
        <f t="shared" si="9"/>
        <v>4780</v>
      </c>
      <c r="U30" s="55">
        <v>0</v>
      </c>
      <c r="V30" s="56">
        <f t="shared" si="14"/>
        <v>0</v>
      </c>
    </row>
    <row r="31" spans="1:22">
      <c r="A31" s="72">
        <v>29</v>
      </c>
      <c r="B31" s="59" t="s">
        <v>50</v>
      </c>
      <c r="C31" s="73">
        <f>VLOOKUP(B31,'CCW DB(B2B)'!$B$3:$U$50,14,0)</f>
        <v>9000</v>
      </c>
      <c r="D31" s="74">
        <f>VLOOKUP(B31,'CCW DB(B2B)'!$B$3:$U$50,12,0)</f>
        <v>1</v>
      </c>
      <c r="E31" s="74">
        <f t="shared" si="2"/>
        <v>9000</v>
      </c>
      <c r="F31" s="75">
        <f>VLOOKUP(B31,'CCW DB(B2B)'!$B$3:$U$50,16,0)+4000</f>
        <v>14200</v>
      </c>
      <c r="G31" s="59"/>
      <c r="H31" s="76">
        <f t="shared" si="15"/>
        <v>0</v>
      </c>
      <c r="I31" s="77">
        <f t="shared" si="16"/>
        <v>0</v>
      </c>
      <c r="J31" s="77">
        <f t="shared" si="17"/>
        <v>0</v>
      </c>
      <c r="K31" s="78" t="e">
        <f t="shared" si="18"/>
        <v>#DIV/0!</v>
      </c>
      <c r="M31" s="51">
        <v>29</v>
      </c>
      <c r="N31" s="59" t="s">
        <v>50</v>
      </c>
      <c r="O31" s="59"/>
      <c r="P31" s="59" t="s">
        <v>156</v>
      </c>
      <c r="Q31" s="54">
        <f t="shared" si="7"/>
        <v>14200</v>
      </c>
      <c r="R31" s="54">
        <f t="shared" si="8"/>
        <v>1</v>
      </c>
      <c r="S31" s="54">
        <f t="shared" si="0"/>
        <v>14200</v>
      </c>
      <c r="T31" s="54">
        <f t="shared" si="9"/>
        <v>17380</v>
      </c>
      <c r="U31" s="55">
        <v>0</v>
      </c>
      <c r="V31" s="56">
        <f t="shared" si="14"/>
        <v>0</v>
      </c>
    </row>
    <row r="32" spans="1:22">
      <c r="A32" s="72">
        <v>30</v>
      </c>
      <c r="B32" s="59" t="s">
        <v>53</v>
      </c>
      <c r="C32" s="73">
        <f>VLOOKUP(B32,'CCW DB(B2B)'!$B$3:$U$50,14,0)</f>
        <v>38000</v>
      </c>
      <c r="D32" s="74">
        <f>VLOOKUP(B32,'CCW DB(B2B)'!$B$3:$U$50,12,0)</f>
        <v>2</v>
      </c>
      <c r="E32" s="74">
        <f t="shared" si="2"/>
        <v>19000</v>
      </c>
      <c r="F32" s="75">
        <f>VLOOKUP(B32,'CCW DB(B2B)'!$B$3:$U$50,16,0)+4000</f>
        <v>47200</v>
      </c>
      <c r="G32" s="59"/>
      <c r="H32" s="76">
        <f t="shared" si="15"/>
        <v>0</v>
      </c>
      <c r="I32" s="77">
        <f t="shared" si="16"/>
        <v>0</v>
      </c>
      <c r="J32" s="77">
        <f t="shared" si="17"/>
        <v>0</v>
      </c>
      <c r="K32" s="78" t="e">
        <f t="shared" si="18"/>
        <v>#DIV/0!</v>
      </c>
      <c r="M32" s="51">
        <v>30</v>
      </c>
      <c r="N32" s="59" t="s">
        <v>53</v>
      </c>
      <c r="O32" s="59"/>
      <c r="P32" s="59" t="s">
        <v>156</v>
      </c>
      <c r="Q32" s="54">
        <f t="shared" si="7"/>
        <v>47200</v>
      </c>
      <c r="R32" s="54">
        <f t="shared" si="8"/>
        <v>2</v>
      </c>
      <c r="S32" s="54">
        <f t="shared" si="0"/>
        <v>23600</v>
      </c>
      <c r="T32" s="54">
        <f t="shared" si="9"/>
        <v>28780</v>
      </c>
      <c r="U32" s="55">
        <v>0</v>
      </c>
      <c r="V32" s="56">
        <f t="shared" si="14"/>
        <v>0</v>
      </c>
    </row>
    <row r="33" spans="1:22">
      <c r="A33" s="72">
        <v>31</v>
      </c>
      <c r="B33" s="59" t="s">
        <v>54</v>
      </c>
      <c r="C33" s="73">
        <f>VLOOKUP(B33,'CCW DB(B2B)'!$B$3:$U$50,14,0)</f>
        <v>43200</v>
      </c>
      <c r="D33" s="74">
        <f>VLOOKUP(B33,'CCW DB(B2B)'!$B$3:$U$50,12,0)</f>
        <v>4</v>
      </c>
      <c r="E33" s="74">
        <f t="shared" si="2"/>
        <v>10800</v>
      </c>
      <c r="F33" s="75">
        <f>VLOOKUP(B33,'CCW DB(B2B)'!$B$3:$U$50,16,0)+4000</f>
        <v>53200</v>
      </c>
      <c r="G33" s="59"/>
      <c r="H33" s="76">
        <f t="shared" si="15"/>
        <v>0</v>
      </c>
      <c r="I33" s="77">
        <f t="shared" si="16"/>
        <v>0</v>
      </c>
      <c r="J33" s="77">
        <f t="shared" si="17"/>
        <v>0</v>
      </c>
      <c r="K33" s="78" t="e">
        <f t="shared" si="18"/>
        <v>#DIV/0!</v>
      </c>
      <c r="M33" s="51">
        <v>31</v>
      </c>
      <c r="N33" s="59" t="s">
        <v>54</v>
      </c>
      <c r="O33" s="59"/>
      <c r="P33" s="59" t="s">
        <v>160</v>
      </c>
      <c r="Q33" s="54">
        <f t="shared" si="7"/>
        <v>53200</v>
      </c>
      <c r="R33" s="54">
        <f t="shared" si="8"/>
        <v>4</v>
      </c>
      <c r="S33" s="54">
        <f t="shared" si="0"/>
        <v>13300</v>
      </c>
      <c r="T33" s="54">
        <f t="shared" si="9"/>
        <v>16280</v>
      </c>
      <c r="U33" s="55">
        <v>0</v>
      </c>
      <c r="V33" s="56">
        <f t="shared" si="14"/>
        <v>0</v>
      </c>
    </row>
    <row r="34" spans="1:22">
      <c r="A34" s="72">
        <v>32</v>
      </c>
      <c r="B34" s="59" t="s">
        <v>55</v>
      </c>
      <c r="C34" s="73">
        <f>VLOOKUP(B34,'CCW DB(B2B)'!$B$3:$U$50,14,0)</f>
        <v>52500</v>
      </c>
      <c r="D34" s="74">
        <f>VLOOKUP(B34,'CCW DB(B2B)'!$B$3:$U$50,12,0)</f>
        <v>15</v>
      </c>
      <c r="E34" s="74">
        <f t="shared" si="2"/>
        <v>3500</v>
      </c>
      <c r="F34" s="75">
        <f>VLOOKUP(B34,'CCW DB(B2B)'!$B$3:$U$50,16,0)+4000</f>
        <v>64000</v>
      </c>
      <c r="G34" s="59"/>
      <c r="H34" s="76">
        <f t="shared" si="15"/>
        <v>0</v>
      </c>
      <c r="I34" s="77">
        <f t="shared" si="16"/>
        <v>0</v>
      </c>
      <c r="J34" s="77">
        <f t="shared" si="17"/>
        <v>0</v>
      </c>
      <c r="K34" s="78" t="e">
        <f t="shared" si="18"/>
        <v>#DIV/0!</v>
      </c>
      <c r="M34" s="51">
        <v>32</v>
      </c>
      <c r="N34" s="59" t="s">
        <v>55</v>
      </c>
      <c r="O34" s="59"/>
      <c r="P34" s="59" t="s">
        <v>160</v>
      </c>
      <c r="Q34" s="54">
        <f t="shared" si="7"/>
        <v>64000</v>
      </c>
      <c r="R34" s="54">
        <f t="shared" si="8"/>
        <v>15</v>
      </c>
      <c r="S34" s="54">
        <f t="shared" si="0"/>
        <v>4266.666666666667</v>
      </c>
      <c r="T34" s="54">
        <f t="shared" si="9"/>
        <v>5280</v>
      </c>
      <c r="U34" s="55">
        <v>0</v>
      </c>
      <c r="V34" s="56">
        <f t="shared" si="14"/>
        <v>0</v>
      </c>
    </row>
    <row r="35" spans="1:22">
      <c r="A35" s="72">
        <v>33</v>
      </c>
      <c r="B35" s="59" t="s">
        <v>153</v>
      </c>
      <c r="C35" s="73">
        <f>VLOOKUP(B35,'CCW DB(B2B)'!$B$3:$U$50,14,0)</f>
        <v>66000</v>
      </c>
      <c r="D35" s="74">
        <f>VLOOKUP(B35,'CCW DB(B2B)'!$B$3:$U$50,12,0)</f>
        <v>30</v>
      </c>
      <c r="E35" s="74">
        <f t="shared" si="2"/>
        <v>2200</v>
      </c>
      <c r="F35" s="75">
        <f>VLOOKUP(B35,'CCW DB(B2B)'!$B$3:$U$50,16,0)+4000</f>
        <v>79000</v>
      </c>
      <c r="G35" s="59"/>
      <c r="H35" s="76">
        <f t="shared" si="15"/>
        <v>0</v>
      </c>
      <c r="I35" s="77">
        <f t="shared" si="16"/>
        <v>0</v>
      </c>
      <c r="J35" s="77">
        <f t="shared" si="17"/>
        <v>0</v>
      </c>
      <c r="K35" s="78" t="e">
        <f t="shared" si="18"/>
        <v>#DIV/0!</v>
      </c>
      <c r="M35" s="51">
        <v>33</v>
      </c>
      <c r="N35" s="59" t="s">
        <v>153</v>
      </c>
      <c r="O35" s="59"/>
      <c r="P35" s="59" t="s">
        <v>160</v>
      </c>
      <c r="Q35" s="54">
        <f t="shared" si="7"/>
        <v>79000</v>
      </c>
      <c r="R35" s="54">
        <f t="shared" si="8"/>
        <v>30</v>
      </c>
      <c r="S35" s="54">
        <f t="shared" si="0"/>
        <v>2633.3333333333335</v>
      </c>
      <c r="T35" s="54">
        <f t="shared" si="9"/>
        <v>3280</v>
      </c>
      <c r="U35" s="55"/>
      <c r="V35" s="56">
        <f t="shared" si="14"/>
        <v>0</v>
      </c>
    </row>
    <row r="36" spans="1:22">
      <c r="A36" s="72">
        <v>34</v>
      </c>
      <c r="B36" s="59" t="s">
        <v>68</v>
      </c>
      <c r="C36" s="73">
        <f>VLOOKUP(B36,'CCW DB(B2B)'!$B$3:$U$50,14,0)</f>
        <v>48000</v>
      </c>
      <c r="D36" s="74">
        <f>VLOOKUP(B36,'CCW DB(B2B)'!$B$3:$U$50,12,0)</f>
        <v>20</v>
      </c>
      <c r="E36" s="74">
        <f t="shared" si="2"/>
        <v>2400</v>
      </c>
      <c r="F36" s="75">
        <f>VLOOKUP(B36,'CCW DB(B2B)'!$B$3:$U$50,16,0)+4000</f>
        <v>58000</v>
      </c>
      <c r="G36" s="59"/>
      <c r="H36" s="76">
        <f t="shared" si="15"/>
        <v>0</v>
      </c>
      <c r="I36" s="77">
        <f t="shared" si="16"/>
        <v>0</v>
      </c>
      <c r="J36" s="77">
        <f t="shared" si="17"/>
        <v>0</v>
      </c>
      <c r="K36" s="78" t="e">
        <f t="shared" si="18"/>
        <v>#DIV/0!</v>
      </c>
      <c r="M36" s="51">
        <v>34</v>
      </c>
      <c r="N36" s="59" t="s">
        <v>68</v>
      </c>
      <c r="O36" s="59"/>
      <c r="P36" s="59" t="s">
        <v>160</v>
      </c>
      <c r="Q36" s="54">
        <f t="shared" si="7"/>
        <v>58000</v>
      </c>
      <c r="R36" s="54">
        <f t="shared" si="8"/>
        <v>20</v>
      </c>
      <c r="S36" s="54">
        <f t="shared" si="0"/>
        <v>2900</v>
      </c>
      <c r="T36" s="54">
        <f t="shared" si="9"/>
        <v>3580</v>
      </c>
      <c r="U36" s="55">
        <v>0</v>
      </c>
      <c r="V36" s="56">
        <f t="shared" si="14"/>
        <v>0</v>
      </c>
    </row>
    <row r="37" spans="1:22">
      <c r="A37" s="72">
        <v>35</v>
      </c>
      <c r="B37" s="59" t="s">
        <v>56</v>
      </c>
      <c r="C37" s="73">
        <f>VLOOKUP(B37,'CCW DB(B2B)'!$B$3:$U$50,14,0)</f>
        <v>33000</v>
      </c>
      <c r="D37" s="74">
        <f>VLOOKUP(B37,'CCW DB(B2B)'!$B$3:$U$50,12,0)</f>
        <v>3</v>
      </c>
      <c r="E37" s="74">
        <f t="shared" si="2"/>
        <v>11000</v>
      </c>
      <c r="F37" s="75">
        <f>VLOOKUP(B37,'CCW DB(B2B)'!$B$3:$U$50,16,0)+4000</f>
        <v>41500</v>
      </c>
      <c r="G37" s="59"/>
      <c r="H37" s="76">
        <f t="shared" si="15"/>
        <v>0</v>
      </c>
      <c r="I37" s="77">
        <f t="shared" si="16"/>
        <v>0</v>
      </c>
      <c r="J37" s="77">
        <f t="shared" si="17"/>
        <v>0</v>
      </c>
      <c r="K37" s="78" t="e">
        <f t="shared" si="18"/>
        <v>#DIV/0!</v>
      </c>
      <c r="M37" s="51">
        <v>35</v>
      </c>
      <c r="N37" s="59" t="s">
        <v>56</v>
      </c>
      <c r="O37" s="59"/>
      <c r="P37" s="59" t="s">
        <v>156</v>
      </c>
      <c r="Q37" s="54">
        <f t="shared" si="7"/>
        <v>41500</v>
      </c>
      <c r="R37" s="54">
        <f t="shared" si="8"/>
        <v>3</v>
      </c>
      <c r="S37" s="54">
        <f t="shared" si="0"/>
        <v>13833.333333333334</v>
      </c>
      <c r="T37" s="54">
        <f t="shared" si="9"/>
        <v>16880</v>
      </c>
      <c r="U37" s="55">
        <v>0</v>
      </c>
      <c r="V37" s="56">
        <f t="shared" si="14"/>
        <v>0</v>
      </c>
    </row>
    <row r="38" spans="1:22">
      <c r="A38" s="72">
        <v>36</v>
      </c>
      <c r="B38" s="59" t="s">
        <v>57</v>
      </c>
      <c r="C38" s="73">
        <f>VLOOKUP(B38,'CCW DB(B2B)'!$B$3:$U$50,14,0)</f>
        <v>114000</v>
      </c>
      <c r="D38" s="74">
        <f>VLOOKUP(B38,'CCW DB(B2B)'!$B$3:$U$50,12,0)</f>
        <v>6</v>
      </c>
      <c r="E38" s="74">
        <f t="shared" si="2"/>
        <v>19000</v>
      </c>
      <c r="F38" s="75">
        <f>VLOOKUP(B38,'CCW DB(B2B)'!$B$3:$U$50,16,0)+4000</f>
        <v>133600</v>
      </c>
      <c r="G38" s="59"/>
      <c r="H38" s="76">
        <f t="shared" si="15"/>
        <v>0</v>
      </c>
      <c r="I38" s="77">
        <f t="shared" si="16"/>
        <v>0</v>
      </c>
      <c r="J38" s="77">
        <f t="shared" si="17"/>
        <v>0</v>
      </c>
      <c r="K38" s="78" t="e">
        <f t="shared" si="18"/>
        <v>#DIV/0!</v>
      </c>
      <c r="M38" s="51">
        <v>36</v>
      </c>
      <c r="N38" s="59" t="s">
        <v>57</v>
      </c>
      <c r="O38" s="59"/>
      <c r="P38" s="59" t="s">
        <v>156</v>
      </c>
      <c r="Q38" s="54">
        <f t="shared" si="7"/>
        <v>133600</v>
      </c>
      <c r="R38" s="54">
        <f t="shared" si="8"/>
        <v>6</v>
      </c>
      <c r="S38" s="54">
        <f t="shared" si="0"/>
        <v>22266.666666666668</v>
      </c>
      <c r="T38" s="54">
        <f t="shared" si="9"/>
        <v>27180</v>
      </c>
      <c r="U38" s="55">
        <v>0</v>
      </c>
      <c r="V38" s="56">
        <f t="shared" si="14"/>
        <v>0</v>
      </c>
    </row>
    <row r="39" spans="1:22" ht="49.5">
      <c r="A39" s="72">
        <v>37</v>
      </c>
      <c r="B39" s="59" t="s">
        <v>58</v>
      </c>
      <c r="C39" s="73">
        <f>VLOOKUP(B39,'CCW DB(B2B)'!$B$3:$U$50,14,0)</f>
        <v>57000</v>
      </c>
      <c r="D39" s="74">
        <f>VLOOKUP(B39,'CCW DB(B2B)'!$B$3:$U$50,12,0)</f>
        <v>3</v>
      </c>
      <c r="E39" s="74">
        <f t="shared" si="2"/>
        <v>19000</v>
      </c>
      <c r="F39" s="75">
        <f>VLOOKUP(B39,'CCW DB(B2B)'!$B$3:$U$50,16,0)+4000</f>
        <v>68800</v>
      </c>
      <c r="G39" s="59"/>
      <c r="H39" s="76">
        <f t="shared" si="15"/>
        <v>0</v>
      </c>
      <c r="I39" s="77">
        <f t="shared" si="16"/>
        <v>0</v>
      </c>
      <c r="J39" s="77">
        <f t="shared" si="17"/>
        <v>0</v>
      </c>
      <c r="K39" s="78" t="e">
        <f t="shared" si="18"/>
        <v>#DIV/0!</v>
      </c>
      <c r="M39" s="51">
        <v>37</v>
      </c>
      <c r="N39" s="59" t="s">
        <v>58</v>
      </c>
      <c r="O39" s="59"/>
      <c r="P39" s="60" t="s">
        <v>161</v>
      </c>
      <c r="Q39" s="54">
        <f t="shared" si="7"/>
        <v>68800</v>
      </c>
      <c r="R39" s="54">
        <f t="shared" si="8"/>
        <v>3</v>
      </c>
      <c r="S39" s="54">
        <f t="shared" si="0"/>
        <v>22933.333333333332</v>
      </c>
      <c r="T39" s="54">
        <f t="shared" si="9"/>
        <v>27980</v>
      </c>
      <c r="U39" s="55">
        <v>0</v>
      </c>
      <c r="V39" s="56">
        <f t="shared" si="14"/>
        <v>0</v>
      </c>
    </row>
    <row r="40" spans="1:22">
      <c r="A40" s="72">
        <v>38</v>
      </c>
      <c r="B40" s="59" t="s">
        <v>59</v>
      </c>
      <c r="C40" s="73">
        <f>VLOOKUP(B40,'CCW DB(B2B)'!$B$3:$U$50,14,0)</f>
        <v>110000</v>
      </c>
      <c r="D40" s="74">
        <f>VLOOKUP(B40,'CCW DB(B2B)'!$B$3:$U$50,12,0)</f>
        <v>10</v>
      </c>
      <c r="E40" s="74">
        <f t="shared" si="2"/>
        <v>11000</v>
      </c>
      <c r="F40" s="75">
        <f>VLOOKUP(B40,'CCW DB(B2B)'!$B$3:$U$50,16,0)+4000</f>
        <v>129000</v>
      </c>
      <c r="G40" s="59"/>
      <c r="H40" s="76">
        <f t="shared" si="15"/>
        <v>0</v>
      </c>
      <c r="I40" s="77">
        <f t="shared" si="16"/>
        <v>0</v>
      </c>
      <c r="J40" s="77">
        <f t="shared" si="17"/>
        <v>0</v>
      </c>
      <c r="K40" s="78" t="e">
        <f t="shared" si="18"/>
        <v>#DIV/0!</v>
      </c>
      <c r="M40" s="51">
        <v>38</v>
      </c>
      <c r="N40" s="59" t="s">
        <v>59</v>
      </c>
      <c r="O40" s="59"/>
      <c r="P40" s="59" t="s">
        <v>156</v>
      </c>
      <c r="Q40" s="54">
        <f t="shared" si="7"/>
        <v>129000</v>
      </c>
      <c r="R40" s="54">
        <f t="shared" si="8"/>
        <v>10</v>
      </c>
      <c r="S40" s="54">
        <f t="shared" si="0"/>
        <v>12900</v>
      </c>
      <c r="T40" s="54">
        <f t="shared" si="9"/>
        <v>15780</v>
      </c>
      <c r="U40" s="55">
        <v>0</v>
      </c>
      <c r="V40" s="56">
        <f t="shared" si="14"/>
        <v>0</v>
      </c>
    </row>
    <row r="41" spans="1:22">
      <c r="A41" s="72">
        <v>39</v>
      </c>
      <c r="B41" s="59" t="s">
        <v>60</v>
      </c>
      <c r="C41" s="73">
        <f>VLOOKUP(B41,'CCW DB(B2B)'!$B$3:$U$50,14,0)</f>
        <v>76000</v>
      </c>
      <c r="D41" s="74">
        <f>VLOOKUP(B41,'CCW DB(B2B)'!$B$3:$U$50,12,0)</f>
        <v>20</v>
      </c>
      <c r="E41" s="74">
        <f t="shared" si="2"/>
        <v>3800</v>
      </c>
      <c r="F41" s="75">
        <f>VLOOKUP(B41,'CCW DB(B2B)'!$B$3:$U$50,16,0)+4000</f>
        <v>90000</v>
      </c>
      <c r="G41" s="59"/>
      <c r="H41" s="76">
        <f t="shared" si="15"/>
        <v>0</v>
      </c>
      <c r="I41" s="77">
        <f t="shared" si="16"/>
        <v>0</v>
      </c>
      <c r="J41" s="77">
        <f t="shared" si="17"/>
        <v>0</v>
      </c>
      <c r="K41" s="78" t="e">
        <f t="shared" si="18"/>
        <v>#DIV/0!</v>
      </c>
      <c r="M41" s="51">
        <v>39</v>
      </c>
      <c r="N41" s="59" t="s">
        <v>60</v>
      </c>
      <c r="O41" s="59"/>
      <c r="P41" s="59" t="s">
        <v>160</v>
      </c>
      <c r="Q41" s="54">
        <f t="shared" si="7"/>
        <v>90000</v>
      </c>
      <c r="R41" s="54">
        <f t="shared" si="8"/>
        <v>20</v>
      </c>
      <c r="S41" s="54">
        <f t="shared" si="0"/>
        <v>4500</v>
      </c>
      <c r="T41" s="54">
        <f t="shared" si="9"/>
        <v>5480</v>
      </c>
      <c r="U41" s="55">
        <v>0</v>
      </c>
      <c r="V41" s="56">
        <f t="shared" si="14"/>
        <v>0</v>
      </c>
    </row>
    <row r="42" spans="1:22">
      <c r="A42" s="72">
        <v>40</v>
      </c>
      <c r="B42" s="59" t="s">
        <v>61</v>
      </c>
      <c r="C42" s="73">
        <f>VLOOKUP(B42,'CCW DB(B2B)'!$B$3:$U$50,14,0)</f>
        <v>88000</v>
      </c>
      <c r="D42" s="74">
        <f>VLOOKUP(B42,'CCW DB(B2B)'!$B$3:$U$50,12,0)</f>
        <v>4</v>
      </c>
      <c r="E42" s="74">
        <f t="shared" si="2"/>
        <v>22000</v>
      </c>
      <c r="F42" s="75">
        <f>VLOOKUP(B42,'CCW DB(B2B)'!$B$3:$U$50,16,0)+4000</f>
        <v>104000</v>
      </c>
      <c r="G42" s="59"/>
      <c r="H42" s="76">
        <f t="shared" si="15"/>
        <v>0</v>
      </c>
      <c r="I42" s="77">
        <f t="shared" si="16"/>
        <v>0</v>
      </c>
      <c r="J42" s="77">
        <f t="shared" si="17"/>
        <v>0</v>
      </c>
      <c r="K42" s="78" t="e">
        <f t="shared" si="18"/>
        <v>#DIV/0!</v>
      </c>
      <c r="M42" s="51">
        <v>40</v>
      </c>
      <c r="N42" s="59" t="s">
        <v>61</v>
      </c>
      <c r="O42" s="59"/>
      <c r="P42" s="59" t="s">
        <v>156</v>
      </c>
      <c r="Q42" s="54">
        <f t="shared" si="7"/>
        <v>104000</v>
      </c>
      <c r="R42" s="54">
        <f t="shared" si="8"/>
        <v>4</v>
      </c>
      <c r="S42" s="54">
        <f t="shared" si="0"/>
        <v>26000</v>
      </c>
      <c r="T42" s="54">
        <f t="shared" si="9"/>
        <v>31780</v>
      </c>
      <c r="U42" s="55">
        <v>0</v>
      </c>
      <c r="V42" s="56">
        <f t="shared" si="14"/>
        <v>0</v>
      </c>
    </row>
    <row r="43" spans="1:22">
      <c r="A43" s="72">
        <v>41</v>
      </c>
      <c r="B43" s="83" t="s">
        <v>62</v>
      </c>
      <c r="C43" s="84">
        <f>VLOOKUP(B43,'CCW DB(B2B)'!$B$3:$U$50,14,0)</f>
        <v>76000</v>
      </c>
      <c r="D43" s="85">
        <f>VLOOKUP(B43,'CCW DB(B2B)'!$B$3:$U$50,12,0)</f>
        <v>20</v>
      </c>
      <c r="E43" s="85">
        <v>3800</v>
      </c>
      <c r="F43" s="75">
        <f>VLOOKUP(B43,'CCW DB(B2B)'!$B$3:$U$50,16,0)+4000</f>
        <v>90000</v>
      </c>
      <c r="G43" s="59"/>
      <c r="H43" s="76">
        <f t="shared" si="15"/>
        <v>0</v>
      </c>
      <c r="I43" s="77">
        <f t="shared" si="16"/>
        <v>0</v>
      </c>
      <c r="J43" s="77">
        <f t="shared" si="17"/>
        <v>0</v>
      </c>
      <c r="K43" s="78" t="e">
        <f t="shared" si="18"/>
        <v>#DIV/0!</v>
      </c>
      <c r="M43" s="51">
        <v>41</v>
      </c>
      <c r="N43" s="59" t="s">
        <v>62</v>
      </c>
      <c r="O43" s="59"/>
      <c r="P43" s="59" t="s">
        <v>160</v>
      </c>
      <c r="Q43" s="54">
        <f t="shared" si="7"/>
        <v>90000</v>
      </c>
      <c r="R43" s="54">
        <f t="shared" si="8"/>
        <v>20</v>
      </c>
      <c r="S43" s="54">
        <f t="shared" si="0"/>
        <v>4500</v>
      </c>
      <c r="T43" s="54">
        <f t="shared" si="9"/>
        <v>5480</v>
      </c>
      <c r="U43" s="55">
        <v>0</v>
      </c>
      <c r="V43" s="56">
        <f t="shared" si="14"/>
        <v>0</v>
      </c>
    </row>
    <row r="44" spans="1:22" ht="49.5">
      <c r="A44" s="72">
        <v>42</v>
      </c>
      <c r="B44" s="59" t="s">
        <v>63</v>
      </c>
      <c r="C44" s="73">
        <f>VLOOKUP(B44,'CCW DB(B2B)'!$B$3:$U$50,14,0)</f>
        <v>105000</v>
      </c>
      <c r="D44" s="74">
        <f>VLOOKUP(B44,'CCW DB(B2B)'!$B$3:$U$50,12,0)</f>
        <v>5</v>
      </c>
      <c r="E44" s="74">
        <f t="shared" si="2"/>
        <v>21000</v>
      </c>
      <c r="F44" s="75">
        <f>VLOOKUP(B44,'CCW DB(B2B)'!$B$3:$U$50,16,0)+4000</f>
        <v>123500</v>
      </c>
      <c r="G44" s="59"/>
      <c r="H44" s="76">
        <f t="shared" si="15"/>
        <v>0</v>
      </c>
      <c r="I44" s="77">
        <f t="shared" si="16"/>
        <v>0</v>
      </c>
      <c r="J44" s="77">
        <f t="shared" si="17"/>
        <v>0</v>
      </c>
      <c r="K44" s="78" t="e">
        <f t="shared" si="18"/>
        <v>#DIV/0!</v>
      </c>
      <c r="M44" s="51">
        <v>42</v>
      </c>
      <c r="N44" s="59" t="s">
        <v>63</v>
      </c>
      <c r="O44" s="59"/>
      <c r="P44" s="60" t="s">
        <v>161</v>
      </c>
      <c r="Q44" s="54">
        <f t="shared" si="7"/>
        <v>123500</v>
      </c>
      <c r="R44" s="54">
        <f t="shared" si="8"/>
        <v>5</v>
      </c>
      <c r="S44" s="54">
        <f t="shared" si="0"/>
        <v>24700</v>
      </c>
      <c r="T44" s="54">
        <f t="shared" si="9"/>
        <v>30180</v>
      </c>
      <c r="U44" s="55">
        <v>0</v>
      </c>
      <c r="V44" s="56">
        <f t="shared" si="14"/>
        <v>0</v>
      </c>
    </row>
    <row r="45" spans="1:22">
      <c r="A45" s="72">
        <v>43</v>
      </c>
      <c r="B45" s="59" t="s">
        <v>64</v>
      </c>
      <c r="C45" s="73">
        <f>VLOOKUP(B45,'CCW DB(B2B)'!$B$3:$U$50,14,0)</f>
        <v>46900</v>
      </c>
      <c r="D45" s="74">
        <f>VLOOKUP(B45,'CCW DB(B2B)'!$B$3:$U$50,12,0)</f>
        <v>7</v>
      </c>
      <c r="E45" s="74">
        <f t="shared" si="2"/>
        <v>6700</v>
      </c>
      <c r="F45" s="75">
        <f>VLOOKUP(B45,'CCW DB(B2B)'!$B$3:$U$50,16,0)+4000</f>
        <v>57200</v>
      </c>
      <c r="G45" s="59"/>
      <c r="H45" s="76">
        <f t="shared" si="15"/>
        <v>0</v>
      </c>
      <c r="I45" s="77">
        <f t="shared" si="16"/>
        <v>0</v>
      </c>
      <c r="J45" s="77">
        <f t="shared" si="17"/>
        <v>0</v>
      </c>
      <c r="K45" s="78" t="e">
        <f t="shared" si="18"/>
        <v>#DIV/0!</v>
      </c>
      <c r="M45" s="51">
        <v>43</v>
      </c>
      <c r="N45" s="59" t="s">
        <v>64</v>
      </c>
      <c r="O45" s="59"/>
      <c r="P45" s="59" t="s">
        <v>156</v>
      </c>
      <c r="Q45" s="54">
        <f t="shared" si="7"/>
        <v>57200</v>
      </c>
      <c r="R45" s="54">
        <f t="shared" si="8"/>
        <v>7</v>
      </c>
      <c r="S45" s="54">
        <f t="shared" si="0"/>
        <v>8171.4285714285716</v>
      </c>
      <c r="T45" s="54">
        <f t="shared" si="9"/>
        <v>9980</v>
      </c>
      <c r="U45" s="55">
        <v>0</v>
      </c>
      <c r="V45" s="56">
        <f t="shared" si="14"/>
        <v>0</v>
      </c>
    </row>
    <row r="46" spans="1:22">
      <c r="A46" s="72">
        <v>44</v>
      </c>
      <c r="B46" s="59" t="s">
        <v>65</v>
      </c>
      <c r="C46" s="73">
        <f>VLOOKUP(B46,'CCW DB(B2B)'!$B$3:$U$50,14,0)</f>
        <v>50400</v>
      </c>
      <c r="D46" s="74">
        <f>VLOOKUP(B46,'CCW DB(B2B)'!$B$3:$U$50,12,0)</f>
        <v>12</v>
      </c>
      <c r="E46" s="74">
        <f t="shared" si="2"/>
        <v>4200</v>
      </c>
      <c r="F46" s="75">
        <f>VLOOKUP(B46,'CCW DB(B2B)'!$B$3:$U$50,16,0)+4000</f>
        <v>61600</v>
      </c>
      <c r="G46" s="59"/>
      <c r="H46" s="76">
        <f t="shared" si="15"/>
        <v>0</v>
      </c>
      <c r="I46" s="77">
        <f t="shared" si="16"/>
        <v>0</v>
      </c>
      <c r="J46" s="77">
        <f t="shared" si="17"/>
        <v>0</v>
      </c>
      <c r="K46" s="78" t="e">
        <f t="shared" si="18"/>
        <v>#DIV/0!</v>
      </c>
      <c r="M46" s="51">
        <v>44</v>
      </c>
      <c r="N46" s="59" t="s">
        <v>65</v>
      </c>
      <c r="O46" s="59"/>
      <c r="P46" s="59" t="s">
        <v>156</v>
      </c>
      <c r="Q46" s="54">
        <f t="shared" si="7"/>
        <v>61600</v>
      </c>
      <c r="R46" s="54">
        <f t="shared" si="8"/>
        <v>12</v>
      </c>
      <c r="S46" s="54">
        <f t="shared" si="0"/>
        <v>5133.333333333333</v>
      </c>
      <c r="T46" s="54">
        <f t="shared" si="9"/>
        <v>6280</v>
      </c>
      <c r="U46" s="55">
        <v>0</v>
      </c>
      <c r="V46" s="56">
        <f t="shared" si="14"/>
        <v>0</v>
      </c>
    </row>
    <row r="47" spans="1:22">
      <c r="A47" s="72">
        <v>45</v>
      </c>
      <c r="B47" s="59" t="s">
        <v>70</v>
      </c>
      <c r="C47" s="73">
        <f>VLOOKUP(B47,'CCW DB(B2B)'!$B$3:$U$50,14,0)</f>
        <v>77000</v>
      </c>
      <c r="D47" s="74">
        <f>VLOOKUP(B47,'CCW DB(B2B)'!$B$3:$U$50,12,0)</f>
        <v>7</v>
      </c>
      <c r="E47" s="74">
        <f t="shared" si="2"/>
        <v>11000</v>
      </c>
      <c r="F47" s="75">
        <f>VLOOKUP(B47,'CCW DB(B2B)'!$B$3:$U$50,16,0)+4000</f>
        <v>91500</v>
      </c>
      <c r="G47" s="59"/>
      <c r="H47" s="76">
        <f t="shared" si="15"/>
        <v>0</v>
      </c>
      <c r="I47" s="77">
        <f t="shared" si="16"/>
        <v>0</v>
      </c>
      <c r="J47" s="77">
        <f t="shared" si="17"/>
        <v>0</v>
      </c>
      <c r="K47" s="78" t="e">
        <f t="shared" si="18"/>
        <v>#DIV/0!</v>
      </c>
      <c r="M47" s="51">
        <v>45</v>
      </c>
      <c r="N47" s="59" t="s">
        <v>70</v>
      </c>
      <c r="O47" s="59"/>
      <c r="P47" s="59" t="s">
        <v>162</v>
      </c>
      <c r="Q47" s="54">
        <f t="shared" si="7"/>
        <v>91500</v>
      </c>
      <c r="R47" s="54">
        <f t="shared" si="8"/>
        <v>7</v>
      </c>
      <c r="S47" s="54">
        <f t="shared" si="0"/>
        <v>13071.428571428571</v>
      </c>
      <c r="T47" s="54">
        <f t="shared" si="9"/>
        <v>15980</v>
      </c>
      <c r="U47" s="55">
        <v>0</v>
      </c>
      <c r="V47" s="56">
        <f t="shared" si="14"/>
        <v>0</v>
      </c>
    </row>
    <row r="48" spans="1:22">
      <c r="A48" s="72">
        <v>46</v>
      </c>
      <c r="B48" s="59" t="s">
        <v>71</v>
      </c>
      <c r="C48" s="73">
        <f>VLOOKUP(B48,'CCW DB(B2B)'!$B$3:$U$50,14,0)</f>
        <v>132000</v>
      </c>
      <c r="D48" s="74">
        <f>VLOOKUP(B48,'CCW DB(B2B)'!$B$3:$U$50,12,0)</f>
        <v>40</v>
      </c>
      <c r="E48" s="74">
        <f t="shared" si="2"/>
        <v>3300</v>
      </c>
      <c r="F48" s="75">
        <f>VLOOKUP(B48,'CCW DB(B2B)'!$B$3:$U$50,16,0)+4000</f>
        <v>156000</v>
      </c>
      <c r="G48" s="59"/>
      <c r="H48" s="76">
        <f t="shared" si="15"/>
        <v>0</v>
      </c>
      <c r="I48" s="77">
        <f t="shared" si="16"/>
        <v>0</v>
      </c>
      <c r="J48" s="77">
        <f t="shared" si="17"/>
        <v>0</v>
      </c>
      <c r="K48" s="78" t="e">
        <f t="shared" si="18"/>
        <v>#DIV/0!</v>
      </c>
      <c r="M48" s="51">
        <v>46</v>
      </c>
      <c r="N48" s="59" t="s">
        <v>71</v>
      </c>
      <c r="O48" s="59"/>
      <c r="P48" s="59" t="s">
        <v>156</v>
      </c>
      <c r="Q48" s="54">
        <f t="shared" si="7"/>
        <v>156000</v>
      </c>
      <c r="R48" s="54">
        <f t="shared" si="8"/>
        <v>40</v>
      </c>
      <c r="S48" s="54">
        <f t="shared" si="0"/>
        <v>3900</v>
      </c>
      <c r="T48" s="54">
        <f t="shared" si="9"/>
        <v>4780</v>
      </c>
      <c r="U48" s="55">
        <v>0</v>
      </c>
      <c r="V48" s="56">
        <f t="shared" si="14"/>
        <v>0</v>
      </c>
    </row>
    <row r="49" spans="1:22">
      <c r="A49" s="72">
        <v>47</v>
      </c>
      <c r="B49" s="59" t="s">
        <v>72</v>
      </c>
      <c r="C49" s="73">
        <f>VLOOKUP(B49,'CCW DB(B2B)'!$B$3:$U$50,14,0)</f>
        <v>150000</v>
      </c>
      <c r="D49" s="74">
        <f>VLOOKUP(B49,'CCW DB(B2B)'!$B$3:$U$50,12,0)</f>
        <v>15</v>
      </c>
      <c r="E49" s="79"/>
      <c r="F49" s="75">
        <f>VLOOKUP(B49,'CCW DB(B2B)'!$B$3:$U$50,16,0)+4000</f>
        <v>175000</v>
      </c>
      <c r="G49" s="59"/>
      <c r="H49" s="76">
        <f t="shared" si="15"/>
        <v>0</v>
      </c>
      <c r="I49" s="77">
        <f t="shared" si="16"/>
        <v>0</v>
      </c>
      <c r="J49" s="77">
        <f t="shared" si="17"/>
        <v>0</v>
      </c>
      <c r="K49" s="78" t="e">
        <f t="shared" si="18"/>
        <v>#DIV/0!</v>
      </c>
      <c r="M49" s="51">
        <v>47</v>
      </c>
      <c r="N49" s="59" t="s">
        <v>72</v>
      </c>
      <c r="O49" s="59"/>
      <c r="P49" s="59" t="s">
        <v>162</v>
      </c>
      <c r="Q49" s="54">
        <f t="shared" si="7"/>
        <v>175000</v>
      </c>
      <c r="R49" s="54">
        <f t="shared" si="8"/>
        <v>15</v>
      </c>
      <c r="S49" s="54">
        <f t="shared" si="0"/>
        <v>11666.666666666666</v>
      </c>
      <c r="T49" s="54">
        <f t="shared" si="9"/>
        <v>14280</v>
      </c>
      <c r="U49" s="55">
        <v>0</v>
      </c>
      <c r="V49" s="56">
        <f t="shared" si="14"/>
        <v>0</v>
      </c>
    </row>
    <row r="50" spans="1:22">
      <c r="A50" s="72">
        <v>48</v>
      </c>
      <c r="B50" s="62" t="s">
        <v>73</v>
      </c>
      <c r="C50" s="80">
        <f>VLOOKUP(B50,'CCW DB(B2B)'!$B$3:$U$50,14,0)</f>
        <v>225000</v>
      </c>
      <c r="D50" s="81">
        <f>VLOOKUP(B50,'CCW DB(B2B)'!$B$3:$U$50,12,0)</f>
        <v>50</v>
      </c>
      <c r="E50" s="82"/>
      <c r="F50" s="75">
        <f>VLOOKUP(B50,'CCW DB(B2B)'!$B$3:$U$50,16,0)+4000</f>
        <v>259000</v>
      </c>
      <c r="G50" s="62"/>
      <c r="H50" s="76">
        <f t="shared" si="15"/>
        <v>0</v>
      </c>
      <c r="I50" s="77">
        <f t="shared" si="16"/>
        <v>0</v>
      </c>
      <c r="J50" s="77">
        <f t="shared" si="17"/>
        <v>0</v>
      </c>
      <c r="K50" s="78" t="e">
        <f t="shared" si="18"/>
        <v>#DIV/0!</v>
      </c>
      <c r="M50" s="61">
        <v>48</v>
      </c>
      <c r="N50" s="62" t="s">
        <v>73</v>
      </c>
      <c r="O50" s="62"/>
      <c r="P50" s="62" t="s">
        <v>162</v>
      </c>
      <c r="Q50" s="63">
        <f t="shared" si="7"/>
        <v>259000</v>
      </c>
      <c r="R50" s="63">
        <f t="shared" si="8"/>
        <v>50</v>
      </c>
      <c r="S50" s="63">
        <f t="shared" si="0"/>
        <v>5180</v>
      </c>
      <c r="T50" s="63">
        <f t="shared" si="9"/>
        <v>6380</v>
      </c>
      <c r="U50" s="64">
        <v>0</v>
      </c>
      <c r="V50" s="65">
        <f t="shared" si="14"/>
        <v>0</v>
      </c>
    </row>
    <row r="51" spans="1:22">
      <c r="C51" s="40"/>
      <c r="D51" s="40"/>
      <c r="E51" s="40"/>
      <c r="F51" s="40"/>
    </row>
    <row r="52" spans="1:22">
      <c r="C52" s="40"/>
      <c r="D52" s="40"/>
      <c r="E52" s="40"/>
      <c r="F52" s="40"/>
    </row>
    <row r="53" spans="1:22">
      <c r="B53" s="3"/>
      <c r="C53" s="40"/>
      <c r="D53" s="40"/>
      <c r="E53" s="40"/>
      <c r="F53" s="40"/>
    </row>
    <row r="54" spans="1:22">
      <c r="B54" s="3"/>
      <c r="C54" s="40"/>
      <c r="D54" s="40"/>
      <c r="E54" s="40"/>
      <c r="F54" s="40"/>
    </row>
    <row r="55" spans="1:22">
      <c r="B55" s="3"/>
      <c r="C55" s="40"/>
      <c r="D55" s="40"/>
      <c r="E55" s="40"/>
      <c r="F55" s="40"/>
    </row>
    <row r="56" spans="1:22">
      <c r="B56" s="3"/>
      <c r="C56" s="40"/>
      <c r="D56" s="40"/>
      <c r="E56" s="40"/>
      <c r="F56" s="40"/>
    </row>
    <row r="57" spans="1:22">
      <c r="B57" s="3"/>
      <c r="C57" s="40"/>
      <c r="D57" s="40"/>
      <c r="E57" s="40"/>
      <c r="F57" s="40"/>
    </row>
    <row r="58" spans="1:22">
      <c r="B58" s="3"/>
      <c r="C58" s="40"/>
      <c r="D58" s="40"/>
      <c r="E58" s="40"/>
      <c r="F58" s="40"/>
    </row>
    <row r="59" spans="1:22">
      <c r="B59" s="3"/>
      <c r="C59" s="40"/>
      <c r="D59" s="40"/>
      <c r="E59" s="40"/>
      <c r="F59" s="40"/>
    </row>
    <row r="60" spans="1:22">
      <c r="B60" s="3"/>
      <c r="C60" s="40"/>
      <c r="D60" s="40"/>
      <c r="E60" s="40"/>
      <c r="F60" s="40"/>
    </row>
    <row r="61" spans="1:22">
      <c r="B61" s="3"/>
      <c r="C61" s="40"/>
      <c r="D61" s="40"/>
      <c r="E61" s="40"/>
      <c r="F61" s="40"/>
    </row>
    <row r="62" spans="1:22">
      <c r="B62" s="3"/>
      <c r="C62" s="40"/>
      <c r="D62" s="40"/>
      <c r="E62" s="40"/>
      <c r="F62" s="40"/>
    </row>
    <row r="63" spans="1:22">
      <c r="B63" s="3"/>
      <c r="C63" s="40"/>
      <c r="D63" s="40"/>
      <c r="E63" s="40"/>
      <c r="F63" s="40"/>
    </row>
    <row r="64" spans="1:22">
      <c r="B64" s="3"/>
      <c r="C64" s="40"/>
      <c r="D64" s="40"/>
      <c r="E64" s="40"/>
      <c r="F64" s="40"/>
    </row>
    <row r="65" spans="2:6">
      <c r="B65" s="3"/>
      <c r="C65" s="40"/>
      <c r="D65" s="40"/>
      <c r="E65" s="40"/>
      <c r="F65" s="40"/>
    </row>
    <row r="66" spans="2:6">
      <c r="B66" s="3"/>
      <c r="C66" s="40"/>
      <c r="D66" s="40"/>
      <c r="E66" s="40"/>
      <c r="F66" s="40"/>
    </row>
    <row r="67" spans="2:6">
      <c r="B67" s="3"/>
      <c r="C67" s="40"/>
      <c r="D67" s="40"/>
      <c r="E67" s="40"/>
      <c r="F67" s="40"/>
    </row>
    <row r="68" spans="2:6">
      <c r="B68" s="3"/>
      <c r="C68" s="40"/>
      <c r="D68" s="40"/>
      <c r="E68" s="40"/>
      <c r="F68" s="40"/>
    </row>
    <row r="69" spans="2:6">
      <c r="B69" s="3"/>
      <c r="C69" s="40"/>
      <c r="D69" s="40"/>
      <c r="E69" s="40"/>
      <c r="F69" s="40"/>
    </row>
    <row r="70" spans="2:6">
      <c r="B70" s="3"/>
      <c r="C70" s="40"/>
      <c r="D70" s="40"/>
      <c r="E70" s="40"/>
      <c r="F70" s="40"/>
    </row>
    <row r="71" spans="2:6">
      <c r="B71" s="3"/>
      <c r="C71" s="40"/>
      <c r="D71" s="40"/>
      <c r="E71" s="40"/>
      <c r="F71" s="40"/>
    </row>
    <row r="72" spans="2:6">
      <c r="B72" s="3"/>
      <c r="C72" s="40"/>
      <c r="D72" s="40"/>
      <c r="E72" s="40"/>
      <c r="F72" s="40"/>
    </row>
    <row r="73" spans="2:6">
      <c r="B73" s="3"/>
      <c r="C73" s="40"/>
      <c r="D73" s="40"/>
      <c r="E73" s="40"/>
      <c r="F73" s="40"/>
    </row>
    <row r="74" spans="2:6">
      <c r="B74" s="3"/>
      <c r="C74" s="40"/>
      <c r="D74" s="40"/>
      <c r="E74" s="40"/>
      <c r="F74" s="40"/>
    </row>
    <row r="75" spans="2:6">
      <c r="B75" s="3"/>
      <c r="C75" s="40"/>
      <c r="D75" s="40"/>
      <c r="E75" s="40"/>
      <c r="F75" s="40"/>
    </row>
    <row r="76" spans="2:6">
      <c r="B76" s="3"/>
      <c r="C76" s="40"/>
      <c r="D76" s="40"/>
      <c r="E76" s="40"/>
      <c r="F76" s="40"/>
    </row>
    <row r="77" spans="2:6">
      <c r="B77" s="3"/>
      <c r="C77" s="40"/>
      <c r="D77" s="40"/>
      <c r="E77" s="40"/>
      <c r="F77" s="40"/>
    </row>
    <row r="78" spans="2:6">
      <c r="B78" s="3"/>
      <c r="C78" s="40"/>
      <c r="D78" s="40"/>
      <c r="E78" s="40"/>
      <c r="F78" s="40"/>
    </row>
    <row r="79" spans="2:6">
      <c r="B79" s="3"/>
      <c r="C79" s="40"/>
      <c r="D79" s="40"/>
      <c r="E79" s="40"/>
      <c r="F79" s="40"/>
    </row>
    <row r="80" spans="2:6">
      <c r="B80" s="3"/>
      <c r="C80" s="40"/>
      <c r="D80" s="40"/>
      <c r="E80" s="40"/>
      <c r="F80" s="40"/>
    </row>
    <row r="81" spans="2:6">
      <c r="B81" s="3"/>
      <c r="C81" s="40"/>
      <c r="D81" s="40"/>
      <c r="E81" s="40"/>
      <c r="F81" s="40"/>
    </row>
    <row r="82" spans="2:6">
      <c r="B82" s="3"/>
      <c r="C82" s="40"/>
      <c r="D82" s="40"/>
      <c r="E82" s="40"/>
      <c r="F82" s="40"/>
    </row>
    <row r="83" spans="2:6">
      <c r="B83" s="3"/>
      <c r="C83" s="40"/>
      <c r="D83" s="40"/>
      <c r="E83" s="40"/>
      <c r="F83" s="40"/>
    </row>
    <row r="84" spans="2:6">
      <c r="B84" s="3"/>
      <c r="C84" s="40"/>
      <c r="D84" s="40"/>
      <c r="E84" s="40"/>
      <c r="F84" s="40"/>
    </row>
    <row r="85" spans="2:6">
      <c r="B85" s="3"/>
      <c r="C85" s="40"/>
      <c r="D85" s="40"/>
      <c r="E85" s="40"/>
      <c r="F85" s="40"/>
    </row>
    <row r="86" spans="2:6">
      <c r="B86" s="3"/>
      <c r="C86" s="40"/>
      <c r="D86" s="40"/>
      <c r="E86" s="40"/>
      <c r="F86" s="40"/>
    </row>
    <row r="87" spans="2:6">
      <c r="B87" s="3"/>
      <c r="C87" s="40"/>
      <c r="D87" s="40"/>
      <c r="E87" s="40"/>
      <c r="F87" s="40"/>
    </row>
    <row r="88" spans="2:6">
      <c r="B88" s="3"/>
      <c r="C88" s="40"/>
      <c r="D88" s="40"/>
      <c r="E88" s="40"/>
      <c r="F88" s="40"/>
    </row>
    <row r="89" spans="2:6">
      <c r="B89" s="3"/>
      <c r="C89" s="40"/>
      <c r="D89" s="40"/>
      <c r="E89" s="40"/>
      <c r="F89" s="40"/>
    </row>
    <row r="90" spans="2:6">
      <c r="B90" s="3"/>
      <c r="C90" s="40"/>
      <c r="D90" s="40"/>
      <c r="E90" s="40"/>
      <c r="F90" s="40"/>
    </row>
    <row r="91" spans="2:6">
      <c r="B91" s="3"/>
      <c r="C91" s="40"/>
      <c r="D91" s="40"/>
      <c r="E91" s="40"/>
      <c r="F91" s="40"/>
    </row>
    <row r="92" spans="2:6">
      <c r="B92" s="3"/>
      <c r="C92" s="40"/>
      <c r="D92" s="40"/>
      <c r="E92" s="40"/>
      <c r="F92" s="40"/>
    </row>
    <row r="93" spans="2:6">
      <c r="B93" s="3"/>
      <c r="C93" s="40"/>
      <c r="D93" s="40"/>
      <c r="E93" s="40"/>
      <c r="F93" s="40"/>
    </row>
    <row r="94" spans="2:6">
      <c r="B94" s="3"/>
      <c r="C94" s="40"/>
      <c r="D94" s="40"/>
      <c r="E94" s="40"/>
      <c r="F94" s="40"/>
    </row>
    <row r="95" spans="2:6">
      <c r="B95" s="41"/>
      <c r="C95" s="40"/>
      <c r="D95" s="40"/>
      <c r="E95" s="40"/>
      <c r="F95" s="40"/>
    </row>
    <row r="96" spans="2:6">
      <c r="B96" s="41"/>
      <c r="C96" s="40"/>
      <c r="D96" s="40"/>
      <c r="E96" s="40"/>
      <c r="F96" s="40"/>
    </row>
    <row r="97" spans="2:6">
      <c r="B97" s="41"/>
      <c r="C97" s="40"/>
      <c r="D97" s="40"/>
      <c r="E97" s="40"/>
      <c r="F97" s="40"/>
    </row>
    <row r="98" spans="2:6">
      <c r="B98" s="41"/>
      <c r="C98" s="40"/>
      <c r="D98" s="40"/>
      <c r="E98" s="40"/>
      <c r="F98" s="40"/>
    </row>
    <row r="99" spans="2:6">
      <c r="B99" s="41"/>
      <c r="C99" s="40"/>
      <c r="D99" s="40"/>
      <c r="E99" s="40"/>
      <c r="F99" s="40"/>
    </row>
    <row r="100" spans="2:6">
      <c r="B100" s="41"/>
      <c r="C100" s="40"/>
      <c r="D100" s="40"/>
      <c r="E100" s="40"/>
      <c r="F100" s="40"/>
    </row>
    <row r="101" spans="2:6">
      <c r="B101" s="41"/>
      <c r="C101" s="40"/>
      <c r="D101" s="40"/>
      <c r="E101" s="40"/>
      <c r="F101" s="40"/>
    </row>
    <row r="102" spans="2:6">
      <c r="B102" s="41"/>
      <c r="C102" s="40"/>
      <c r="D102" s="40"/>
      <c r="E102" s="40"/>
      <c r="F102" s="40"/>
    </row>
    <row r="103" spans="2:6">
      <c r="B103" s="41"/>
      <c r="C103" s="40"/>
      <c r="D103" s="40"/>
      <c r="E103" s="40"/>
      <c r="F103" s="40"/>
    </row>
    <row r="104" spans="2:6">
      <c r="B104" s="41"/>
      <c r="C104" s="40"/>
      <c r="D104" s="40"/>
      <c r="E104" s="40"/>
      <c r="F104" s="40"/>
    </row>
    <row r="105" spans="2:6">
      <c r="B105" s="41"/>
      <c r="C105" s="40"/>
      <c r="D105" s="40"/>
      <c r="E105" s="40"/>
      <c r="F105" s="40"/>
    </row>
    <row r="106" spans="2:6">
      <c r="B106" s="41"/>
      <c r="C106" s="40"/>
      <c r="D106" s="40"/>
      <c r="E106" s="40"/>
      <c r="F106" s="40"/>
    </row>
    <row r="107" spans="2:6">
      <c r="B107" s="41"/>
      <c r="C107" s="40"/>
      <c r="D107" s="40"/>
      <c r="E107" s="40"/>
      <c r="F107" s="40"/>
    </row>
    <row r="108" spans="2:6">
      <c r="B108" s="41"/>
      <c r="C108" s="40"/>
      <c r="D108" s="40"/>
      <c r="E108" s="40"/>
      <c r="F108" s="40"/>
    </row>
    <row r="109" spans="2:6">
      <c r="B109" s="41"/>
      <c r="C109" s="40"/>
      <c r="D109" s="40"/>
      <c r="E109" s="40"/>
      <c r="F109" s="40"/>
    </row>
    <row r="110" spans="2:6">
      <c r="B110" s="41"/>
      <c r="C110" s="40"/>
      <c r="D110" s="40"/>
      <c r="E110" s="40"/>
      <c r="F110" s="40"/>
    </row>
    <row r="111" spans="2:6">
      <c r="B111" s="41"/>
      <c r="C111" s="40"/>
      <c r="D111" s="40"/>
      <c r="E111" s="40"/>
      <c r="F111" s="40"/>
    </row>
    <row r="112" spans="2:6">
      <c r="B112" s="41"/>
      <c r="C112" s="40"/>
      <c r="D112" s="40"/>
      <c r="E112" s="40"/>
      <c r="F112" s="40"/>
    </row>
    <row r="113" spans="2:6">
      <c r="B113" s="41"/>
      <c r="C113" s="40"/>
      <c r="D113" s="40"/>
      <c r="E113" s="40"/>
      <c r="F113" s="40"/>
    </row>
    <row r="114" spans="2:6">
      <c r="B114" s="41"/>
      <c r="C114" s="40"/>
      <c r="D114" s="40"/>
      <c r="E114" s="40"/>
      <c r="F114" s="40"/>
    </row>
    <row r="115" spans="2:6">
      <c r="B115" s="41"/>
      <c r="C115" s="40"/>
      <c r="D115" s="40"/>
      <c r="E115" s="40"/>
      <c r="F115" s="40"/>
    </row>
    <row r="116" spans="2:6">
      <c r="B116" s="41"/>
      <c r="C116" s="40"/>
      <c r="D116" s="40"/>
      <c r="E116" s="40"/>
      <c r="F116" s="40"/>
    </row>
    <row r="117" spans="2:6">
      <c r="B117" s="41"/>
      <c r="C117" s="40"/>
      <c r="D117" s="40"/>
      <c r="E117" s="40"/>
      <c r="F117" s="40"/>
    </row>
    <row r="118" spans="2:6">
      <c r="B118" s="41"/>
      <c r="C118" s="40"/>
      <c r="D118" s="40"/>
      <c r="E118" s="40"/>
      <c r="F118" s="40"/>
    </row>
    <row r="119" spans="2:6">
      <c r="B119" s="41"/>
      <c r="C119" s="40"/>
      <c r="D119" s="40"/>
      <c r="E119" s="40"/>
      <c r="F119" s="40"/>
    </row>
    <row r="120" spans="2:6">
      <c r="B120" s="41"/>
      <c r="C120" s="40"/>
      <c r="D120" s="40"/>
      <c r="E120" s="40"/>
      <c r="F120" s="40"/>
    </row>
    <row r="121" spans="2:6">
      <c r="B121" s="41"/>
      <c r="C121" s="40"/>
      <c r="D121" s="40"/>
      <c r="E121" s="40"/>
      <c r="F121" s="40"/>
    </row>
    <row r="122" spans="2:6">
      <c r="B122" s="41"/>
      <c r="C122" s="40"/>
      <c r="D122" s="40"/>
      <c r="E122" s="40"/>
      <c r="F122" s="40"/>
    </row>
    <row r="123" spans="2:6">
      <c r="B123" s="8"/>
      <c r="C123" s="5"/>
      <c r="D123" s="5"/>
      <c r="E123" s="5"/>
      <c r="F123" s="5"/>
    </row>
    <row r="124" spans="2:6">
      <c r="B124" s="8"/>
      <c r="C124" s="5"/>
      <c r="D124" s="5"/>
      <c r="E124" s="5"/>
      <c r="F124" s="5"/>
    </row>
    <row r="125" spans="2:6">
      <c r="B125" s="8"/>
      <c r="C125" s="5"/>
      <c r="D125" s="5"/>
      <c r="E125" s="5"/>
      <c r="F125" s="5"/>
    </row>
    <row r="126" spans="2:6">
      <c r="B126" s="8"/>
      <c r="C126" s="5"/>
      <c r="D126" s="5"/>
      <c r="E126" s="5"/>
      <c r="F126" s="5"/>
    </row>
    <row r="127" spans="2:6">
      <c r="B127" s="8"/>
      <c r="C127" s="5"/>
      <c r="D127" s="5"/>
      <c r="E127" s="5"/>
      <c r="F127" s="5"/>
    </row>
    <row r="128" spans="2:6">
      <c r="B128" s="8"/>
      <c r="C128" s="5"/>
      <c r="D128" s="5"/>
      <c r="E128" s="5"/>
      <c r="F128" s="5"/>
    </row>
    <row r="129" spans="2:6">
      <c r="B129" s="8"/>
      <c r="C129" s="5"/>
      <c r="D129" s="5"/>
      <c r="E129" s="5"/>
      <c r="F129" s="5"/>
    </row>
    <row r="130" spans="2:6">
      <c r="B130" s="8"/>
      <c r="C130" s="5"/>
      <c r="D130" s="5"/>
      <c r="E130" s="5"/>
      <c r="F130" s="5"/>
    </row>
    <row r="131" spans="2:6">
      <c r="B131" s="8"/>
      <c r="C131" s="5"/>
      <c r="D131" s="5"/>
      <c r="E131" s="5"/>
      <c r="F131" s="5"/>
    </row>
  </sheetData>
  <mergeCells count="2">
    <mergeCell ref="B1:E1"/>
    <mergeCell ref="M1:S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F31-67CF-4CE8-8FF4-661FB21CEB9E}">
  <dimension ref="A1:I50"/>
  <sheetViews>
    <sheetView workbookViewId="0">
      <selection activeCell="K1" sqref="K1"/>
    </sheetView>
  </sheetViews>
  <sheetFormatPr defaultRowHeight="16.5"/>
  <cols>
    <col min="2" max="2" width="28.875" bestFit="1" customWidth="1"/>
    <col min="3" max="3" width="8.375" customWidth="1"/>
  </cols>
  <sheetData>
    <row r="1" spans="1:9">
      <c r="A1" s="89" t="s">
        <v>143</v>
      </c>
      <c r="B1" s="89"/>
      <c r="C1" s="89"/>
      <c r="D1" s="89"/>
      <c r="E1" s="89"/>
      <c r="F1" s="89"/>
      <c r="G1" s="4">
        <v>0.18</v>
      </c>
      <c r="H1" s="1">
        <f>SUM(H3:H45)</f>
        <v>0</v>
      </c>
      <c r="I1" s="39">
        <f>SUM(I3:I45)</f>
        <v>0</v>
      </c>
    </row>
    <row r="2" spans="1:9">
      <c r="A2" s="47" t="s">
        <v>150</v>
      </c>
      <c r="B2" s="48" t="s">
        <v>0</v>
      </c>
      <c r="C2" s="48" t="s">
        <v>151</v>
      </c>
      <c r="D2" s="48" t="s">
        <v>2</v>
      </c>
      <c r="E2" s="48" t="s">
        <v>145</v>
      </c>
      <c r="F2" s="48" t="s">
        <v>146</v>
      </c>
      <c r="G2" s="49" t="s">
        <v>14</v>
      </c>
      <c r="H2" s="48" t="s">
        <v>152</v>
      </c>
      <c r="I2" s="50" t="s">
        <v>149</v>
      </c>
    </row>
    <row r="3" spans="1:9">
      <c r="A3" s="51">
        <v>1</v>
      </c>
      <c r="B3" s="52" t="s">
        <v>24</v>
      </c>
      <c r="C3" s="53" t="s">
        <v>154</v>
      </c>
      <c r="D3" s="54">
        <v>38500</v>
      </c>
      <c r="E3" s="54">
        <v>5</v>
      </c>
      <c r="F3" s="54">
        <v>7700</v>
      </c>
      <c r="G3" s="54">
        <v>9380</v>
      </c>
      <c r="H3" s="55">
        <v>0</v>
      </c>
      <c r="I3" s="56">
        <f t="shared" ref="I3:I50" si="0">H3*D3</f>
        <v>0</v>
      </c>
    </row>
    <row r="4" spans="1:9">
      <c r="A4" s="51">
        <v>2</v>
      </c>
      <c r="B4" s="52" t="s">
        <v>25</v>
      </c>
      <c r="C4" s="57"/>
      <c r="D4" s="54">
        <v>44800</v>
      </c>
      <c r="E4" s="54">
        <v>12</v>
      </c>
      <c r="F4" s="54">
        <v>3733.3333333333335</v>
      </c>
      <c r="G4" s="54">
        <v>4580</v>
      </c>
      <c r="H4" s="55">
        <v>0</v>
      </c>
      <c r="I4" s="56">
        <f t="shared" si="0"/>
        <v>0</v>
      </c>
    </row>
    <row r="5" spans="1:9">
      <c r="A5" s="51">
        <v>3</v>
      </c>
      <c r="B5" s="52" t="s">
        <v>26</v>
      </c>
      <c r="C5" s="58"/>
      <c r="D5" s="54">
        <v>60700</v>
      </c>
      <c r="E5" s="54">
        <v>7</v>
      </c>
      <c r="F5" s="54">
        <v>8671.4285714285706</v>
      </c>
      <c r="G5" s="54">
        <v>10580</v>
      </c>
      <c r="H5" s="55">
        <v>0</v>
      </c>
      <c r="I5" s="56">
        <f t="shared" si="0"/>
        <v>0</v>
      </c>
    </row>
    <row r="6" spans="1:9">
      <c r="A6" s="51">
        <v>4</v>
      </c>
      <c r="B6" s="52" t="s">
        <v>27</v>
      </c>
      <c r="C6" s="58"/>
      <c r="D6" s="54">
        <v>72000</v>
      </c>
      <c r="E6" s="54">
        <v>8</v>
      </c>
      <c r="F6" s="54">
        <v>9000</v>
      </c>
      <c r="G6" s="54">
        <v>10980</v>
      </c>
      <c r="H6" s="55">
        <v>0</v>
      </c>
      <c r="I6" s="56">
        <f t="shared" si="0"/>
        <v>0</v>
      </c>
    </row>
    <row r="7" spans="1:9">
      <c r="A7" s="51">
        <v>5</v>
      </c>
      <c r="B7" s="52" t="s">
        <v>28</v>
      </c>
      <c r="C7" s="58"/>
      <c r="D7" s="54">
        <v>104000</v>
      </c>
      <c r="E7" s="54">
        <v>40</v>
      </c>
      <c r="F7" s="54">
        <v>2600</v>
      </c>
      <c r="G7" s="54">
        <v>3180</v>
      </c>
      <c r="H7" s="55">
        <v>0</v>
      </c>
      <c r="I7" s="56">
        <f t="shared" si="0"/>
        <v>0</v>
      </c>
    </row>
    <row r="8" spans="1:9">
      <c r="A8" s="51">
        <v>6</v>
      </c>
      <c r="B8" s="59" t="s">
        <v>29</v>
      </c>
      <c r="C8" s="59"/>
      <c r="D8" s="54">
        <v>58400</v>
      </c>
      <c r="E8" s="54">
        <v>8</v>
      </c>
      <c r="F8" s="54">
        <v>7300</v>
      </c>
      <c r="G8" s="54">
        <v>8980</v>
      </c>
      <c r="H8" s="55">
        <v>0</v>
      </c>
      <c r="I8" s="56">
        <f t="shared" si="0"/>
        <v>0</v>
      </c>
    </row>
    <row r="9" spans="1:9">
      <c r="A9" s="51">
        <v>7</v>
      </c>
      <c r="B9" s="59" t="s">
        <v>30</v>
      </c>
      <c r="C9" s="59"/>
      <c r="D9" s="54">
        <v>71200</v>
      </c>
      <c r="E9" s="54">
        <v>8</v>
      </c>
      <c r="F9" s="54">
        <v>8900</v>
      </c>
      <c r="G9" s="54">
        <v>10880</v>
      </c>
      <c r="H9" s="55">
        <v>0</v>
      </c>
      <c r="I9" s="56">
        <f t="shared" si="0"/>
        <v>0</v>
      </c>
    </row>
    <row r="10" spans="1:9">
      <c r="A10" s="51">
        <v>8</v>
      </c>
      <c r="B10" s="59" t="s">
        <v>31</v>
      </c>
      <c r="C10" s="59"/>
      <c r="D10" s="54">
        <v>81600</v>
      </c>
      <c r="E10" s="54">
        <v>8</v>
      </c>
      <c r="F10" s="54">
        <v>10200</v>
      </c>
      <c r="G10" s="54">
        <v>12480</v>
      </c>
      <c r="H10" s="55">
        <v>0</v>
      </c>
      <c r="I10" s="56">
        <f t="shared" si="0"/>
        <v>0</v>
      </c>
    </row>
    <row r="11" spans="1:9">
      <c r="A11" s="51">
        <v>9</v>
      </c>
      <c r="B11" s="60" t="s">
        <v>32</v>
      </c>
      <c r="C11" s="60"/>
      <c r="D11" s="54">
        <v>39400</v>
      </c>
      <c r="E11" s="54">
        <v>6</v>
      </c>
      <c r="F11" s="54">
        <v>6566.666666666667</v>
      </c>
      <c r="G11" s="54">
        <v>8080</v>
      </c>
      <c r="H11" s="55">
        <v>0</v>
      </c>
      <c r="I11" s="56">
        <f t="shared" si="0"/>
        <v>0</v>
      </c>
    </row>
    <row r="12" spans="1:9">
      <c r="A12" s="51">
        <v>10</v>
      </c>
      <c r="B12" s="59" t="s">
        <v>33</v>
      </c>
      <c r="C12" s="59"/>
      <c r="D12" s="54">
        <v>174000</v>
      </c>
      <c r="E12" s="54">
        <v>20</v>
      </c>
      <c r="F12" s="54">
        <v>8700</v>
      </c>
      <c r="G12" s="54">
        <v>10680</v>
      </c>
      <c r="H12" s="55">
        <v>0</v>
      </c>
      <c r="I12" s="56">
        <f t="shared" si="0"/>
        <v>0</v>
      </c>
    </row>
    <row r="13" spans="1:9">
      <c r="A13" s="51">
        <v>11</v>
      </c>
      <c r="B13" s="59" t="s">
        <v>34</v>
      </c>
      <c r="C13" s="59"/>
      <c r="D13" s="54">
        <v>12200</v>
      </c>
      <c r="E13" s="54">
        <v>2</v>
      </c>
      <c r="F13" s="54">
        <v>6100</v>
      </c>
      <c r="G13" s="54">
        <v>7480</v>
      </c>
      <c r="H13" s="55">
        <v>0</v>
      </c>
      <c r="I13" s="56">
        <f t="shared" si="0"/>
        <v>0</v>
      </c>
    </row>
    <row r="14" spans="1:9">
      <c r="A14" s="51">
        <v>12</v>
      </c>
      <c r="B14" s="59" t="s">
        <v>35</v>
      </c>
      <c r="C14" s="59"/>
      <c r="D14" s="54">
        <v>148000</v>
      </c>
      <c r="E14" s="54">
        <v>18</v>
      </c>
      <c r="F14" s="54">
        <v>8222.2222222222226</v>
      </c>
      <c r="G14" s="54">
        <v>10080</v>
      </c>
      <c r="H14" s="55">
        <v>0</v>
      </c>
      <c r="I14" s="56">
        <f t="shared" si="0"/>
        <v>0</v>
      </c>
    </row>
    <row r="15" spans="1:9">
      <c r="A15" s="51">
        <v>13</v>
      </c>
      <c r="B15" s="59" t="s">
        <v>36</v>
      </c>
      <c r="C15" s="59"/>
      <c r="D15" s="54">
        <v>161200</v>
      </c>
      <c r="E15" s="54">
        <v>12</v>
      </c>
      <c r="F15" s="54">
        <v>13433.333333333334</v>
      </c>
      <c r="G15" s="54">
        <v>16380</v>
      </c>
      <c r="H15" s="55">
        <v>0</v>
      </c>
      <c r="I15" s="56">
        <f t="shared" si="0"/>
        <v>0</v>
      </c>
    </row>
    <row r="16" spans="1:9">
      <c r="A16" s="51">
        <v>14</v>
      </c>
      <c r="B16" s="59" t="s">
        <v>37</v>
      </c>
      <c r="C16" s="59"/>
      <c r="D16" s="54">
        <v>29000</v>
      </c>
      <c r="E16" s="54">
        <v>10</v>
      </c>
      <c r="F16" s="54">
        <v>2900</v>
      </c>
      <c r="G16" s="54">
        <v>3580</v>
      </c>
      <c r="H16" s="55">
        <v>0</v>
      </c>
      <c r="I16" s="56">
        <f t="shared" si="0"/>
        <v>0</v>
      </c>
    </row>
    <row r="17" spans="1:9">
      <c r="A17" s="51">
        <v>15</v>
      </c>
      <c r="B17" s="59" t="s">
        <v>38</v>
      </c>
      <c r="C17" s="59"/>
      <c r="D17" s="54">
        <v>379000</v>
      </c>
      <c r="E17" s="54">
        <v>30</v>
      </c>
      <c r="F17" s="54">
        <v>12633.333333333334</v>
      </c>
      <c r="G17" s="54">
        <v>15480</v>
      </c>
      <c r="H17" s="55">
        <v>0</v>
      </c>
      <c r="I17" s="56">
        <f t="shared" si="0"/>
        <v>0</v>
      </c>
    </row>
    <row r="18" spans="1:9">
      <c r="A18" s="51">
        <v>16</v>
      </c>
      <c r="B18" s="59" t="s">
        <v>39</v>
      </c>
      <c r="C18" s="59"/>
      <c r="D18" s="54">
        <v>79000</v>
      </c>
      <c r="E18" s="54">
        <v>30</v>
      </c>
      <c r="F18" s="54">
        <v>2633.3333333333335</v>
      </c>
      <c r="G18" s="54">
        <v>3280</v>
      </c>
      <c r="H18" s="55">
        <v>0</v>
      </c>
      <c r="I18" s="56">
        <f t="shared" si="0"/>
        <v>0</v>
      </c>
    </row>
    <row r="19" spans="1:9">
      <c r="A19" s="51">
        <v>17</v>
      </c>
      <c r="B19" s="59" t="s">
        <v>40</v>
      </c>
      <c r="C19" s="59"/>
      <c r="D19" s="54">
        <v>38000</v>
      </c>
      <c r="E19" s="54">
        <v>4</v>
      </c>
      <c r="F19" s="54">
        <v>9500</v>
      </c>
      <c r="G19" s="54">
        <v>11580</v>
      </c>
      <c r="H19" s="55">
        <v>0</v>
      </c>
      <c r="I19" s="56">
        <f t="shared" si="0"/>
        <v>0</v>
      </c>
    </row>
    <row r="20" spans="1:9">
      <c r="A20" s="51">
        <v>18</v>
      </c>
      <c r="B20" s="59" t="s">
        <v>51</v>
      </c>
      <c r="C20" s="59"/>
      <c r="D20" s="54">
        <v>15100</v>
      </c>
      <c r="E20" s="54">
        <v>1</v>
      </c>
      <c r="F20" s="54">
        <v>15100</v>
      </c>
      <c r="G20" s="54">
        <v>18480</v>
      </c>
      <c r="H20" s="55">
        <v>0</v>
      </c>
      <c r="I20" s="56">
        <f t="shared" si="0"/>
        <v>0</v>
      </c>
    </row>
    <row r="21" spans="1:9">
      <c r="A21" s="51">
        <v>19</v>
      </c>
      <c r="B21" s="59" t="s">
        <v>66</v>
      </c>
      <c r="C21" s="59"/>
      <c r="D21" s="54">
        <v>19900</v>
      </c>
      <c r="E21" s="54">
        <v>1</v>
      </c>
      <c r="F21" s="54">
        <v>19900</v>
      </c>
      <c r="G21" s="54">
        <v>24280</v>
      </c>
      <c r="H21" s="55">
        <v>0</v>
      </c>
      <c r="I21" s="56">
        <f t="shared" si="0"/>
        <v>0</v>
      </c>
    </row>
    <row r="22" spans="1:9">
      <c r="A22" s="51">
        <v>20</v>
      </c>
      <c r="B22" s="59" t="s">
        <v>41</v>
      </c>
      <c r="C22" s="59"/>
      <c r="D22" s="54">
        <v>601000</v>
      </c>
      <c r="E22" s="54">
        <v>30</v>
      </c>
      <c r="F22" s="54">
        <v>20033.333333333332</v>
      </c>
      <c r="G22" s="54">
        <v>24480</v>
      </c>
      <c r="H22" s="55">
        <v>0</v>
      </c>
      <c r="I22" s="56">
        <f t="shared" si="0"/>
        <v>0</v>
      </c>
    </row>
    <row r="23" spans="1:9">
      <c r="A23" s="51">
        <v>21</v>
      </c>
      <c r="B23" s="59" t="s">
        <v>42</v>
      </c>
      <c r="C23" s="59"/>
      <c r="D23" s="54">
        <v>106000</v>
      </c>
      <c r="E23" s="54">
        <v>10</v>
      </c>
      <c r="F23" s="54">
        <v>10600</v>
      </c>
      <c r="G23" s="54">
        <v>12980</v>
      </c>
      <c r="H23" s="55">
        <v>0</v>
      </c>
      <c r="I23" s="56">
        <f t="shared" si="0"/>
        <v>0</v>
      </c>
    </row>
    <row r="24" spans="1:9">
      <c r="A24" s="51">
        <v>22</v>
      </c>
      <c r="B24" s="59" t="s">
        <v>43</v>
      </c>
      <c r="C24" s="59"/>
      <c r="D24" s="54">
        <v>130000</v>
      </c>
      <c r="E24" s="54">
        <v>20</v>
      </c>
      <c r="F24" s="54">
        <v>6500</v>
      </c>
      <c r="G24" s="54">
        <v>7980</v>
      </c>
      <c r="H24" s="55">
        <v>0</v>
      </c>
      <c r="I24" s="56">
        <f t="shared" si="0"/>
        <v>0</v>
      </c>
    </row>
    <row r="25" spans="1:9">
      <c r="A25" s="51">
        <v>23</v>
      </c>
      <c r="B25" s="59" t="s">
        <v>44</v>
      </c>
      <c r="C25" s="59"/>
      <c r="D25" s="54">
        <v>130000</v>
      </c>
      <c r="E25" s="54">
        <v>20</v>
      </c>
      <c r="F25" s="54">
        <v>6500</v>
      </c>
      <c r="G25" s="54">
        <v>7980</v>
      </c>
      <c r="H25" s="55">
        <v>0</v>
      </c>
      <c r="I25" s="56">
        <f t="shared" si="0"/>
        <v>0</v>
      </c>
    </row>
    <row r="26" spans="1:9">
      <c r="A26" s="51">
        <v>24</v>
      </c>
      <c r="B26" s="59" t="s">
        <v>45</v>
      </c>
      <c r="C26" s="59"/>
      <c r="D26" s="54">
        <v>25600</v>
      </c>
      <c r="E26" s="54">
        <v>1</v>
      </c>
      <c r="F26" s="54">
        <v>25600</v>
      </c>
      <c r="G26" s="54">
        <v>31280</v>
      </c>
      <c r="H26" s="55">
        <v>0</v>
      </c>
      <c r="I26" s="56">
        <f t="shared" si="0"/>
        <v>0</v>
      </c>
    </row>
    <row r="27" spans="1:9">
      <c r="A27" s="51">
        <v>25</v>
      </c>
      <c r="B27" s="59" t="s">
        <v>46</v>
      </c>
      <c r="C27" s="59"/>
      <c r="D27" s="54">
        <v>36000</v>
      </c>
      <c r="E27" s="54">
        <v>4</v>
      </c>
      <c r="F27" s="54">
        <v>9000</v>
      </c>
      <c r="G27" s="54">
        <v>10980</v>
      </c>
      <c r="H27" s="55">
        <v>0</v>
      </c>
      <c r="I27" s="56">
        <f t="shared" si="0"/>
        <v>0</v>
      </c>
    </row>
    <row r="28" spans="1:9">
      <c r="A28" s="51">
        <v>26</v>
      </c>
      <c r="B28" s="59" t="s">
        <v>47</v>
      </c>
      <c r="C28" s="59"/>
      <c r="D28" s="54">
        <v>10300</v>
      </c>
      <c r="E28" s="54">
        <v>1</v>
      </c>
      <c r="F28" s="54">
        <v>10300</v>
      </c>
      <c r="G28" s="54">
        <v>12580</v>
      </c>
      <c r="H28" s="55">
        <v>0</v>
      </c>
      <c r="I28" s="56">
        <f t="shared" si="0"/>
        <v>0</v>
      </c>
    </row>
    <row r="29" spans="1:9">
      <c r="A29" s="51">
        <v>27</v>
      </c>
      <c r="B29" s="59" t="s">
        <v>48</v>
      </c>
      <c r="C29" s="59"/>
      <c r="D29" s="54">
        <v>14800</v>
      </c>
      <c r="E29" s="54">
        <v>1</v>
      </c>
      <c r="F29" s="54">
        <v>14800</v>
      </c>
      <c r="G29" s="54">
        <v>18080</v>
      </c>
      <c r="H29" s="55">
        <v>0</v>
      </c>
      <c r="I29" s="56">
        <f t="shared" si="0"/>
        <v>0</v>
      </c>
    </row>
    <row r="30" spans="1:9">
      <c r="A30" s="51">
        <v>28</v>
      </c>
      <c r="B30" s="59" t="s">
        <v>49</v>
      </c>
      <c r="C30" s="59"/>
      <c r="D30" s="54">
        <v>194000</v>
      </c>
      <c r="E30" s="54">
        <v>50</v>
      </c>
      <c r="F30" s="54">
        <v>3880</v>
      </c>
      <c r="G30" s="54">
        <v>4780</v>
      </c>
      <c r="H30" s="55">
        <v>0</v>
      </c>
      <c r="I30" s="56">
        <f t="shared" si="0"/>
        <v>0</v>
      </c>
    </row>
    <row r="31" spans="1:9">
      <c r="A31" s="51">
        <v>29</v>
      </c>
      <c r="B31" s="59" t="s">
        <v>50</v>
      </c>
      <c r="C31" s="59"/>
      <c r="D31" s="54">
        <v>14200</v>
      </c>
      <c r="E31" s="54">
        <v>1</v>
      </c>
      <c r="F31" s="54">
        <v>14200</v>
      </c>
      <c r="G31" s="54">
        <v>17380</v>
      </c>
      <c r="H31" s="55">
        <v>0</v>
      </c>
      <c r="I31" s="56">
        <f t="shared" si="0"/>
        <v>0</v>
      </c>
    </row>
    <row r="32" spans="1:9">
      <c r="A32" s="51">
        <v>30</v>
      </c>
      <c r="B32" s="59" t="s">
        <v>53</v>
      </c>
      <c r="C32" s="59"/>
      <c r="D32" s="54">
        <v>47200</v>
      </c>
      <c r="E32" s="54">
        <v>2</v>
      </c>
      <c r="F32" s="54">
        <v>23600</v>
      </c>
      <c r="G32" s="54">
        <v>28780</v>
      </c>
      <c r="H32" s="55">
        <v>0</v>
      </c>
      <c r="I32" s="56">
        <f t="shared" si="0"/>
        <v>0</v>
      </c>
    </row>
    <row r="33" spans="1:9">
      <c r="A33" s="51">
        <v>31</v>
      </c>
      <c r="B33" s="59" t="s">
        <v>54</v>
      </c>
      <c r="C33" s="59"/>
      <c r="D33" s="54">
        <v>53200</v>
      </c>
      <c r="E33" s="54">
        <v>4</v>
      </c>
      <c r="F33" s="54">
        <v>13300</v>
      </c>
      <c r="G33" s="54">
        <v>16280</v>
      </c>
      <c r="H33" s="55">
        <v>0</v>
      </c>
      <c r="I33" s="56">
        <f t="shared" si="0"/>
        <v>0</v>
      </c>
    </row>
    <row r="34" spans="1:9">
      <c r="A34" s="51">
        <v>32</v>
      </c>
      <c r="B34" s="59" t="s">
        <v>55</v>
      </c>
      <c r="C34" s="59"/>
      <c r="D34" s="54">
        <v>64000</v>
      </c>
      <c r="E34" s="54">
        <v>15</v>
      </c>
      <c r="F34" s="54">
        <v>4266.666666666667</v>
      </c>
      <c r="G34" s="54">
        <v>5280</v>
      </c>
      <c r="H34" s="55">
        <v>0</v>
      </c>
      <c r="I34" s="56">
        <f t="shared" si="0"/>
        <v>0</v>
      </c>
    </row>
    <row r="35" spans="1:9">
      <c r="A35" s="51">
        <v>33</v>
      </c>
      <c r="B35" s="59" t="s">
        <v>153</v>
      </c>
      <c r="C35" s="59"/>
      <c r="D35" s="54">
        <v>79000</v>
      </c>
      <c r="E35" s="54">
        <v>30</v>
      </c>
      <c r="F35" s="54">
        <v>2633.3333333333335</v>
      </c>
      <c r="G35" s="54">
        <v>3280</v>
      </c>
      <c r="H35" s="55">
        <v>0</v>
      </c>
      <c r="I35" s="56">
        <f t="shared" si="0"/>
        <v>0</v>
      </c>
    </row>
    <row r="36" spans="1:9">
      <c r="A36" s="51">
        <v>34</v>
      </c>
      <c r="B36" s="59" t="s">
        <v>68</v>
      </c>
      <c r="C36" s="59"/>
      <c r="D36" s="54">
        <v>58000</v>
      </c>
      <c r="E36" s="54">
        <v>20</v>
      </c>
      <c r="F36" s="54">
        <v>2900</v>
      </c>
      <c r="G36" s="54">
        <v>3580</v>
      </c>
      <c r="H36" s="55">
        <v>0</v>
      </c>
      <c r="I36" s="56">
        <f t="shared" si="0"/>
        <v>0</v>
      </c>
    </row>
    <row r="37" spans="1:9">
      <c r="A37" s="51">
        <v>35</v>
      </c>
      <c r="B37" s="59" t="s">
        <v>56</v>
      </c>
      <c r="C37" s="59"/>
      <c r="D37" s="54">
        <v>41500</v>
      </c>
      <c r="E37" s="54">
        <v>3</v>
      </c>
      <c r="F37" s="54">
        <v>13833.333333333334</v>
      </c>
      <c r="G37" s="54">
        <v>16880</v>
      </c>
      <c r="H37" s="55">
        <v>0</v>
      </c>
      <c r="I37" s="56">
        <f t="shared" si="0"/>
        <v>0</v>
      </c>
    </row>
    <row r="38" spans="1:9">
      <c r="A38" s="51">
        <v>36</v>
      </c>
      <c r="B38" s="59" t="s">
        <v>57</v>
      </c>
      <c r="C38" s="59"/>
      <c r="D38" s="54">
        <v>133600</v>
      </c>
      <c r="E38" s="54">
        <v>6</v>
      </c>
      <c r="F38" s="54">
        <v>22266.666666666668</v>
      </c>
      <c r="G38" s="54">
        <v>27180</v>
      </c>
      <c r="H38" s="55">
        <v>0</v>
      </c>
      <c r="I38" s="56">
        <f t="shared" si="0"/>
        <v>0</v>
      </c>
    </row>
    <row r="39" spans="1:9">
      <c r="A39" s="51">
        <v>37</v>
      </c>
      <c r="B39" s="59" t="s">
        <v>58</v>
      </c>
      <c r="C39" s="59"/>
      <c r="D39" s="54">
        <v>68800</v>
      </c>
      <c r="E39" s="54">
        <v>3</v>
      </c>
      <c r="F39" s="54">
        <v>22933.333333333332</v>
      </c>
      <c r="G39" s="54">
        <v>27980</v>
      </c>
      <c r="H39" s="55">
        <v>0</v>
      </c>
      <c r="I39" s="56">
        <f t="shared" si="0"/>
        <v>0</v>
      </c>
    </row>
    <row r="40" spans="1:9">
      <c r="A40" s="51">
        <v>38</v>
      </c>
      <c r="B40" s="59" t="s">
        <v>59</v>
      </c>
      <c r="C40" s="59"/>
      <c r="D40" s="54">
        <v>129000</v>
      </c>
      <c r="E40" s="54">
        <v>10</v>
      </c>
      <c r="F40" s="54">
        <v>12900</v>
      </c>
      <c r="G40" s="54">
        <v>15780</v>
      </c>
      <c r="H40" s="55">
        <v>0</v>
      </c>
      <c r="I40" s="56">
        <f t="shared" si="0"/>
        <v>0</v>
      </c>
    </row>
    <row r="41" spans="1:9">
      <c r="A41" s="51">
        <v>39</v>
      </c>
      <c r="B41" s="59" t="s">
        <v>60</v>
      </c>
      <c r="C41" s="59"/>
      <c r="D41" s="54">
        <v>90000</v>
      </c>
      <c r="E41" s="54">
        <v>20</v>
      </c>
      <c r="F41" s="54">
        <v>4500</v>
      </c>
      <c r="G41" s="54">
        <v>5480</v>
      </c>
      <c r="H41" s="55">
        <v>0</v>
      </c>
      <c r="I41" s="56">
        <f t="shared" si="0"/>
        <v>0</v>
      </c>
    </row>
    <row r="42" spans="1:9">
      <c r="A42" s="51">
        <v>40</v>
      </c>
      <c r="B42" s="59" t="s">
        <v>61</v>
      </c>
      <c r="C42" s="59"/>
      <c r="D42" s="54">
        <v>104000</v>
      </c>
      <c r="E42" s="54">
        <v>4</v>
      </c>
      <c r="F42" s="54">
        <v>26000</v>
      </c>
      <c r="G42" s="54">
        <v>31780</v>
      </c>
      <c r="H42" s="55">
        <v>0</v>
      </c>
      <c r="I42" s="56">
        <f t="shared" si="0"/>
        <v>0</v>
      </c>
    </row>
    <row r="43" spans="1:9">
      <c r="A43" s="51">
        <v>41</v>
      </c>
      <c r="B43" s="59" t="s">
        <v>62</v>
      </c>
      <c r="C43" s="59"/>
      <c r="D43" s="54">
        <v>86000</v>
      </c>
      <c r="E43" s="54">
        <v>20</v>
      </c>
      <c r="F43" s="54">
        <v>4300</v>
      </c>
      <c r="G43" s="54">
        <v>5280</v>
      </c>
      <c r="H43" s="55">
        <v>0</v>
      </c>
      <c r="I43" s="56">
        <f t="shared" si="0"/>
        <v>0</v>
      </c>
    </row>
    <row r="44" spans="1:9">
      <c r="A44" s="51">
        <v>42</v>
      </c>
      <c r="B44" s="59" t="s">
        <v>63</v>
      </c>
      <c r="C44" s="59"/>
      <c r="D44" s="54">
        <v>44000</v>
      </c>
      <c r="E44" s="54">
        <v>5</v>
      </c>
      <c r="F44" s="54">
        <v>8800</v>
      </c>
      <c r="G44" s="54">
        <v>10780</v>
      </c>
      <c r="H44" s="55">
        <v>0</v>
      </c>
      <c r="I44" s="56">
        <f t="shared" si="0"/>
        <v>0</v>
      </c>
    </row>
    <row r="45" spans="1:9">
      <c r="A45" s="51">
        <v>43</v>
      </c>
      <c r="B45" s="59" t="s">
        <v>64</v>
      </c>
      <c r="C45" s="59"/>
      <c r="D45" s="54">
        <v>95700</v>
      </c>
      <c r="E45" s="54">
        <v>7</v>
      </c>
      <c r="F45" s="54">
        <v>13671.428571428571</v>
      </c>
      <c r="G45" s="54">
        <v>16680</v>
      </c>
      <c r="H45" s="55">
        <v>0</v>
      </c>
      <c r="I45" s="56">
        <f t="shared" si="0"/>
        <v>0</v>
      </c>
    </row>
    <row r="46" spans="1:9">
      <c r="A46" s="51">
        <v>44</v>
      </c>
      <c r="B46" s="59" t="s">
        <v>65</v>
      </c>
      <c r="C46" s="59"/>
      <c r="D46" s="54">
        <v>34000</v>
      </c>
      <c r="E46" s="54">
        <v>12</v>
      </c>
      <c r="F46" s="54">
        <v>2833.3333333333335</v>
      </c>
      <c r="G46" s="54">
        <v>3480</v>
      </c>
      <c r="H46" s="55">
        <v>0</v>
      </c>
      <c r="I46" s="56">
        <f t="shared" si="0"/>
        <v>0</v>
      </c>
    </row>
    <row r="47" spans="1:9">
      <c r="A47" s="51">
        <v>45</v>
      </c>
      <c r="B47" s="59" t="s">
        <v>70</v>
      </c>
      <c r="C47" s="59"/>
      <c r="D47" s="54">
        <v>91500</v>
      </c>
      <c r="E47" s="54">
        <v>7</v>
      </c>
      <c r="F47" s="54">
        <v>13071.428571428571</v>
      </c>
      <c r="G47" s="54">
        <v>15980</v>
      </c>
      <c r="H47" s="55">
        <v>0</v>
      </c>
      <c r="I47" s="56">
        <f t="shared" si="0"/>
        <v>0</v>
      </c>
    </row>
    <row r="48" spans="1:9">
      <c r="A48" s="51">
        <v>46</v>
      </c>
      <c r="B48" s="59" t="s">
        <v>71</v>
      </c>
      <c r="C48" s="59"/>
      <c r="D48" s="54">
        <v>156000</v>
      </c>
      <c r="E48" s="54">
        <v>40</v>
      </c>
      <c r="F48" s="54">
        <v>3900</v>
      </c>
      <c r="G48" s="54">
        <v>4780</v>
      </c>
      <c r="H48" s="55">
        <v>0</v>
      </c>
      <c r="I48" s="56">
        <f t="shared" si="0"/>
        <v>0</v>
      </c>
    </row>
    <row r="49" spans="1:9">
      <c r="A49" s="51">
        <v>47</v>
      </c>
      <c r="B49" s="59" t="s">
        <v>72</v>
      </c>
      <c r="C49" s="59"/>
      <c r="D49" s="54">
        <v>175000</v>
      </c>
      <c r="E49" s="54">
        <v>15</v>
      </c>
      <c r="F49" s="54">
        <v>11666.666666666666</v>
      </c>
      <c r="G49" s="54">
        <v>14280</v>
      </c>
      <c r="H49" s="55">
        <v>0</v>
      </c>
      <c r="I49" s="56">
        <f t="shared" si="0"/>
        <v>0</v>
      </c>
    </row>
    <row r="50" spans="1:9">
      <c r="A50" s="61">
        <v>48</v>
      </c>
      <c r="B50" s="62" t="s">
        <v>73</v>
      </c>
      <c r="C50" s="62"/>
      <c r="D50" s="63">
        <v>259000</v>
      </c>
      <c r="E50" s="63">
        <v>50</v>
      </c>
      <c r="F50" s="63">
        <v>5180</v>
      </c>
      <c r="G50" s="63">
        <v>6380</v>
      </c>
      <c r="H50" s="64">
        <v>0</v>
      </c>
      <c r="I50" s="65">
        <f t="shared" si="0"/>
        <v>0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E041-219E-46C8-ADCE-BDD0A5E38B97}">
  <dimension ref="A1:U71"/>
  <sheetViews>
    <sheetView zoomScale="85" zoomScaleNormal="85" workbookViewId="0">
      <pane xSplit="2" ySplit="2" topLeftCell="K15" activePane="bottomRight" state="frozen"/>
      <selection pane="topRight" activeCell="C1" sqref="C1"/>
      <selection pane="bottomLeft" activeCell="A3" sqref="A3"/>
      <selection pane="bottomRight" sqref="A1:U31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0.75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24</v>
      </c>
      <c r="C3" s="16">
        <f>H3</f>
        <v>10800</v>
      </c>
      <c r="D3" s="29">
        <v>6100</v>
      </c>
      <c r="E3" s="16">
        <f>C3</f>
        <v>10800</v>
      </c>
      <c r="F3" s="16">
        <f>I3</f>
        <v>7800</v>
      </c>
      <c r="H3">
        <f t="shared" ref="H3:H31" si="0">ROUNDDOWN(D3/(1-$H$1),-3)+800</f>
        <v>10800</v>
      </c>
      <c r="I3" s="6">
        <f>ROUNDDOWN(D3/(1-$I$1),-3)+800</f>
        <v>7800</v>
      </c>
      <c r="J3" s="2">
        <f t="shared" ref="J3:J31" si="1">1-D3/F3</f>
        <v>0.21794871794871795</v>
      </c>
      <c r="L3">
        <v>0</v>
      </c>
      <c r="M3">
        <v>1</v>
      </c>
      <c r="N3">
        <f>H3*M3</f>
        <v>10800</v>
      </c>
      <c r="O3" s="9">
        <f t="shared" ref="O3:O11" si="2">M3*D3</f>
        <v>6100</v>
      </c>
      <c r="P3" s="9">
        <f>N3</f>
        <v>10800</v>
      </c>
      <c r="Q3" s="18">
        <f>I3*M3</f>
        <v>7800</v>
      </c>
      <c r="R3" s="2">
        <f t="shared" ref="R3:R7" si="3">1-O3/Q3</f>
        <v>0.21794871794871795</v>
      </c>
      <c r="S3" s="2">
        <f t="shared" ref="S3:S7" si="4">L3/Q3</f>
        <v>0</v>
      </c>
      <c r="T3" s="14">
        <f>R3-S3</f>
        <v>0.21794871794871795</v>
      </c>
      <c r="U3" s="2"/>
    </row>
    <row r="4" spans="1:21">
      <c r="A4" s="15"/>
      <c r="B4" s="15" t="s">
        <v>25</v>
      </c>
      <c r="C4" s="16">
        <f t="shared" ref="C4:C11" si="5">H4</f>
        <v>5800</v>
      </c>
      <c r="D4" s="29">
        <v>3000</v>
      </c>
      <c r="E4" s="16">
        <f t="shared" ref="E4:E31" si="6">C4</f>
        <v>5800</v>
      </c>
      <c r="F4" s="16">
        <f t="shared" ref="F4:F31" si="7">I4</f>
        <v>3800</v>
      </c>
      <c r="H4">
        <f t="shared" si="0"/>
        <v>5800</v>
      </c>
      <c r="I4" s="6">
        <f t="shared" ref="I4:I31" si="8">ROUNDDOWN(D4/(1-$I$1),-3)+800</f>
        <v>3800</v>
      </c>
      <c r="J4" s="2">
        <f t="shared" si="1"/>
        <v>0.21052631578947367</v>
      </c>
      <c r="L4">
        <v>0</v>
      </c>
      <c r="M4">
        <v>1</v>
      </c>
      <c r="N4">
        <f t="shared" ref="N4:N7" si="9">H4*M4</f>
        <v>5800</v>
      </c>
      <c r="O4" s="9">
        <f t="shared" si="2"/>
        <v>3000</v>
      </c>
      <c r="P4" s="9">
        <f t="shared" ref="P4:P7" si="10">N4</f>
        <v>5800</v>
      </c>
      <c r="Q4" s="18">
        <f t="shared" ref="Q4:Q15" si="11">I4*M4</f>
        <v>3800</v>
      </c>
      <c r="R4" s="2">
        <f t="shared" si="3"/>
        <v>0.21052631578947367</v>
      </c>
      <c r="S4" s="2">
        <f t="shared" si="4"/>
        <v>0</v>
      </c>
      <c r="T4" s="14">
        <f t="shared" ref="T4:T7" si="12">R4-S4</f>
        <v>0.21052631578947367</v>
      </c>
      <c r="U4" s="2"/>
    </row>
    <row r="5" spans="1:21">
      <c r="A5" s="15"/>
      <c r="B5" s="15" t="s">
        <v>26</v>
      </c>
      <c r="C5" s="16">
        <f t="shared" si="5"/>
        <v>11800</v>
      </c>
      <c r="D5" s="29">
        <v>7100</v>
      </c>
      <c r="E5" s="16">
        <f t="shared" si="6"/>
        <v>11800</v>
      </c>
      <c r="F5" s="16">
        <f t="shared" si="7"/>
        <v>8800</v>
      </c>
      <c r="H5">
        <f t="shared" si="0"/>
        <v>11800</v>
      </c>
      <c r="I5" s="6">
        <f t="shared" si="8"/>
        <v>8800</v>
      </c>
      <c r="J5" s="2">
        <f t="shared" si="1"/>
        <v>0.19318181818181823</v>
      </c>
      <c r="L5">
        <v>0</v>
      </c>
      <c r="M5">
        <v>1</v>
      </c>
      <c r="N5">
        <f t="shared" si="9"/>
        <v>11800</v>
      </c>
      <c r="O5" s="9">
        <f t="shared" si="2"/>
        <v>7100</v>
      </c>
      <c r="P5" s="9">
        <f t="shared" si="10"/>
        <v>11800</v>
      </c>
      <c r="Q5" s="18">
        <f t="shared" si="11"/>
        <v>8800</v>
      </c>
      <c r="R5" s="2">
        <f t="shared" si="3"/>
        <v>0.19318181818181823</v>
      </c>
      <c r="S5" s="2">
        <f t="shared" si="4"/>
        <v>0</v>
      </c>
      <c r="T5" s="14">
        <f t="shared" si="12"/>
        <v>0.19318181818181823</v>
      </c>
      <c r="U5" s="2"/>
    </row>
    <row r="6" spans="1:21">
      <c r="A6" s="15"/>
      <c r="B6" s="15" t="s">
        <v>27</v>
      </c>
      <c r="C6" s="16">
        <f t="shared" si="5"/>
        <v>12800</v>
      </c>
      <c r="D6" s="29">
        <v>7500</v>
      </c>
      <c r="E6" s="16">
        <f t="shared" si="6"/>
        <v>12800</v>
      </c>
      <c r="F6" s="16">
        <f t="shared" si="7"/>
        <v>9800</v>
      </c>
      <c r="H6">
        <f t="shared" si="0"/>
        <v>12800</v>
      </c>
      <c r="I6" s="6">
        <f t="shared" si="8"/>
        <v>9800</v>
      </c>
      <c r="J6" s="2">
        <f t="shared" si="1"/>
        <v>0.23469387755102045</v>
      </c>
      <c r="L6">
        <v>0</v>
      </c>
      <c r="M6">
        <v>1</v>
      </c>
      <c r="N6">
        <f t="shared" si="9"/>
        <v>12800</v>
      </c>
      <c r="O6" s="9">
        <f t="shared" si="2"/>
        <v>7500</v>
      </c>
      <c r="P6" s="9">
        <f t="shared" si="10"/>
        <v>12800</v>
      </c>
      <c r="Q6" s="18">
        <f t="shared" si="11"/>
        <v>9800</v>
      </c>
      <c r="R6" s="2">
        <f t="shared" si="3"/>
        <v>0.23469387755102045</v>
      </c>
      <c r="S6" s="2">
        <f t="shared" si="4"/>
        <v>0</v>
      </c>
      <c r="T6" s="14">
        <f t="shared" si="12"/>
        <v>0.23469387755102045</v>
      </c>
      <c r="U6" s="2"/>
    </row>
    <row r="7" spans="1:21">
      <c r="A7" s="15"/>
      <c r="B7" s="15" t="s">
        <v>28</v>
      </c>
      <c r="C7" s="16">
        <f t="shared" si="5"/>
        <v>3800</v>
      </c>
      <c r="D7" s="29">
        <v>2200</v>
      </c>
      <c r="E7" s="16">
        <f t="shared" si="6"/>
        <v>3800</v>
      </c>
      <c r="F7" s="16">
        <f t="shared" si="7"/>
        <v>2800</v>
      </c>
      <c r="H7">
        <f t="shared" si="0"/>
        <v>3800</v>
      </c>
      <c r="I7" s="6">
        <f t="shared" si="8"/>
        <v>2800</v>
      </c>
      <c r="J7" s="2">
        <f t="shared" si="1"/>
        <v>0.2142857142857143</v>
      </c>
      <c r="L7">
        <v>0</v>
      </c>
      <c r="M7">
        <v>1</v>
      </c>
      <c r="N7">
        <f t="shared" si="9"/>
        <v>3800</v>
      </c>
      <c r="O7" s="9">
        <f t="shared" si="2"/>
        <v>2200</v>
      </c>
      <c r="P7" s="9">
        <f t="shared" si="10"/>
        <v>3800</v>
      </c>
      <c r="Q7" s="18">
        <f t="shared" si="11"/>
        <v>2800</v>
      </c>
      <c r="R7" s="2">
        <f t="shared" si="3"/>
        <v>0.2142857142857143</v>
      </c>
      <c r="S7" s="2">
        <f t="shared" si="4"/>
        <v>0</v>
      </c>
      <c r="T7" s="14">
        <f t="shared" si="12"/>
        <v>0.2142857142857143</v>
      </c>
      <c r="U7" s="2"/>
    </row>
    <row r="8" spans="1:21">
      <c r="A8" s="19"/>
      <c r="B8" s="32" t="s">
        <v>29</v>
      </c>
      <c r="C8" s="16">
        <f t="shared" si="5"/>
        <v>10800</v>
      </c>
      <c r="D8" s="29">
        <v>6000</v>
      </c>
      <c r="E8" s="16">
        <f t="shared" si="6"/>
        <v>10800</v>
      </c>
      <c r="F8" s="16">
        <f t="shared" si="7"/>
        <v>7800</v>
      </c>
      <c r="H8">
        <f t="shared" si="0"/>
        <v>10800</v>
      </c>
      <c r="I8" s="6">
        <f t="shared" si="8"/>
        <v>7800</v>
      </c>
      <c r="J8" s="2">
        <f t="shared" si="1"/>
        <v>0.23076923076923073</v>
      </c>
      <c r="L8">
        <v>0</v>
      </c>
      <c r="M8" s="33">
        <v>1</v>
      </c>
      <c r="N8">
        <f t="shared" ref="N8:N11" si="13">H8*M8</f>
        <v>10800</v>
      </c>
      <c r="O8" s="9">
        <f t="shared" si="2"/>
        <v>6000</v>
      </c>
      <c r="P8" s="9">
        <f t="shared" ref="P8:P11" si="14">N8</f>
        <v>10800</v>
      </c>
      <c r="Q8" s="18">
        <f t="shared" si="11"/>
        <v>7800</v>
      </c>
      <c r="R8" s="2">
        <f t="shared" ref="R8:R11" si="15">1-O8/Q8</f>
        <v>0.23076923076923073</v>
      </c>
      <c r="S8" s="2">
        <f t="shared" ref="S8:S11" si="16">L8/Q8</f>
        <v>0</v>
      </c>
      <c r="T8" s="14">
        <f t="shared" ref="T8:T11" si="17">R8-S8</f>
        <v>0.23076923076923073</v>
      </c>
      <c r="U8" s="31"/>
    </row>
    <row r="9" spans="1:21">
      <c r="A9" s="19"/>
      <c r="B9" s="32" t="s">
        <v>30</v>
      </c>
      <c r="C9" s="16">
        <f t="shared" si="5"/>
        <v>12800</v>
      </c>
      <c r="D9" s="29">
        <v>7400</v>
      </c>
      <c r="E9" s="16">
        <f t="shared" si="6"/>
        <v>12800</v>
      </c>
      <c r="F9" s="16">
        <f t="shared" si="7"/>
        <v>9800</v>
      </c>
      <c r="H9">
        <f t="shared" si="0"/>
        <v>12800</v>
      </c>
      <c r="I9" s="6">
        <f t="shared" si="8"/>
        <v>9800</v>
      </c>
      <c r="J9" s="2">
        <f t="shared" si="1"/>
        <v>0.24489795918367352</v>
      </c>
      <c r="L9">
        <v>0</v>
      </c>
      <c r="M9" s="33">
        <v>1</v>
      </c>
      <c r="N9">
        <f t="shared" si="13"/>
        <v>12800</v>
      </c>
      <c r="O9" s="9">
        <f t="shared" si="2"/>
        <v>7400</v>
      </c>
      <c r="P9" s="9">
        <f t="shared" si="14"/>
        <v>12800</v>
      </c>
      <c r="Q9" s="18">
        <f t="shared" si="11"/>
        <v>9800</v>
      </c>
      <c r="R9" s="2">
        <f t="shared" si="15"/>
        <v>0.24489795918367352</v>
      </c>
      <c r="S9" s="2">
        <f t="shared" si="16"/>
        <v>0</v>
      </c>
      <c r="T9" s="14">
        <f t="shared" si="17"/>
        <v>0.24489795918367352</v>
      </c>
      <c r="U9" s="31"/>
    </row>
    <row r="10" spans="1:21">
      <c r="A10" s="19"/>
      <c r="B10" s="32" t="s">
        <v>31</v>
      </c>
      <c r="C10" s="16">
        <f t="shared" si="5"/>
        <v>14800</v>
      </c>
      <c r="D10" s="29">
        <v>8500</v>
      </c>
      <c r="E10" s="16">
        <f t="shared" si="6"/>
        <v>14800</v>
      </c>
      <c r="F10" s="16">
        <f t="shared" si="7"/>
        <v>10800</v>
      </c>
      <c r="H10">
        <f t="shared" si="0"/>
        <v>14800</v>
      </c>
      <c r="I10" s="6">
        <f t="shared" si="8"/>
        <v>10800</v>
      </c>
      <c r="J10" s="2">
        <f t="shared" si="1"/>
        <v>0.21296296296296291</v>
      </c>
      <c r="L10">
        <v>0</v>
      </c>
      <c r="M10" s="33">
        <v>1</v>
      </c>
      <c r="N10">
        <f t="shared" si="13"/>
        <v>14800</v>
      </c>
      <c r="O10" s="9">
        <f t="shared" si="2"/>
        <v>8500</v>
      </c>
      <c r="P10" s="9">
        <f t="shared" si="14"/>
        <v>14800</v>
      </c>
      <c r="Q10" s="18">
        <f t="shared" si="11"/>
        <v>10800</v>
      </c>
      <c r="R10" s="2">
        <f t="shared" si="15"/>
        <v>0.21296296296296291</v>
      </c>
      <c r="S10" s="2">
        <f t="shared" si="16"/>
        <v>0</v>
      </c>
      <c r="T10" s="14">
        <f t="shared" si="17"/>
        <v>0.21296296296296291</v>
      </c>
      <c r="U10" s="31"/>
    </row>
    <row r="11" spans="1:21">
      <c r="A11" s="19"/>
      <c r="B11" s="32" t="s">
        <v>32</v>
      </c>
      <c r="C11" s="16">
        <f t="shared" si="5"/>
        <v>8800</v>
      </c>
      <c r="D11" s="29">
        <v>5200</v>
      </c>
      <c r="E11" s="16">
        <f t="shared" si="6"/>
        <v>8800</v>
      </c>
      <c r="F11" s="16">
        <f t="shared" si="7"/>
        <v>6800</v>
      </c>
      <c r="H11">
        <f t="shared" si="0"/>
        <v>8800</v>
      </c>
      <c r="I11" s="6">
        <f t="shared" si="8"/>
        <v>6800</v>
      </c>
      <c r="J11" s="2">
        <f t="shared" si="1"/>
        <v>0.23529411764705888</v>
      </c>
      <c r="L11">
        <v>0</v>
      </c>
      <c r="M11" s="33">
        <v>1</v>
      </c>
      <c r="N11">
        <f t="shared" si="13"/>
        <v>8800</v>
      </c>
      <c r="O11" s="9">
        <f t="shared" si="2"/>
        <v>5200</v>
      </c>
      <c r="P11" s="9">
        <f t="shared" si="14"/>
        <v>8800</v>
      </c>
      <c r="Q11" s="18">
        <f t="shared" si="11"/>
        <v>6800</v>
      </c>
      <c r="R11" s="2">
        <f t="shared" si="15"/>
        <v>0.23529411764705888</v>
      </c>
      <c r="S11" s="2">
        <f t="shared" si="16"/>
        <v>0</v>
      </c>
      <c r="T11" s="14">
        <f t="shared" si="17"/>
        <v>0.23529411764705888</v>
      </c>
      <c r="U11" s="31"/>
    </row>
    <row r="12" spans="1:21">
      <c r="B12" t="s">
        <v>33</v>
      </c>
      <c r="C12" s="16">
        <f>H12</f>
        <v>12800</v>
      </c>
      <c r="D12" s="5">
        <v>7500</v>
      </c>
      <c r="E12" s="16">
        <f t="shared" si="6"/>
        <v>12800</v>
      </c>
      <c r="F12" s="16">
        <f t="shared" si="7"/>
        <v>9800</v>
      </c>
      <c r="H12">
        <f t="shared" si="0"/>
        <v>12800</v>
      </c>
      <c r="I12" s="6">
        <f t="shared" si="8"/>
        <v>9800</v>
      </c>
      <c r="J12" s="2">
        <f t="shared" si="1"/>
        <v>0.23469387755102045</v>
      </c>
      <c r="L12">
        <v>0</v>
      </c>
      <c r="M12" s="33">
        <v>1</v>
      </c>
      <c r="N12">
        <f t="shared" ref="N12:N15" si="18">H12*M12</f>
        <v>12800</v>
      </c>
      <c r="O12" s="9">
        <f t="shared" ref="O12:O14" si="19">M12*D12</f>
        <v>7500</v>
      </c>
      <c r="P12" s="9">
        <f t="shared" ref="P12:P15" si="20">N12</f>
        <v>12800</v>
      </c>
      <c r="Q12" s="18">
        <f t="shared" si="11"/>
        <v>9800</v>
      </c>
      <c r="R12" s="2">
        <f t="shared" ref="R12:R15" si="21">1-O12/Q12</f>
        <v>0.23469387755102045</v>
      </c>
      <c r="S12" s="2">
        <f t="shared" ref="S12:S15" si="22">L12/Q12</f>
        <v>0</v>
      </c>
      <c r="T12" s="14">
        <f t="shared" ref="T12:T15" si="23">R12-S12</f>
        <v>0.23469387755102045</v>
      </c>
      <c r="U12" s="4"/>
    </row>
    <row r="13" spans="1:21">
      <c r="B13" t="s">
        <v>34</v>
      </c>
      <c r="C13" s="16">
        <f t="shared" ref="C13:C31" si="24">H13</f>
        <v>6800</v>
      </c>
      <c r="D13" s="5">
        <v>3600</v>
      </c>
      <c r="E13" s="16">
        <f t="shared" si="6"/>
        <v>6800</v>
      </c>
      <c r="F13" s="16">
        <f t="shared" si="7"/>
        <v>4800</v>
      </c>
      <c r="H13">
        <f t="shared" si="0"/>
        <v>6800</v>
      </c>
      <c r="I13" s="6">
        <f t="shared" si="8"/>
        <v>4800</v>
      </c>
      <c r="J13" s="2">
        <f t="shared" si="1"/>
        <v>0.25</v>
      </c>
      <c r="L13">
        <v>0</v>
      </c>
      <c r="M13" s="33">
        <v>1</v>
      </c>
      <c r="N13">
        <f t="shared" si="18"/>
        <v>6800</v>
      </c>
      <c r="O13" s="9">
        <f t="shared" si="19"/>
        <v>3600</v>
      </c>
      <c r="P13" s="9">
        <f t="shared" si="20"/>
        <v>6800</v>
      </c>
      <c r="Q13" s="18">
        <f t="shared" si="11"/>
        <v>4800</v>
      </c>
      <c r="R13" s="2">
        <f t="shared" si="21"/>
        <v>0.25</v>
      </c>
      <c r="S13" s="2">
        <f t="shared" si="22"/>
        <v>0</v>
      </c>
      <c r="T13" s="14">
        <f t="shared" si="23"/>
        <v>0.25</v>
      </c>
      <c r="U13" s="4"/>
    </row>
    <row r="14" spans="1:21">
      <c r="B14" t="s">
        <v>35</v>
      </c>
      <c r="C14" s="16">
        <f t="shared" si="24"/>
        <v>11800</v>
      </c>
      <c r="D14" s="5">
        <v>7000</v>
      </c>
      <c r="E14" s="16">
        <f t="shared" si="6"/>
        <v>11800</v>
      </c>
      <c r="F14" s="16">
        <f t="shared" si="7"/>
        <v>8800</v>
      </c>
      <c r="H14">
        <f t="shared" si="0"/>
        <v>11800</v>
      </c>
      <c r="I14" s="6">
        <f t="shared" si="8"/>
        <v>8800</v>
      </c>
      <c r="J14" s="2">
        <f t="shared" si="1"/>
        <v>0.20454545454545459</v>
      </c>
      <c r="L14">
        <v>0</v>
      </c>
      <c r="M14" s="33">
        <v>1</v>
      </c>
      <c r="N14">
        <f t="shared" si="18"/>
        <v>11800</v>
      </c>
      <c r="O14" s="9">
        <f t="shared" si="19"/>
        <v>7000</v>
      </c>
      <c r="P14" s="9">
        <f t="shared" si="20"/>
        <v>11800</v>
      </c>
      <c r="Q14" s="18">
        <f t="shared" si="11"/>
        <v>8800</v>
      </c>
      <c r="R14" s="2">
        <f t="shared" si="21"/>
        <v>0.20454545454545459</v>
      </c>
      <c r="S14" s="2">
        <f t="shared" si="22"/>
        <v>0</v>
      </c>
      <c r="T14" s="14">
        <f t="shared" si="23"/>
        <v>0.20454545454545459</v>
      </c>
      <c r="U14" s="4"/>
    </row>
    <row r="15" spans="1:21">
      <c r="B15" t="s">
        <v>36</v>
      </c>
      <c r="C15" s="16">
        <f t="shared" si="24"/>
        <v>19800</v>
      </c>
      <c r="D15" s="5">
        <v>11500</v>
      </c>
      <c r="E15" s="16">
        <f t="shared" si="6"/>
        <v>19800</v>
      </c>
      <c r="F15" s="16">
        <f t="shared" si="7"/>
        <v>14800</v>
      </c>
      <c r="H15">
        <f t="shared" si="0"/>
        <v>19800</v>
      </c>
      <c r="I15" s="6">
        <f t="shared" si="8"/>
        <v>14800</v>
      </c>
      <c r="J15" s="2">
        <f t="shared" si="1"/>
        <v>0.22297297297297303</v>
      </c>
      <c r="L15">
        <v>0</v>
      </c>
      <c r="M15" s="33">
        <v>1</v>
      </c>
      <c r="N15">
        <f t="shared" si="18"/>
        <v>19800</v>
      </c>
      <c r="O15" s="9">
        <f>M15*D15</f>
        <v>11500</v>
      </c>
      <c r="P15" s="9">
        <f t="shared" si="20"/>
        <v>19800</v>
      </c>
      <c r="Q15" s="18">
        <f t="shared" si="11"/>
        <v>14800</v>
      </c>
      <c r="R15" s="2">
        <f t="shared" si="21"/>
        <v>0.22297297297297303</v>
      </c>
      <c r="S15" s="2">
        <f t="shared" si="22"/>
        <v>0</v>
      </c>
      <c r="T15" s="14">
        <f t="shared" si="23"/>
        <v>0.22297297297297303</v>
      </c>
      <c r="U15" s="4"/>
    </row>
    <row r="16" spans="1:21">
      <c r="B16" t="s">
        <v>37</v>
      </c>
      <c r="C16" s="16">
        <f t="shared" si="24"/>
        <v>3800</v>
      </c>
      <c r="D16" s="5">
        <v>2200</v>
      </c>
      <c r="E16" s="16">
        <f t="shared" si="6"/>
        <v>3800</v>
      </c>
      <c r="F16" s="16">
        <f t="shared" si="7"/>
        <v>2800</v>
      </c>
      <c r="H16">
        <f t="shared" si="0"/>
        <v>3800</v>
      </c>
      <c r="I16" s="6">
        <f t="shared" si="8"/>
        <v>2800</v>
      </c>
      <c r="J16" s="2">
        <f t="shared" si="1"/>
        <v>0.2142857142857143</v>
      </c>
      <c r="L16">
        <v>0</v>
      </c>
      <c r="M16" s="33">
        <v>1</v>
      </c>
      <c r="N16">
        <f t="shared" ref="N16:N31" si="25">H16*M16</f>
        <v>3800</v>
      </c>
      <c r="O16" s="9">
        <f t="shared" ref="O16:O31" si="26">M16*D16</f>
        <v>2200</v>
      </c>
      <c r="P16" s="9">
        <f t="shared" ref="P16:P31" si="27">N16</f>
        <v>3800</v>
      </c>
      <c r="Q16" s="18">
        <f t="shared" ref="Q16:Q31" si="28">I16*M16</f>
        <v>2800</v>
      </c>
      <c r="R16" s="2">
        <f t="shared" ref="R16:R31" si="29">1-O16/Q16</f>
        <v>0.2142857142857143</v>
      </c>
      <c r="S16" s="2">
        <f t="shared" ref="S16:S31" si="30">L16/Q16</f>
        <v>0</v>
      </c>
      <c r="T16" s="14">
        <f t="shared" ref="T16:T31" si="31">R16-S16</f>
        <v>0.2142857142857143</v>
      </c>
      <c r="U16" s="4"/>
    </row>
    <row r="17" spans="2:21">
      <c r="B17" t="s">
        <v>38</v>
      </c>
      <c r="C17" s="16">
        <f t="shared" si="24"/>
        <v>18800</v>
      </c>
      <c r="D17" s="5">
        <v>11000</v>
      </c>
      <c r="E17" s="16">
        <f t="shared" si="6"/>
        <v>18800</v>
      </c>
      <c r="F17" s="16">
        <f t="shared" si="7"/>
        <v>13800</v>
      </c>
      <c r="H17">
        <f t="shared" si="0"/>
        <v>18800</v>
      </c>
      <c r="I17" s="6">
        <f t="shared" si="8"/>
        <v>13800</v>
      </c>
      <c r="J17" s="2">
        <f t="shared" si="1"/>
        <v>0.20289855072463769</v>
      </c>
      <c r="L17">
        <v>0</v>
      </c>
      <c r="M17" s="33">
        <v>1</v>
      </c>
      <c r="N17">
        <f t="shared" si="25"/>
        <v>18800</v>
      </c>
      <c r="O17" s="9">
        <f t="shared" si="26"/>
        <v>11000</v>
      </c>
      <c r="P17" s="9">
        <f t="shared" si="27"/>
        <v>18800</v>
      </c>
      <c r="Q17" s="18">
        <f t="shared" si="28"/>
        <v>13800</v>
      </c>
      <c r="R17" s="2">
        <f t="shared" si="29"/>
        <v>0.20289855072463769</v>
      </c>
      <c r="S17" s="2">
        <f t="shared" si="30"/>
        <v>0</v>
      </c>
      <c r="T17" s="14">
        <f t="shared" si="31"/>
        <v>0.20289855072463769</v>
      </c>
      <c r="U17" s="4"/>
    </row>
    <row r="18" spans="2:21">
      <c r="B18" t="s">
        <v>39</v>
      </c>
      <c r="C18" s="16">
        <f t="shared" si="24"/>
        <v>3800</v>
      </c>
      <c r="D18" s="5">
        <v>2200</v>
      </c>
      <c r="E18" s="16">
        <f t="shared" si="6"/>
        <v>3800</v>
      </c>
      <c r="F18" s="16">
        <f t="shared" si="7"/>
        <v>2800</v>
      </c>
      <c r="H18">
        <f t="shared" si="0"/>
        <v>3800</v>
      </c>
      <c r="I18" s="6">
        <f t="shared" si="8"/>
        <v>2800</v>
      </c>
      <c r="J18" s="2">
        <f t="shared" si="1"/>
        <v>0.2142857142857143</v>
      </c>
      <c r="L18">
        <v>0</v>
      </c>
      <c r="M18" s="33">
        <v>1</v>
      </c>
      <c r="N18">
        <f t="shared" si="25"/>
        <v>3800</v>
      </c>
      <c r="O18" s="9">
        <f t="shared" si="26"/>
        <v>2200</v>
      </c>
      <c r="P18" s="9">
        <f t="shared" si="27"/>
        <v>3800</v>
      </c>
      <c r="Q18" s="18">
        <f t="shared" si="28"/>
        <v>2800</v>
      </c>
      <c r="R18" s="2">
        <f t="shared" si="29"/>
        <v>0.2142857142857143</v>
      </c>
      <c r="S18" s="2">
        <f t="shared" si="30"/>
        <v>0</v>
      </c>
      <c r="T18" s="14">
        <f t="shared" si="31"/>
        <v>0.2142857142857143</v>
      </c>
      <c r="U18" s="4"/>
    </row>
    <row r="19" spans="2:21">
      <c r="B19" t="s">
        <v>40</v>
      </c>
      <c r="C19" s="16">
        <f t="shared" si="24"/>
        <v>12800</v>
      </c>
      <c r="D19" s="5">
        <v>7500</v>
      </c>
      <c r="E19" s="16">
        <f t="shared" si="6"/>
        <v>12800</v>
      </c>
      <c r="F19" s="16">
        <f t="shared" si="7"/>
        <v>9800</v>
      </c>
      <c r="H19">
        <f t="shared" si="0"/>
        <v>12800</v>
      </c>
      <c r="I19" s="6">
        <f t="shared" si="8"/>
        <v>9800</v>
      </c>
      <c r="J19" s="2">
        <f t="shared" si="1"/>
        <v>0.23469387755102045</v>
      </c>
      <c r="L19">
        <v>0</v>
      </c>
      <c r="M19" s="33">
        <v>1</v>
      </c>
      <c r="N19">
        <f t="shared" si="25"/>
        <v>12800</v>
      </c>
      <c r="O19" s="9">
        <f t="shared" si="26"/>
        <v>7500</v>
      </c>
      <c r="P19" s="9">
        <f t="shared" si="27"/>
        <v>12800</v>
      </c>
      <c r="Q19" s="18">
        <f t="shared" si="28"/>
        <v>9800</v>
      </c>
      <c r="R19" s="2">
        <f t="shared" si="29"/>
        <v>0.23469387755102045</v>
      </c>
      <c r="S19" s="2">
        <f t="shared" si="30"/>
        <v>0</v>
      </c>
      <c r="T19" s="14">
        <f t="shared" si="31"/>
        <v>0.23469387755102045</v>
      </c>
      <c r="U19" s="4"/>
    </row>
    <row r="20" spans="2:21">
      <c r="B20" t="s">
        <v>52</v>
      </c>
      <c r="C20" s="16">
        <f t="shared" si="24"/>
        <v>16800</v>
      </c>
      <c r="D20" s="30">
        <v>9800</v>
      </c>
      <c r="E20" s="16">
        <f t="shared" si="6"/>
        <v>16800</v>
      </c>
      <c r="F20" s="16">
        <f t="shared" si="7"/>
        <v>12800</v>
      </c>
      <c r="H20">
        <f t="shared" si="0"/>
        <v>16800</v>
      </c>
      <c r="I20" s="6">
        <f t="shared" si="8"/>
        <v>12800</v>
      </c>
      <c r="J20" s="2">
        <f t="shared" si="1"/>
        <v>0.234375</v>
      </c>
      <c r="L20">
        <v>0</v>
      </c>
      <c r="M20" s="33">
        <v>1</v>
      </c>
      <c r="N20">
        <f t="shared" si="25"/>
        <v>16800</v>
      </c>
      <c r="O20" s="9">
        <f t="shared" si="26"/>
        <v>9800</v>
      </c>
      <c r="P20" s="9">
        <f t="shared" si="27"/>
        <v>16800</v>
      </c>
      <c r="Q20" s="18">
        <f t="shared" si="28"/>
        <v>12800</v>
      </c>
      <c r="R20" s="2">
        <f t="shared" si="29"/>
        <v>0.234375</v>
      </c>
      <c r="S20" s="2">
        <f t="shared" si="30"/>
        <v>0</v>
      </c>
      <c r="T20" s="14">
        <f t="shared" si="31"/>
        <v>0.234375</v>
      </c>
      <c r="U20" s="4"/>
    </row>
    <row r="21" spans="2:21">
      <c r="B21" t="s">
        <v>67</v>
      </c>
      <c r="C21" s="16">
        <f t="shared" si="24"/>
        <v>23800</v>
      </c>
      <c r="D21" s="30">
        <v>14000</v>
      </c>
      <c r="E21" s="16">
        <f t="shared" si="6"/>
        <v>23800</v>
      </c>
      <c r="F21" s="16">
        <f t="shared" si="7"/>
        <v>17800</v>
      </c>
      <c r="H21">
        <f t="shared" si="0"/>
        <v>23800</v>
      </c>
      <c r="I21" s="6">
        <f t="shared" si="8"/>
        <v>17800</v>
      </c>
      <c r="J21" s="2">
        <f t="shared" si="1"/>
        <v>0.2134831460674157</v>
      </c>
      <c r="L21">
        <v>0</v>
      </c>
      <c r="M21" s="33">
        <v>1</v>
      </c>
      <c r="N21">
        <f t="shared" si="25"/>
        <v>23800</v>
      </c>
      <c r="O21" s="9">
        <f t="shared" si="26"/>
        <v>14000</v>
      </c>
      <c r="P21" s="9">
        <f t="shared" si="27"/>
        <v>23800</v>
      </c>
      <c r="Q21" s="18">
        <f t="shared" si="28"/>
        <v>17800</v>
      </c>
      <c r="R21" s="2">
        <f t="shared" si="29"/>
        <v>0.2134831460674157</v>
      </c>
      <c r="S21" s="2">
        <f t="shared" si="30"/>
        <v>0</v>
      </c>
      <c r="T21" s="14">
        <f t="shared" si="31"/>
        <v>0.2134831460674157</v>
      </c>
      <c r="U21" s="4"/>
    </row>
    <row r="22" spans="2:21">
      <c r="B22" t="s">
        <v>41</v>
      </c>
      <c r="C22" s="16">
        <f t="shared" si="24"/>
        <v>29800</v>
      </c>
      <c r="D22" s="5">
        <v>17500</v>
      </c>
      <c r="E22" s="16">
        <f t="shared" si="6"/>
        <v>29800</v>
      </c>
      <c r="F22" s="16">
        <f t="shared" si="7"/>
        <v>21800</v>
      </c>
      <c r="H22">
        <f t="shared" si="0"/>
        <v>29800</v>
      </c>
      <c r="I22" s="6">
        <f t="shared" si="8"/>
        <v>21800</v>
      </c>
      <c r="J22" s="2">
        <f t="shared" si="1"/>
        <v>0.19724770642201839</v>
      </c>
      <c r="L22">
        <v>0</v>
      </c>
      <c r="M22" s="33">
        <v>1</v>
      </c>
      <c r="N22">
        <f t="shared" si="25"/>
        <v>29800</v>
      </c>
      <c r="O22" s="9">
        <f t="shared" si="26"/>
        <v>17500</v>
      </c>
      <c r="P22" s="9">
        <f t="shared" si="27"/>
        <v>29800</v>
      </c>
      <c r="Q22" s="18">
        <f t="shared" si="28"/>
        <v>21800</v>
      </c>
      <c r="R22" s="2">
        <f t="shared" si="29"/>
        <v>0.19724770642201839</v>
      </c>
      <c r="S22" s="2">
        <f t="shared" si="30"/>
        <v>0</v>
      </c>
      <c r="T22" s="14">
        <f t="shared" si="31"/>
        <v>0.19724770642201839</v>
      </c>
      <c r="U22" s="4"/>
    </row>
    <row r="23" spans="2:21">
      <c r="B23" t="s">
        <v>42</v>
      </c>
      <c r="C23" s="16">
        <f t="shared" si="24"/>
        <v>15800</v>
      </c>
      <c r="D23" s="5">
        <v>9000</v>
      </c>
      <c r="E23" s="16">
        <f t="shared" si="6"/>
        <v>15800</v>
      </c>
      <c r="F23" s="16">
        <f t="shared" si="7"/>
        <v>11800</v>
      </c>
      <c r="H23">
        <f t="shared" si="0"/>
        <v>15800</v>
      </c>
      <c r="I23" s="6">
        <f t="shared" si="8"/>
        <v>11800</v>
      </c>
      <c r="J23" s="2">
        <f t="shared" si="1"/>
        <v>0.23728813559322037</v>
      </c>
      <c r="L23">
        <v>0</v>
      </c>
      <c r="M23" s="33">
        <v>1</v>
      </c>
      <c r="N23">
        <f t="shared" si="25"/>
        <v>15800</v>
      </c>
      <c r="O23" s="9">
        <f t="shared" si="26"/>
        <v>9000</v>
      </c>
      <c r="P23" s="9">
        <f t="shared" si="27"/>
        <v>15800</v>
      </c>
      <c r="Q23" s="18">
        <f t="shared" si="28"/>
        <v>11800</v>
      </c>
      <c r="R23" s="2">
        <f t="shared" si="29"/>
        <v>0.23728813559322037</v>
      </c>
      <c r="S23" s="2">
        <f t="shared" si="30"/>
        <v>0</v>
      </c>
      <c r="T23" s="14">
        <f t="shared" si="31"/>
        <v>0.23728813559322037</v>
      </c>
      <c r="U23" s="4"/>
    </row>
    <row r="24" spans="2:21">
      <c r="B24" t="s">
        <v>43</v>
      </c>
      <c r="C24" s="16">
        <f t="shared" si="24"/>
        <v>9800</v>
      </c>
      <c r="D24" s="5">
        <v>5500</v>
      </c>
      <c r="E24" s="16">
        <f t="shared" si="6"/>
        <v>9800</v>
      </c>
      <c r="F24" s="16">
        <f t="shared" si="7"/>
        <v>6800</v>
      </c>
      <c r="H24">
        <f t="shared" si="0"/>
        <v>9800</v>
      </c>
      <c r="I24" s="6">
        <f t="shared" si="8"/>
        <v>6800</v>
      </c>
      <c r="J24" s="2">
        <f t="shared" si="1"/>
        <v>0.19117647058823528</v>
      </c>
      <c r="L24">
        <v>0</v>
      </c>
      <c r="M24" s="33">
        <v>1</v>
      </c>
      <c r="N24">
        <f t="shared" si="25"/>
        <v>9800</v>
      </c>
      <c r="O24" s="9">
        <f t="shared" si="26"/>
        <v>5500</v>
      </c>
      <c r="P24" s="9">
        <f t="shared" si="27"/>
        <v>9800</v>
      </c>
      <c r="Q24" s="18">
        <f t="shared" si="28"/>
        <v>6800</v>
      </c>
      <c r="R24" s="2">
        <f t="shared" si="29"/>
        <v>0.19117647058823528</v>
      </c>
      <c r="S24" s="2">
        <f t="shared" si="30"/>
        <v>0</v>
      </c>
      <c r="T24" s="14">
        <f t="shared" si="31"/>
        <v>0.19117647058823528</v>
      </c>
      <c r="U24" s="4"/>
    </row>
    <row r="25" spans="2:21">
      <c r="B25" t="s">
        <v>44</v>
      </c>
      <c r="C25" s="16">
        <f t="shared" si="24"/>
        <v>9800</v>
      </c>
      <c r="D25" s="5">
        <v>5500</v>
      </c>
      <c r="E25" s="16">
        <f t="shared" si="6"/>
        <v>9800</v>
      </c>
      <c r="F25" s="16">
        <f t="shared" si="7"/>
        <v>6800</v>
      </c>
      <c r="H25">
        <f t="shared" si="0"/>
        <v>9800</v>
      </c>
      <c r="I25" s="6">
        <f t="shared" si="8"/>
        <v>6800</v>
      </c>
      <c r="J25" s="2">
        <f t="shared" si="1"/>
        <v>0.19117647058823528</v>
      </c>
      <c r="L25">
        <v>0</v>
      </c>
      <c r="M25" s="33">
        <v>1</v>
      </c>
      <c r="N25">
        <f t="shared" si="25"/>
        <v>9800</v>
      </c>
      <c r="O25" s="9">
        <f t="shared" si="26"/>
        <v>5500</v>
      </c>
      <c r="P25" s="9">
        <f t="shared" si="27"/>
        <v>9800</v>
      </c>
      <c r="Q25" s="18">
        <f t="shared" si="28"/>
        <v>6800</v>
      </c>
      <c r="R25" s="2">
        <f t="shared" si="29"/>
        <v>0.19117647058823528</v>
      </c>
      <c r="S25" s="2">
        <f t="shared" si="30"/>
        <v>0</v>
      </c>
      <c r="T25" s="14">
        <f t="shared" si="31"/>
        <v>0.19117647058823528</v>
      </c>
      <c r="U25" s="4"/>
    </row>
    <row r="26" spans="2:21">
      <c r="B26" t="s">
        <v>45</v>
      </c>
      <c r="C26" s="16">
        <f t="shared" si="24"/>
        <v>31800</v>
      </c>
      <c r="D26" s="5">
        <v>19000</v>
      </c>
      <c r="E26" s="16">
        <f t="shared" si="6"/>
        <v>31800</v>
      </c>
      <c r="F26" s="16">
        <f t="shared" si="7"/>
        <v>23800</v>
      </c>
      <c r="H26">
        <f t="shared" si="0"/>
        <v>31800</v>
      </c>
      <c r="I26" s="6">
        <f t="shared" si="8"/>
        <v>23800</v>
      </c>
      <c r="J26" s="2">
        <f t="shared" si="1"/>
        <v>0.20168067226890751</v>
      </c>
      <c r="L26">
        <v>0</v>
      </c>
      <c r="M26" s="33">
        <v>1</v>
      </c>
      <c r="N26">
        <f t="shared" si="25"/>
        <v>31800</v>
      </c>
      <c r="O26" s="9">
        <f t="shared" si="26"/>
        <v>19000</v>
      </c>
      <c r="P26" s="9">
        <f t="shared" si="27"/>
        <v>31800</v>
      </c>
      <c r="Q26" s="18">
        <f t="shared" si="28"/>
        <v>23800</v>
      </c>
      <c r="R26" s="2">
        <f t="shared" si="29"/>
        <v>0.20168067226890751</v>
      </c>
      <c r="S26" s="2">
        <f t="shared" si="30"/>
        <v>0</v>
      </c>
      <c r="T26" s="14">
        <f t="shared" si="31"/>
        <v>0.20168067226890751</v>
      </c>
      <c r="U26" s="4"/>
    </row>
    <row r="27" spans="2:21">
      <c r="B27" t="s">
        <v>46</v>
      </c>
      <c r="C27" s="16">
        <f t="shared" si="24"/>
        <v>11800</v>
      </c>
      <c r="D27" s="5">
        <v>7000</v>
      </c>
      <c r="E27" s="16">
        <f t="shared" si="6"/>
        <v>11800</v>
      </c>
      <c r="F27" s="16">
        <f t="shared" si="7"/>
        <v>8800</v>
      </c>
      <c r="H27">
        <f t="shared" si="0"/>
        <v>11800</v>
      </c>
      <c r="I27" s="6">
        <f t="shared" si="8"/>
        <v>8800</v>
      </c>
      <c r="J27" s="2">
        <f t="shared" si="1"/>
        <v>0.20454545454545459</v>
      </c>
      <c r="L27">
        <v>0</v>
      </c>
      <c r="M27" s="33">
        <v>1</v>
      </c>
      <c r="N27">
        <f t="shared" si="25"/>
        <v>11800</v>
      </c>
      <c r="O27" s="9">
        <f t="shared" si="26"/>
        <v>7000</v>
      </c>
      <c r="P27" s="9">
        <f t="shared" si="27"/>
        <v>11800</v>
      </c>
      <c r="Q27" s="18">
        <f t="shared" si="28"/>
        <v>8800</v>
      </c>
      <c r="R27" s="2">
        <f t="shared" si="29"/>
        <v>0.20454545454545459</v>
      </c>
      <c r="S27" s="2">
        <f t="shared" si="30"/>
        <v>0</v>
      </c>
      <c r="T27" s="14">
        <f t="shared" si="31"/>
        <v>0.20454545454545459</v>
      </c>
      <c r="U27" s="4"/>
    </row>
    <row r="28" spans="2:21">
      <c r="B28" t="s">
        <v>47</v>
      </c>
      <c r="C28" s="16">
        <f t="shared" si="24"/>
        <v>9800</v>
      </c>
      <c r="D28" s="5">
        <v>5500</v>
      </c>
      <c r="E28" s="16">
        <f t="shared" si="6"/>
        <v>9800</v>
      </c>
      <c r="F28" s="16">
        <f t="shared" si="7"/>
        <v>6800</v>
      </c>
      <c r="H28">
        <f t="shared" si="0"/>
        <v>9800</v>
      </c>
      <c r="I28" s="6">
        <f t="shared" si="8"/>
        <v>6800</v>
      </c>
      <c r="J28" s="2">
        <f t="shared" si="1"/>
        <v>0.19117647058823528</v>
      </c>
      <c r="L28">
        <v>0</v>
      </c>
      <c r="M28" s="33">
        <v>1</v>
      </c>
      <c r="N28">
        <f t="shared" si="25"/>
        <v>9800</v>
      </c>
      <c r="O28" s="9">
        <f t="shared" si="26"/>
        <v>5500</v>
      </c>
      <c r="P28" s="9">
        <f t="shared" si="27"/>
        <v>9800</v>
      </c>
      <c r="Q28" s="18">
        <f t="shared" si="28"/>
        <v>6800</v>
      </c>
      <c r="R28" s="2">
        <f t="shared" si="29"/>
        <v>0.19117647058823528</v>
      </c>
      <c r="S28" s="2">
        <f t="shared" si="30"/>
        <v>0</v>
      </c>
      <c r="T28" s="14">
        <f t="shared" si="31"/>
        <v>0.19117647058823528</v>
      </c>
      <c r="U28" s="4"/>
    </row>
    <row r="29" spans="2:21">
      <c r="B29" t="s">
        <v>48</v>
      </c>
      <c r="C29" s="16">
        <f t="shared" si="24"/>
        <v>15800</v>
      </c>
      <c r="D29" s="5">
        <v>9500</v>
      </c>
      <c r="E29" s="16">
        <f t="shared" si="6"/>
        <v>15800</v>
      </c>
      <c r="F29" s="16">
        <f t="shared" si="7"/>
        <v>11800</v>
      </c>
      <c r="H29">
        <f t="shared" si="0"/>
        <v>15800</v>
      </c>
      <c r="I29" s="6">
        <f t="shared" si="8"/>
        <v>11800</v>
      </c>
      <c r="J29" s="2">
        <f t="shared" si="1"/>
        <v>0.19491525423728817</v>
      </c>
      <c r="L29">
        <v>0</v>
      </c>
      <c r="M29" s="33">
        <v>1</v>
      </c>
      <c r="N29">
        <f t="shared" si="25"/>
        <v>15800</v>
      </c>
      <c r="O29" s="9">
        <f t="shared" si="26"/>
        <v>9500</v>
      </c>
      <c r="P29" s="9">
        <f t="shared" si="27"/>
        <v>15800</v>
      </c>
      <c r="Q29" s="18">
        <f t="shared" si="28"/>
        <v>11800</v>
      </c>
      <c r="R29" s="2">
        <f t="shared" si="29"/>
        <v>0.19491525423728817</v>
      </c>
      <c r="S29" s="2">
        <f t="shared" si="30"/>
        <v>0</v>
      </c>
      <c r="T29" s="14">
        <f t="shared" si="31"/>
        <v>0.19491525423728817</v>
      </c>
      <c r="U29" s="4"/>
    </row>
    <row r="30" spans="2:21">
      <c r="B30" t="s">
        <v>49</v>
      </c>
      <c r="C30" s="16">
        <f t="shared" si="24"/>
        <v>5800</v>
      </c>
      <c r="D30" s="5">
        <v>3300</v>
      </c>
      <c r="E30" s="16">
        <f t="shared" si="6"/>
        <v>5800</v>
      </c>
      <c r="F30" s="16">
        <f t="shared" si="7"/>
        <v>4800</v>
      </c>
      <c r="H30">
        <f t="shared" si="0"/>
        <v>5800</v>
      </c>
      <c r="I30" s="6">
        <f t="shared" si="8"/>
        <v>4800</v>
      </c>
      <c r="J30" s="2">
        <f t="shared" si="1"/>
        <v>0.3125</v>
      </c>
      <c r="L30">
        <v>0</v>
      </c>
      <c r="M30" s="33">
        <v>1</v>
      </c>
      <c r="N30">
        <f t="shared" si="25"/>
        <v>5800</v>
      </c>
      <c r="O30" s="9">
        <f t="shared" si="26"/>
        <v>3300</v>
      </c>
      <c r="P30" s="9">
        <f t="shared" si="27"/>
        <v>5800</v>
      </c>
      <c r="Q30" s="18">
        <f t="shared" si="28"/>
        <v>4800</v>
      </c>
      <c r="R30" s="2">
        <f t="shared" si="29"/>
        <v>0.3125</v>
      </c>
      <c r="S30" s="2">
        <f t="shared" si="30"/>
        <v>0</v>
      </c>
      <c r="T30" s="14">
        <f t="shared" si="31"/>
        <v>0.3125</v>
      </c>
      <c r="U30" s="4"/>
    </row>
    <row r="31" spans="2:21">
      <c r="B31" t="s">
        <v>50</v>
      </c>
      <c r="C31" s="16">
        <f t="shared" si="24"/>
        <v>15800</v>
      </c>
      <c r="D31" s="5">
        <v>9000</v>
      </c>
      <c r="E31" s="16">
        <f t="shared" si="6"/>
        <v>15800</v>
      </c>
      <c r="F31" s="16">
        <f t="shared" si="7"/>
        <v>11800</v>
      </c>
      <c r="H31">
        <f t="shared" si="0"/>
        <v>15800</v>
      </c>
      <c r="I31" s="6">
        <f t="shared" si="8"/>
        <v>11800</v>
      </c>
      <c r="J31" s="2">
        <f t="shared" si="1"/>
        <v>0.23728813559322037</v>
      </c>
      <c r="L31">
        <v>0</v>
      </c>
      <c r="M31" s="33">
        <v>1</v>
      </c>
      <c r="N31">
        <f t="shared" si="25"/>
        <v>15800</v>
      </c>
      <c r="O31" s="9">
        <f t="shared" si="26"/>
        <v>9000</v>
      </c>
      <c r="P31" s="9">
        <f t="shared" si="27"/>
        <v>15800</v>
      </c>
      <c r="Q31" s="18">
        <f t="shared" si="28"/>
        <v>11800</v>
      </c>
      <c r="R31" s="2">
        <f t="shared" si="29"/>
        <v>0.23728813559322037</v>
      </c>
      <c r="S31" s="2">
        <f t="shared" si="30"/>
        <v>0</v>
      </c>
      <c r="T31" s="14">
        <f t="shared" si="31"/>
        <v>0.23728813559322037</v>
      </c>
      <c r="U31" s="4"/>
    </row>
    <row r="32" spans="2:21">
      <c r="I32" s="6"/>
      <c r="J32" s="2"/>
      <c r="O32" s="9"/>
      <c r="P32" s="9"/>
      <c r="Q32" s="9"/>
      <c r="R32" s="2"/>
      <c r="S32" s="2"/>
      <c r="T32" s="14"/>
      <c r="U32" s="4"/>
    </row>
    <row r="33" spans="9:21">
      <c r="I33" s="6"/>
      <c r="J33" s="2"/>
      <c r="O33" s="9"/>
      <c r="P33" s="9"/>
      <c r="Q33" s="9"/>
      <c r="R33" s="2"/>
      <c r="S33" s="2"/>
      <c r="T33" s="14"/>
      <c r="U33" s="4"/>
    </row>
    <row r="34" spans="9:21">
      <c r="J34" s="2"/>
      <c r="O34" s="9"/>
      <c r="P34" s="9"/>
      <c r="Q34" s="9"/>
      <c r="R34" s="2"/>
      <c r="S34" s="2"/>
      <c r="T34" s="14"/>
      <c r="U34" s="4"/>
    </row>
    <row r="35" spans="9:21">
      <c r="I35" s="6"/>
      <c r="J35" s="2"/>
      <c r="O35" s="9"/>
      <c r="P35" s="9"/>
      <c r="Q35" s="9"/>
      <c r="R35" s="2"/>
      <c r="S35" s="2"/>
      <c r="T35" s="14"/>
      <c r="U35" s="4"/>
    </row>
    <row r="36" spans="9:21">
      <c r="I36" s="6"/>
      <c r="J36" s="2"/>
      <c r="O36" s="9"/>
      <c r="P36" s="9"/>
      <c r="Q36" s="9"/>
      <c r="R36" s="2"/>
      <c r="S36" s="2"/>
      <c r="T36" s="14"/>
      <c r="U36" s="4"/>
    </row>
    <row r="37" spans="9:21">
      <c r="I37" s="6"/>
      <c r="J37" s="2"/>
      <c r="O37" s="9"/>
      <c r="P37" s="9"/>
      <c r="Q37" s="9"/>
      <c r="R37" s="2"/>
      <c r="S37" s="2"/>
      <c r="T37" s="14"/>
      <c r="U37" s="4"/>
    </row>
    <row r="38" spans="9:21">
      <c r="I38" s="6"/>
      <c r="J38" s="2"/>
      <c r="O38" s="9"/>
      <c r="P38" s="9"/>
      <c r="Q38" s="9"/>
      <c r="R38" s="2"/>
      <c r="S38" s="2"/>
      <c r="T38" s="14"/>
      <c r="U38" s="4"/>
    </row>
    <row r="39" spans="9:21">
      <c r="I39" s="6"/>
      <c r="J39" s="2"/>
      <c r="O39" s="9"/>
      <c r="P39" s="9"/>
      <c r="Q39" s="9"/>
      <c r="R39" s="2"/>
      <c r="S39" s="2"/>
      <c r="T39" s="14"/>
      <c r="U39" s="4"/>
    </row>
    <row r="40" spans="9:21">
      <c r="I40" s="6"/>
      <c r="J40" s="2"/>
      <c r="O40" s="9"/>
      <c r="P40" s="9"/>
      <c r="Q40" s="9"/>
      <c r="R40" s="2"/>
      <c r="S40" s="2"/>
      <c r="T40" s="14"/>
      <c r="U40" s="4"/>
    </row>
    <row r="41" spans="9:21">
      <c r="I41" s="6"/>
      <c r="J41" s="2"/>
      <c r="O41" s="9"/>
      <c r="P41" s="9"/>
      <c r="Q41" s="9"/>
      <c r="R41" s="2"/>
      <c r="S41" s="2"/>
      <c r="T41" s="14"/>
      <c r="U41" s="4"/>
    </row>
    <row r="42" spans="9:21">
      <c r="I42" s="6"/>
      <c r="J42" s="2"/>
      <c r="O42" s="9"/>
      <c r="P42" s="9"/>
      <c r="Q42" s="9"/>
      <c r="R42" s="2"/>
      <c r="S42" s="2"/>
      <c r="T42" s="14"/>
      <c r="U42" s="4"/>
    </row>
    <row r="43" spans="9:21">
      <c r="I43" s="6"/>
      <c r="J43" s="2"/>
      <c r="O43" s="9"/>
      <c r="P43" s="9"/>
      <c r="Q43" s="9"/>
      <c r="R43" s="2"/>
      <c r="S43" s="2"/>
      <c r="T43" s="14"/>
      <c r="U43" s="4"/>
    </row>
    <row r="44" spans="9:21">
      <c r="I44" s="6"/>
      <c r="J44" s="2"/>
      <c r="O44" s="9"/>
      <c r="P44" s="9"/>
      <c r="Q44" s="9"/>
      <c r="R44" s="2"/>
      <c r="S44" s="2"/>
      <c r="T44" s="14"/>
      <c r="U44" s="4"/>
    </row>
    <row r="45" spans="9:21">
      <c r="I45" s="6"/>
      <c r="J45" s="2"/>
      <c r="O45" s="9"/>
      <c r="P45" s="9"/>
      <c r="Q45" s="9"/>
      <c r="R45" s="2"/>
      <c r="S45" s="2"/>
      <c r="T45" s="14"/>
      <c r="U45" s="4"/>
    </row>
    <row r="46" spans="9:21">
      <c r="I46" s="6"/>
      <c r="J46" s="2"/>
      <c r="O46" s="9"/>
      <c r="P46" s="9"/>
      <c r="Q46" s="9"/>
      <c r="R46" s="2"/>
      <c r="S46" s="2"/>
      <c r="T46" s="14"/>
      <c r="U46" s="4"/>
    </row>
    <row r="47" spans="9:21">
      <c r="I47" s="6"/>
      <c r="J47" s="2"/>
      <c r="O47" s="9"/>
      <c r="P47" s="9"/>
      <c r="Q47" s="9"/>
      <c r="R47" s="2"/>
      <c r="S47" s="2"/>
      <c r="T47" s="14"/>
      <c r="U47" s="4"/>
    </row>
    <row r="48" spans="9:21"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  <row r="69" spans="15:20">
      <c r="O69" s="9"/>
      <c r="P69" s="9"/>
      <c r="Q69" s="9"/>
      <c r="R69" s="2"/>
      <c r="S69" s="2"/>
      <c r="T69" s="2"/>
    </row>
    <row r="70" spans="15:20">
      <c r="O70" s="9"/>
      <c r="P70" s="9"/>
      <c r="Q70" s="9"/>
      <c r="R70" s="2"/>
      <c r="S70" s="2"/>
      <c r="T70" s="2"/>
    </row>
    <row r="71" spans="15:20">
      <c r="O71" s="9"/>
      <c r="P71" s="9"/>
      <c r="Q71" s="9"/>
      <c r="R71" s="2"/>
      <c r="S71" s="2"/>
      <c r="T71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820A-BBF9-4E07-A4B1-21D57B444F62}">
  <dimension ref="A1:U71"/>
  <sheetViews>
    <sheetView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7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53</v>
      </c>
      <c r="C3" s="16">
        <f>H3</f>
        <v>31800</v>
      </c>
      <c r="D3" s="29">
        <v>19000</v>
      </c>
      <c r="E3" s="16">
        <f>C3</f>
        <v>31800</v>
      </c>
      <c r="F3" s="16">
        <f>I3</f>
        <v>23800</v>
      </c>
      <c r="H3">
        <f t="shared" ref="H3:H17" si="0">ROUNDDOWN(D3/(1-$H$1),-3)+800</f>
        <v>31800</v>
      </c>
      <c r="I3" s="6">
        <f>ROUNDDOWN(D3/(1-$I$1),-3)+800</f>
        <v>23800</v>
      </c>
      <c r="J3" s="2">
        <f t="shared" ref="J3:J17" si="1">1-D3/F3</f>
        <v>0.20168067226890751</v>
      </c>
      <c r="L3">
        <v>0</v>
      </c>
      <c r="M3">
        <v>1</v>
      </c>
      <c r="N3">
        <f>H3*M3</f>
        <v>31800</v>
      </c>
      <c r="O3" s="9">
        <f t="shared" ref="O3:O12" si="2">M3*D3</f>
        <v>19000</v>
      </c>
      <c r="P3" s="9">
        <f>N3</f>
        <v>31800</v>
      </c>
      <c r="Q3" s="18">
        <f>I3*M3</f>
        <v>23800</v>
      </c>
      <c r="R3" s="2">
        <f t="shared" ref="R3:R17" si="3">1-O3/Q3</f>
        <v>0.20168067226890751</v>
      </c>
      <c r="S3" s="2">
        <f t="shared" ref="S3:S17" si="4">L3/Q3</f>
        <v>0</v>
      </c>
      <c r="T3" s="14">
        <f>R3-S3</f>
        <v>0.20168067226890751</v>
      </c>
      <c r="U3" s="2"/>
    </row>
    <row r="4" spans="1:21">
      <c r="A4" s="15"/>
      <c r="B4" s="15" t="s">
        <v>54</v>
      </c>
      <c r="C4" s="16">
        <f t="shared" ref="C4:C12" si="5">H4</f>
        <v>18800</v>
      </c>
      <c r="D4" s="29">
        <v>10800</v>
      </c>
      <c r="E4" s="16">
        <f t="shared" ref="E4:E17" si="6">C4</f>
        <v>18800</v>
      </c>
      <c r="F4" s="16">
        <f t="shared" ref="F4:F17" si="7">I4</f>
        <v>13800</v>
      </c>
      <c r="H4">
        <f t="shared" si="0"/>
        <v>18800</v>
      </c>
      <c r="I4" s="6">
        <f t="shared" ref="I4:I17" si="8">ROUNDDOWN(D4/(1-$I$1),-3)+800</f>
        <v>13800</v>
      </c>
      <c r="J4" s="2">
        <f t="shared" si="1"/>
        <v>0.21739130434782605</v>
      </c>
      <c r="L4">
        <v>0</v>
      </c>
      <c r="M4">
        <v>1</v>
      </c>
      <c r="N4">
        <f t="shared" ref="N4:N17" si="9">H4*M4</f>
        <v>18800</v>
      </c>
      <c r="O4" s="9">
        <f t="shared" si="2"/>
        <v>10800</v>
      </c>
      <c r="P4" s="9">
        <f t="shared" ref="P4:P17" si="10">N4</f>
        <v>18800</v>
      </c>
      <c r="Q4" s="18">
        <f t="shared" ref="Q4:Q17" si="11">I4*M4</f>
        <v>13800</v>
      </c>
      <c r="R4" s="2">
        <f t="shared" si="3"/>
        <v>0.21739130434782605</v>
      </c>
      <c r="S4" s="2">
        <f t="shared" si="4"/>
        <v>0</v>
      </c>
      <c r="T4" s="14">
        <f t="shared" ref="T4:T17" si="12">R4-S4</f>
        <v>0.21739130434782605</v>
      </c>
      <c r="U4" s="2"/>
    </row>
    <row r="5" spans="1:21">
      <c r="A5" s="15"/>
      <c r="B5" s="15" t="s">
        <v>55</v>
      </c>
      <c r="C5" s="16">
        <f t="shared" si="5"/>
        <v>5800</v>
      </c>
      <c r="D5" s="29">
        <v>3500</v>
      </c>
      <c r="E5" s="16">
        <f t="shared" si="6"/>
        <v>5800</v>
      </c>
      <c r="F5" s="16">
        <f t="shared" si="7"/>
        <v>4800</v>
      </c>
      <c r="H5">
        <f t="shared" si="0"/>
        <v>5800</v>
      </c>
      <c r="I5" s="6">
        <f t="shared" si="8"/>
        <v>4800</v>
      </c>
      <c r="J5" s="2">
        <f t="shared" si="1"/>
        <v>0.27083333333333337</v>
      </c>
      <c r="L5">
        <v>0</v>
      </c>
      <c r="M5">
        <v>1</v>
      </c>
      <c r="N5">
        <f t="shared" si="9"/>
        <v>5800</v>
      </c>
      <c r="O5" s="9">
        <f t="shared" si="2"/>
        <v>3500</v>
      </c>
      <c r="P5" s="9">
        <f t="shared" si="10"/>
        <v>5800</v>
      </c>
      <c r="Q5" s="18">
        <f t="shared" si="11"/>
        <v>4800</v>
      </c>
      <c r="R5" s="2">
        <f t="shared" si="3"/>
        <v>0.27083333333333337</v>
      </c>
      <c r="S5" s="2">
        <f t="shared" si="4"/>
        <v>0</v>
      </c>
      <c r="T5" s="14">
        <f t="shared" si="12"/>
        <v>0.27083333333333337</v>
      </c>
      <c r="U5" s="2"/>
    </row>
    <row r="6" spans="1:21">
      <c r="A6" s="15"/>
      <c r="B6" s="34" t="s">
        <v>69</v>
      </c>
      <c r="C6" s="16">
        <f t="shared" si="5"/>
        <v>3800</v>
      </c>
      <c r="D6" s="29">
        <v>2200</v>
      </c>
      <c r="E6" s="16">
        <f t="shared" si="6"/>
        <v>3800</v>
      </c>
      <c r="F6" s="16">
        <f t="shared" si="7"/>
        <v>2800</v>
      </c>
      <c r="H6">
        <f t="shared" si="0"/>
        <v>3800</v>
      </c>
      <c r="I6" s="6">
        <f t="shared" si="8"/>
        <v>2800</v>
      </c>
      <c r="J6" s="2">
        <f t="shared" si="1"/>
        <v>0.2142857142857143</v>
      </c>
      <c r="L6">
        <v>0</v>
      </c>
      <c r="M6">
        <v>1</v>
      </c>
      <c r="N6">
        <f t="shared" si="9"/>
        <v>3800</v>
      </c>
      <c r="O6" s="9">
        <f t="shared" si="2"/>
        <v>2200</v>
      </c>
      <c r="P6" s="9">
        <f t="shared" si="10"/>
        <v>3800</v>
      </c>
      <c r="Q6" s="18">
        <f t="shared" si="11"/>
        <v>2800</v>
      </c>
      <c r="R6" s="2">
        <f t="shared" si="3"/>
        <v>0.2142857142857143</v>
      </c>
      <c r="S6" s="2">
        <f t="shared" si="4"/>
        <v>0</v>
      </c>
      <c r="T6" s="14">
        <f t="shared" si="12"/>
        <v>0.2142857142857143</v>
      </c>
      <c r="U6" s="2"/>
    </row>
    <row r="7" spans="1:21">
      <c r="A7" s="15"/>
      <c r="B7" s="15" t="s">
        <v>68</v>
      </c>
      <c r="C7" s="16">
        <f t="shared" si="5"/>
        <v>4800</v>
      </c>
      <c r="D7" s="29">
        <v>2400</v>
      </c>
      <c r="E7" s="16">
        <f t="shared" si="6"/>
        <v>4800</v>
      </c>
      <c r="F7" s="16">
        <f t="shared" si="7"/>
        <v>3800</v>
      </c>
      <c r="H7">
        <f t="shared" si="0"/>
        <v>4800</v>
      </c>
      <c r="I7" s="6">
        <f t="shared" si="8"/>
        <v>3800</v>
      </c>
      <c r="J7" s="2">
        <f t="shared" si="1"/>
        <v>0.36842105263157898</v>
      </c>
      <c r="L7">
        <v>0</v>
      </c>
      <c r="M7">
        <v>1</v>
      </c>
      <c r="N7">
        <f t="shared" si="9"/>
        <v>4800</v>
      </c>
      <c r="O7" s="9">
        <f t="shared" si="2"/>
        <v>2400</v>
      </c>
      <c r="P7" s="9">
        <f t="shared" si="10"/>
        <v>4800</v>
      </c>
      <c r="Q7" s="18">
        <f t="shared" si="11"/>
        <v>3800</v>
      </c>
      <c r="R7" s="2">
        <f t="shared" si="3"/>
        <v>0.36842105263157898</v>
      </c>
      <c r="S7" s="2">
        <f t="shared" si="4"/>
        <v>0</v>
      </c>
      <c r="T7" s="14">
        <f t="shared" si="12"/>
        <v>0.36842105263157898</v>
      </c>
      <c r="U7" s="2"/>
    </row>
    <row r="8" spans="1:21">
      <c r="A8" s="15"/>
      <c r="B8" s="15" t="s">
        <v>56</v>
      </c>
      <c r="C8" s="16">
        <f t="shared" si="5"/>
        <v>18800</v>
      </c>
      <c r="D8" s="29">
        <v>11000</v>
      </c>
      <c r="E8" s="16">
        <f t="shared" si="6"/>
        <v>18800</v>
      </c>
      <c r="F8" s="16">
        <f t="shared" si="7"/>
        <v>13800</v>
      </c>
      <c r="H8">
        <f t="shared" si="0"/>
        <v>18800</v>
      </c>
      <c r="I8" s="6">
        <f t="shared" si="8"/>
        <v>13800</v>
      </c>
      <c r="J8" s="2">
        <f t="shared" si="1"/>
        <v>0.20289855072463769</v>
      </c>
      <c r="L8">
        <v>0</v>
      </c>
      <c r="M8">
        <v>1</v>
      </c>
      <c r="N8">
        <f t="shared" si="9"/>
        <v>18800</v>
      </c>
      <c r="O8" s="9">
        <f t="shared" si="2"/>
        <v>11000</v>
      </c>
      <c r="P8" s="9">
        <f t="shared" si="10"/>
        <v>18800</v>
      </c>
      <c r="Q8" s="18">
        <f t="shared" si="11"/>
        <v>13800</v>
      </c>
      <c r="R8" s="2">
        <f t="shared" si="3"/>
        <v>0.20289855072463769</v>
      </c>
      <c r="S8" s="2">
        <f t="shared" si="4"/>
        <v>0</v>
      </c>
      <c r="T8" s="14">
        <f t="shared" si="12"/>
        <v>0.20289855072463769</v>
      </c>
      <c r="U8" s="2"/>
    </row>
    <row r="9" spans="1:21">
      <c r="A9" s="19"/>
      <c r="B9" s="32" t="s">
        <v>57</v>
      </c>
      <c r="C9" s="16">
        <f t="shared" si="5"/>
        <v>31800</v>
      </c>
      <c r="D9" s="29">
        <v>19000</v>
      </c>
      <c r="E9" s="16">
        <f t="shared" si="6"/>
        <v>31800</v>
      </c>
      <c r="F9" s="16">
        <f t="shared" si="7"/>
        <v>23800</v>
      </c>
      <c r="H9">
        <f t="shared" si="0"/>
        <v>31800</v>
      </c>
      <c r="I9" s="6">
        <f t="shared" si="8"/>
        <v>23800</v>
      </c>
      <c r="J9" s="2">
        <f t="shared" si="1"/>
        <v>0.20168067226890751</v>
      </c>
      <c r="L9">
        <v>0</v>
      </c>
      <c r="M9" s="33">
        <v>1</v>
      </c>
      <c r="N9">
        <f t="shared" si="9"/>
        <v>31800</v>
      </c>
      <c r="O9" s="9">
        <f t="shared" si="2"/>
        <v>19000</v>
      </c>
      <c r="P9" s="9">
        <f t="shared" si="10"/>
        <v>31800</v>
      </c>
      <c r="Q9" s="18">
        <f t="shared" si="11"/>
        <v>23800</v>
      </c>
      <c r="R9" s="2">
        <f t="shared" si="3"/>
        <v>0.20168067226890751</v>
      </c>
      <c r="S9" s="2">
        <f t="shared" si="4"/>
        <v>0</v>
      </c>
      <c r="T9" s="14">
        <f t="shared" si="12"/>
        <v>0.20168067226890751</v>
      </c>
      <c r="U9" s="31"/>
    </row>
    <row r="10" spans="1:21">
      <c r="A10" s="19"/>
      <c r="B10" s="32" t="s">
        <v>58</v>
      </c>
      <c r="C10" s="16">
        <f t="shared" si="5"/>
        <v>31800</v>
      </c>
      <c r="D10" s="29">
        <v>19000</v>
      </c>
      <c r="E10" s="16">
        <f t="shared" si="6"/>
        <v>31800</v>
      </c>
      <c r="F10" s="16">
        <f t="shared" si="7"/>
        <v>23800</v>
      </c>
      <c r="H10">
        <f t="shared" si="0"/>
        <v>31800</v>
      </c>
      <c r="I10" s="6">
        <f t="shared" si="8"/>
        <v>23800</v>
      </c>
      <c r="J10" s="2">
        <f t="shared" si="1"/>
        <v>0.20168067226890751</v>
      </c>
      <c r="L10">
        <v>0</v>
      </c>
      <c r="M10" s="33">
        <v>1</v>
      </c>
      <c r="N10">
        <f t="shared" si="9"/>
        <v>31800</v>
      </c>
      <c r="O10" s="9">
        <f t="shared" si="2"/>
        <v>19000</v>
      </c>
      <c r="P10" s="9">
        <f t="shared" si="10"/>
        <v>31800</v>
      </c>
      <c r="Q10" s="18">
        <f t="shared" si="11"/>
        <v>23800</v>
      </c>
      <c r="R10" s="2">
        <f t="shared" si="3"/>
        <v>0.20168067226890751</v>
      </c>
      <c r="S10" s="2">
        <f t="shared" si="4"/>
        <v>0</v>
      </c>
      <c r="T10" s="14">
        <f t="shared" si="12"/>
        <v>0.20168067226890751</v>
      </c>
      <c r="U10" s="31"/>
    </row>
    <row r="11" spans="1:21">
      <c r="A11" s="19"/>
      <c r="B11" s="32" t="s">
        <v>59</v>
      </c>
      <c r="C11" s="16">
        <f t="shared" si="5"/>
        <v>18800</v>
      </c>
      <c r="D11" s="29">
        <v>11000</v>
      </c>
      <c r="E11" s="16">
        <f t="shared" si="6"/>
        <v>18800</v>
      </c>
      <c r="F11" s="16">
        <f t="shared" si="7"/>
        <v>13800</v>
      </c>
      <c r="H11">
        <f t="shared" si="0"/>
        <v>18800</v>
      </c>
      <c r="I11" s="6">
        <f t="shared" si="8"/>
        <v>13800</v>
      </c>
      <c r="J11" s="2">
        <f t="shared" si="1"/>
        <v>0.20289855072463769</v>
      </c>
      <c r="L11">
        <v>0</v>
      </c>
      <c r="M11" s="33">
        <v>1</v>
      </c>
      <c r="N11">
        <f t="shared" si="9"/>
        <v>18800</v>
      </c>
      <c r="O11" s="9">
        <f t="shared" si="2"/>
        <v>11000</v>
      </c>
      <c r="P11" s="9">
        <f t="shared" si="10"/>
        <v>18800</v>
      </c>
      <c r="Q11" s="18">
        <f t="shared" si="11"/>
        <v>13800</v>
      </c>
      <c r="R11" s="2">
        <f t="shared" si="3"/>
        <v>0.20289855072463769</v>
      </c>
      <c r="S11" s="2">
        <f t="shared" si="4"/>
        <v>0</v>
      </c>
      <c r="T11" s="14">
        <f t="shared" si="12"/>
        <v>0.20289855072463769</v>
      </c>
      <c r="U11" s="31"/>
    </row>
    <row r="12" spans="1:21">
      <c r="A12" s="19"/>
      <c r="B12" s="32" t="s">
        <v>60</v>
      </c>
      <c r="C12" s="16">
        <f t="shared" si="5"/>
        <v>6800</v>
      </c>
      <c r="D12" s="29">
        <v>3800</v>
      </c>
      <c r="E12" s="16">
        <f t="shared" si="6"/>
        <v>6800</v>
      </c>
      <c r="F12" s="16">
        <f t="shared" si="7"/>
        <v>4800</v>
      </c>
      <c r="H12">
        <f t="shared" si="0"/>
        <v>6800</v>
      </c>
      <c r="I12" s="6">
        <f t="shared" si="8"/>
        <v>4800</v>
      </c>
      <c r="J12" s="2">
        <f t="shared" si="1"/>
        <v>0.20833333333333337</v>
      </c>
      <c r="L12">
        <v>0</v>
      </c>
      <c r="M12" s="33">
        <v>1</v>
      </c>
      <c r="N12">
        <f t="shared" si="9"/>
        <v>6800</v>
      </c>
      <c r="O12" s="9">
        <f t="shared" si="2"/>
        <v>3800</v>
      </c>
      <c r="P12" s="9">
        <f t="shared" si="10"/>
        <v>6800</v>
      </c>
      <c r="Q12" s="18">
        <f t="shared" si="11"/>
        <v>4800</v>
      </c>
      <c r="R12" s="2">
        <f t="shared" si="3"/>
        <v>0.20833333333333337</v>
      </c>
      <c r="S12" s="2">
        <f t="shared" si="4"/>
        <v>0</v>
      </c>
      <c r="T12" s="14">
        <f t="shared" si="12"/>
        <v>0.20833333333333337</v>
      </c>
      <c r="U12" s="31"/>
    </row>
    <row r="13" spans="1:21">
      <c r="B13" t="s">
        <v>61</v>
      </c>
      <c r="C13" s="16">
        <f>H13</f>
        <v>36800</v>
      </c>
      <c r="D13" s="5">
        <v>22000</v>
      </c>
      <c r="E13" s="16">
        <f t="shared" si="6"/>
        <v>36800</v>
      </c>
      <c r="F13" s="16">
        <f t="shared" si="7"/>
        <v>27800</v>
      </c>
      <c r="H13">
        <f t="shared" si="0"/>
        <v>36800</v>
      </c>
      <c r="I13" s="6">
        <f t="shared" si="8"/>
        <v>27800</v>
      </c>
      <c r="J13" s="2">
        <f t="shared" si="1"/>
        <v>0.20863309352517989</v>
      </c>
      <c r="L13">
        <v>0</v>
      </c>
      <c r="M13" s="33">
        <v>1</v>
      </c>
      <c r="N13">
        <f t="shared" si="9"/>
        <v>36800</v>
      </c>
      <c r="O13" s="9">
        <f t="shared" ref="O13:O15" si="13">M13*D13</f>
        <v>22000</v>
      </c>
      <c r="P13" s="9">
        <f t="shared" si="10"/>
        <v>36800</v>
      </c>
      <c r="Q13" s="18">
        <f t="shared" si="11"/>
        <v>27800</v>
      </c>
      <c r="R13" s="2">
        <f t="shared" si="3"/>
        <v>0.20863309352517989</v>
      </c>
      <c r="S13" s="2">
        <f t="shared" si="4"/>
        <v>0</v>
      </c>
      <c r="T13" s="14">
        <f t="shared" si="12"/>
        <v>0.20863309352517989</v>
      </c>
      <c r="U13" s="4"/>
    </row>
    <row r="14" spans="1:21">
      <c r="B14" t="s">
        <v>62</v>
      </c>
      <c r="C14" s="16">
        <f t="shared" ref="C14:C17" si="14">H14</f>
        <v>6800</v>
      </c>
      <c r="D14" s="5">
        <v>3600</v>
      </c>
      <c r="E14" s="16">
        <f t="shared" si="6"/>
        <v>6800</v>
      </c>
      <c r="F14" s="16">
        <f t="shared" si="7"/>
        <v>4800</v>
      </c>
      <c r="H14">
        <f t="shared" si="0"/>
        <v>6800</v>
      </c>
      <c r="I14" s="6">
        <f t="shared" si="8"/>
        <v>4800</v>
      </c>
      <c r="J14" s="2">
        <f t="shared" si="1"/>
        <v>0.25</v>
      </c>
      <c r="L14">
        <v>0</v>
      </c>
      <c r="M14" s="33">
        <v>1</v>
      </c>
      <c r="N14">
        <f t="shared" si="9"/>
        <v>6800</v>
      </c>
      <c r="O14" s="9">
        <f t="shared" si="13"/>
        <v>3600</v>
      </c>
      <c r="P14" s="9">
        <f t="shared" si="10"/>
        <v>6800</v>
      </c>
      <c r="Q14" s="18">
        <f t="shared" si="11"/>
        <v>4800</v>
      </c>
      <c r="R14" s="2">
        <f t="shared" si="3"/>
        <v>0.25</v>
      </c>
      <c r="S14" s="2">
        <f t="shared" si="4"/>
        <v>0</v>
      </c>
      <c r="T14" s="14">
        <f t="shared" si="12"/>
        <v>0.25</v>
      </c>
      <c r="U14" s="4"/>
    </row>
    <row r="15" spans="1:21">
      <c r="B15" t="s">
        <v>63</v>
      </c>
      <c r="C15" s="16">
        <f t="shared" si="14"/>
        <v>11800</v>
      </c>
      <c r="D15" s="5">
        <v>7000</v>
      </c>
      <c r="E15" s="16">
        <f t="shared" si="6"/>
        <v>11800</v>
      </c>
      <c r="F15" s="16">
        <f t="shared" si="7"/>
        <v>8800</v>
      </c>
      <c r="H15">
        <f t="shared" si="0"/>
        <v>11800</v>
      </c>
      <c r="I15" s="6">
        <f t="shared" si="8"/>
        <v>8800</v>
      </c>
      <c r="J15" s="2">
        <f t="shared" si="1"/>
        <v>0.20454545454545459</v>
      </c>
      <c r="L15">
        <v>0</v>
      </c>
      <c r="M15" s="33">
        <v>1</v>
      </c>
      <c r="N15">
        <f t="shared" si="9"/>
        <v>11800</v>
      </c>
      <c r="O15" s="9">
        <f t="shared" si="13"/>
        <v>7000</v>
      </c>
      <c r="P15" s="9">
        <f t="shared" si="10"/>
        <v>11800</v>
      </c>
      <c r="Q15" s="18">
        <f t="shared" si="11"/>
        <v>8800</v>
      </c>
      <c r="R15" s="2">
        <f t="shared" si="3"/>
        <v>0.20454545454545459</v>
      </c>
      <c r="S15" s="2">
        <f t="shared" si="4"/>
        <v>0</v>
      </c>
      <c r="T15" s="14">
        <f t="shared" si="12"/>
        <v>0.20454545454545459</v>
      </c>
      <c r="U15" s="4"/>
    </row>
    <row r="16" spans="1:21">
      <c r="B16" t="s">
        <v>64</v>
      </c>
      <c r="C16" s="16">
        <f t="shared" si="14"/>
        <v>19800</v>
      </c>
      <c r="D16" s="5">
        <v>11500</v>
      </c>
      <c r="E16" s="16">
        <f t="shared" si="6"/>
        <v>19800</v>
      </c>
      <c r="F16" s="16">
        <f t="shared" si="7"/>
        <v>14800</v>
      </c>
      <c r="H16">
        <f t="shared" si="0"/>
        <v>19800</v>
      </c>
      <c r="I16" s="6">
        <f t="shared" si="8"/>
        <v>14800</v>
      </c>
      <c r="J16" s="2">
        <f t="shared" si="1"/>
        <v>0.22297297297297303</v>
      </c>
      <c r="L16">
        <v>0</v>
      </c>
      <c r="M16" s="33">
        <v>1</v>
      </c>
      <c r="N16">
        <f t="shared" si="9"/>
        <v>19800</v>
      </c>
      <c r="O16" s="9">
        <f>M16*D16</f>
        <v>11500</v>
      </c>
      <c r="P16" s="9">
        <f t="shared" si="10"/>
        <v>19800</v>
      </c>
      <c r="Q16" s="18">
        <f t="shared" si="11"/>
        <v>14800</v>
      </c>
      <c r="R16" s="2">
        <f t="shared" si="3"/>
        <v>0.22297297297297303</v>
      </c>
      <c r="S16" s="2">
        <f t="shared" si="4"/>
        <v>0</v>
      </c>
      <c r="T16" s="14">
        <f t="shared" si="12"/>
        <v>0.22297297297297303</v>
      </c>
      <c r="U16" s="4"/>
    </row>
    <row r="17" spans="2:21">
      <c r="B17" t="s">
        <v>65</v>
      </c>
      <c r="C17" s="16">
        <f t="shared" si="14"/>
        <v>3800</v>
      </c>
      <c r="D17" s="5">
        <v>2200</v>
      </c>
      <c r="E17" s="16">
        <f t="shared" si="6"/>
        <v>3800</v>
      </c>
      <c r="F17" s="16">
        <f t="shared" si="7"/>
        <v>2800</v>
      </c>
      <c r="H17">
        <f t="shared" si="0"/>
        <v>3800</v>
      </c>
      <c r="I17" s="6">
        <f t="shared" si="8"/>
        <v>2800</v>
      </c>
      <c r="J17" s="2">
        <f t="shared" si="1"/>
        <v>0.2142857142857143</v>
      </c>
      <c r="L17">
        <v>0</v>
      </c>
      <c r="M17" s="33">
        <v>1</v>
      </c>
      <c r="N17">
        <f t="shared" si="9"/>
        <v>3800</v>
      </c>
      <c r="O17" s="9">
        <f t="shared" ref="O17" si="15">M17*D17</f>
        <v>2200</v>
      </c>
      <c r="P17" s="9">
        <f t="shared" si="10"/>
        <v>3800</v>
      </c>
      <c r="Q17" s="18">
        <f t="shared" si="11"/>
        <v>2800</v>
      </c>
      <c r="R17" s="2">
        <f t="shared" si="3"/>
        <v>0.2142857142857143</v>
      </c>
      <c r="S17" s="2">
        <f t="shared" si="4"/>
        <v>0</v>
      </c>
      <c r="T17" s="14">
        <f t="shared" si="12"/>
        <v>0.2142857142857143</v>
      </c>
      <c r="U17" s="4"/>
    </row>
    <row r="18" spans="2:21">
      <c r="C18" s="16"/>
      <c r="D18" s="5"/>
      <c r="E18" s="16"/>
      <c r="F18" s="16"/>
      <c r="I18" s="6"/>
      <c r="J18" s="2"/>
      <c r="M18" s="33"/>
      <c r="O18" s="9"/>
      <c r="P18" s="9"/>
      <c r="Q18" s="18"/>
      <c r="R18" s="2"/>
      <c r="S18" s="2"/>
      <c r="T18" s="14"/>
      <c r="U18" s="4"/>
    </row>
    <row r="19" spans="2:21">
      <c r="C19" s="16"/>
      <c r="D19" s="5"/>
      <c r="E19" s="16"/>
      <c r="F19" s="16"/>
      <c r="I19" s="6"/>
      <c r="J19" s="2"/>
      <c r="M19" s="33"/>
      <c r="O19" s="9"/>
      <c r="P19" s="9"/>
      <c r="Q19" s="18"/>
      <c r="R19" s="2"/>
      <c r="S19" s="2"/>
      <c r="T19" s="14"/>
      <c r="U19" s="4"/>
    </row>
    <row r="20" spans="2:21">
      <c r="C20" s="16"/>
      <c r="D20" s="5"/>
      <c r="E20" s="16"/>
      <c r="F20" s="16"/>
      <c r="I20" s="6"/>
      <c r="J20" s="2"/>
      <c r="M20" s="33"/>
      <c r="O20" s="9"/>
      <c r="P20" s="9"/>
      <c r="Q20" s="18"/>
      <c r="R20" s="2"/>
      <c r="S20" s="2"/>
      <c r="T20" s="14"/>
      <c r="U20" s="4"/>
    </row>
    <row r="21" spans="2:21">
      <c r="C21" s="16"/>
      <c r="D21" s="30"/>
      <c r="E21" s="16"/>
      <c r="F21" s="16"/>
      <c r="I21" s="6"/>
      <c r="J21" s="2"/>
      <c r="M21" s="33"/>
      <c r="O21" s="9"/>
      <c r="P21" s="9"/>
      <c r="Q21" s="18"/>
      <c r="R21" s="2"/>
      <c r="S21" s="2"/>
      <c r="T21" s="14"/>
      <c r="U21" s="4"/>
    </row>
    <row r="22" spans="2:21">
      <c r="C22" s="16"/>
      <c r="D22" s="5"/>
      <c r="E22" s="16"/>
      <c r="F22" s="16"/>
      <c r="I22" s="6"/>
      <c r="J22" s="2"/>
      <c r="M22" s="33"/>
      <c r="O22" s="9"/>
      <c r="P22" s="9"/>
      <c r="Q22" s="18"/>
      <c r="R22" s="2"/>
      <c r="S22" s="2"/>
      <c r="T22" s="14"/>
      <c r="U22" s="4"/>
    </row>
    <row r="23" spans="2:21">
      <c r="C23" s="16"/>
      <c r="D23" s="5"/>
      <c r="E23" s="16"/>
      <c r="F23" s="16"/>
      <c r="I23" s="6"/>
      <c r="J23" s="2"/>
      <c r="M23" s="33"/>
      <c r="O23" s="9"/>
      <c r="P23" s="9"/>
      <c r="Q23" s="18"/>
      <c r="R23" s="2"/>
      <c r="S23" s="2"/>
      <c r="T23" s="14"/>
      <c r="U23" s="4"/>
    </row>
    <row r="24" spans="2:21">
      <c r="C24" s="16"/>
      <c r="D24" s="5"/>
      <c r="E24" s="16"/>
      <c r="F24" s="16"/>
      <c r="I24" s="6"/>
      <c r="J24" s="2"/>
      <c r="M24" s="33"/>
      <c r="O24" s="9"/>
      <c r="P24" s="9"/>
      <c r="Q24" s="18"/>
      <c r="R24" s="2"/>
      <c r="S24" s="2"/>
      <c r="T24" s="14"/>
      <c r="U24" s="4"/>
    </row>
    <row r="25" spans="2:21">
      <c r="C25" s="16"/>
      <c r="D25" s="5"/>
      <c r="E25" s="16"/>
      <c r="F25" s="16"/>
      <c r="I25" s="6"/>
      <c r="J25" s="2"/>
      <c r="M25" s="33"/>
      <c r="O25" s="9"/>
      <c r="P25" s="9"/>
      <c r="Q25" s="18"/>
      <c r="R25" s="2"/>
      <c r="S25" s="2"/>
      <c r="T25" s="14"/>
      <c r="U25" s="4"/>
    </row>
    <row r="26" spans="2:21">
      <c r="C26" s="16"/>
      <c r="D26" s="5"/>
      <c r="E26" s="16"/>
      <c r="F26" s="16"/>
      <c r="I26" s="6"/>
      <c r="J26" s="2"/>
      <c r="M26" s="33"/>
      <c r="O26" s="9"/>
      <c r="P26" s="9"/>
      <c r="Q26" s="18"/>
      <c r="R26" s="2"/>
      <c r="S26" s="2"/>
      <c r="T26" s="14"/>
      <c r="U26" s="4"/>
    </row>
    <row r="27" spans="2:21">
      <c r="C27" s="16"/>
      <c r="D27" s="5"/>
      <c r="E27" s="16"/>
      <c r="F27" s="16"/>
      <c r="I27" s="6"/>
      <c r="J27" s="2"/>
      <c r="M27" s="33"/>
      <c r="O27" s="9"/>
      <c r="P27" s="9"/>
      <c r="Q27" s="18"/>
      <c r="R27" s="2"/>
      <c r="S27" s="2"/>
      <c r="T27" s="14"/>
      <c r="U27" s="4"/>
    </row>
    <row r="28" spans="2:21">
      <c r="C28" s="16"/>
      <c r="D28" s="5"/>
      <c r="E28" s="16"/>
      <c r="F28" s="16"/>
      <c r="I28" s="6"/>
      <c r="J28" s="2"/>
      <c r="M28" s="33"/>
      <c r="O28" s="9"/>
      <c r="P28" s="9"/>
      <c r="Q28" s="18"/>
      <c r="R28" s="2"/>
      <c r="S28" s="2"/>
      <c r="T28" s="14"/>
      <c r="U28" s="4"/>
    </row>
    <row r="29" spans="2:21">
      <c r="C29" s="16"/>
      <c r="D29" s="5"/>
      <c r="E29" s="16"/>
      <c r="F29" s="16"/>
      <c r="I29" s="6"/>
      <c r="J29" s="2"/>
      <c r="M29" s="33"/>
      <c r="O29" s="9"/>
      <c r="P29" s="9"/>
      <c r="Q29" s="18"/>
      <c r="R29" s="2"/>
      <c r="S29" s="2"/>
      <c r="T29" s="14"/>
      <c r="U29" s="4"/>
    </row>
    <row r="30" spans="2:21">
      <c r="C30" s="16"/>
      <c r="D30" s="5"/>
      <c r="E30" s="16"/>
      <c r="F30" s="16"/>
      <c r="I30" s="6"/>
      <c r="J30" s="2"/>
      <c r="M30" s="33"/>
      <c r="O30" s="9"/>
      <c r="P30" s="9"/>
      <c r="Q30" s="18"/>
      <c r="R30" s="2"/>
      <c r="S30" s="2"/>
      <c r="T30" s="14"/>
      <c r="U30" s="4"/>
    </row>
    <row r="31" spans="2:21">
      <c r="C31" s="16"/>
      <c r="D31" s="5"/>
      <c r="E31" s="16"/>
      <c r="F31" s="16"/>
      <c r="I31" s="6"/>
      <c r="J31" s="2"/>
      <c r="M31" s="33"/>
      <c r="O31" s="9"/>
      <c r="P31" s="9"/>
      <c r="Q31" s="18"/>
      <c r="R31" s="2"/>
      <c r="S31" s="2"/>
      <c r="T31" s="14"/>
      <c r="U31" s="4"/>
    </row>
    <row r="32" spans="2:21">
      <c r="I32" s="6"/>
      <c r="J32" s="2"/>
      <c r="O32" s="9"/>
      <c r="P32" s="9"/>
      <c r="Q32" s="9"/>
      <c r="R32" s="2"/>
      <c r="S32" s="2"/>
      <c r="T32" s="14"/>
      <c r="U32" s="4"/>
    </row>
    <row r="33" spans="9:21">
      <c r="I33" s="6"/>
      <c r="J33" s="2"/>
      <c r="O33" s="9"/>
      <c r="P33" s="9"/>
      <c r="Q33" s="9"/>
      <c r="R33" s="2"/>
      <c r="S33" s="2"/>
      <c r="T33" s="14"/>
      <c r="U33" s="4"/>
    </row>
    <row r="34" spans="9:21">
      <c r="J34" s="2"/>
      <c r="O34" s="9"/>
      <c r="P34" s="9"/>
      <c r="Q34" s="9"/>
      <c r="R34" s="2"/>
      <c r="S34" s="2"/>
      <c r="T34" s="14"/>
      <c r="U34" s="4"/>
    </row>
    <row r="35" spans="9:21">
      <c r="I35" s="6"/>
      <c r="J35" s="2"/>
      <c r="O35" s="9"/>
      <c r="P35" s="9"/>
      <c r="Q35" s="9"/>
      <c r="R35" s="2"/>
      <c r="S35" s="2"/>
      <c r="T35" s="14"/>
      <c r="U35" s="4"/>
    </row>
    <row r="36" spans="9:21">
      <c r="I36" s="6"/>
      <c r="J36" s="2"/>
      <c r="O36" s="9"/>
      <c r="P36" s="9"/>
      <c r="Q36" s="9"/>
      <c r="R36" s="2"/>
      <c r="S36" s="2"/>
      <c r="T36" s="14"/>
      <c r="U36" s="4"/>
    </row>
    <row r="37" spans="9:21">
      <c r="I37" s="6"/>
      <c r="J37" s="2"/>
      <c r="O37" s="9"/>
      <c r="P37" s="9"/>
      <c r="Q37" s="9"/>
      <c r="R37" s="2"/>
      <c r="S37" s="2"/>
      <c r="T37" s="14"/>
      <c r="U37" s="4"/>
    </row>
    <row r="38" spans="9:21">
      <c r="I38" s="6"/>
      <c r="J38" s="2"/>
      <c r="O38" s="9"/>
      <c r="P38" s="9"/>
      <c r="Q38" s="9"/>
      <c r="R38" s="2"/>
      <c r="S38" s="2"/>
      <c r="T38" s="14"/>
      <c r="U38" s="4"/>
    </row>
    <row r="39" spans="9:21">
      <c r="I39" s="6"/>
      <c r="J39" s="2"/>
      <c r="O39" s="9"/>
      <c r="P39" s="9"/>
      <c r="Q39" s="9"/>
      <c r="R39" s="2"/>
      <c r="S39" s="2"/>
      <c r="T39" s="14"/>
      <c r="U39" s="4"/>
    </row>
    <row r="40" spans="9:21">
      <c r="I40" s="6"/>
      <c r="J40" s="2"/>
      <c r="O40" s="9"/>
      <c r="P40" s="9"/>
      <c r="Q40" s="9"/>
      <c r="R40" s="2"/>
      <c r="S40" s="2"/>
      <c r="T40" s="14"/>
      <c r="U40" s="4"/>
    </row>
    <row r="41" spans="9:21">
      <c r="I41" s="6"/>
      <c r="J41" s="2"/>
      <c r="O41" s="9"/>
      <c r="P41" s="9"/>
      <c r="Q41" s="9"/>
      <c r="R41" s="2"/>
      <c r="S41" s="2"/>
      <c r="T41" s="14"/>
      <c r="U41" s="4"/>
    </row>
    <row r="42" spans="9:21">
      <c r="I42" s="6"/>
      <c r="J42" s="2"/>
      <c r="O42" s="9"/>
      <c r="P42" s="9"/>
      <c r="Q42" s="9"/>
      <c r="R42" s="2"/>
      <c r="S42" s="2"/>
      <c r="T42" s="14"/>
      <c r="U42" s="4"/>
    </row>
    <row r="43" spans="9:21">
      <c r="I43" s="6"/>
      <c r="J43" s="2"/>
      <c r="O43" s="9"/>
      <c r="P43" s="9"/>
      <c r="Q43" s="9"/>
      <c r="R43" s="2"/>
      <c r="S43" s="2"/>
      <c r="T43" s="14"/>
      <c r="U43" s="4"/>
    </row>
    <row r="44" spans="9:21">
      <c r="I44" s="6"/>
      <c r="J44" s="2"/>
      <c r="O44" s="9"/>
      <c r="P44" s="9"/>
      <c r="Q44" s="9"/>
      <c r="R44" s="2"/>
      <c r="S44" s="2"/>
      <c r="T44" s="14"/>
      <c r="U44" s="4"/>
    </row>
    <row r="45" spans="9:21">
      <c r="I45" s="6"/>
      <c r="J45" s="2"/>
      <c r="O45" s="9"/>
      <c r="P45" s="9"/>
      <c r="Q45" s="9"/>
      <c r="R45" s="2"/>
      <c r="S45" s="2"/>
      <c r="T45" s="14"/>
      <c r="U45" s="4"/>
    </row>
    <row r="46" spans="9:21">
      <c r="I46" s="6"/>
      <c r="J46" s="2"/>
      <c r="O46" s="9"/>
      <c r="P46" s="9"/>
      <c r="Q46" s="9"/>
      <c r="R46" s="2"/>
      <c r="S46" s="2"/>
      <c r="T46" s="14"/>
      <c r="U46" s="4"/>
    </row>
    <row r="47" spans="9:21">
      <c r="I47" s="6"/>
      <c r="J47" s="2"/>
      <c r="O47" s="9"/>
      <c r="P47" s="9"/>
      <c r="Q47" s="9"/>
      <c r="R47" s="2"/>
      <c r="S47" s="2"/>
      <c r="T47" s="14"/>
      <c r="U47" s="4"/>
    </row>
    <row r="48" spans="9:21"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  <row r="69" spans="15:20">
      <c r="O69" s="9"/>
      <c r="P69" s="9"/>
      <c r="Q69" s="9"/>
      <c r="R69" s="2"/>
      <c r="S69" s="2"/>
      <c r="T69" s="2"/>
    </row>
    <row r="70" spans="15:20">
      <c r="O70" s="9"/>
      <c r="P70" s="9"/>
      <c r="Q70" s="9"/>
      <c r="R70" s="2"/>
      <c r="S70" s="2"/>
      <c r="T70" s="2"/>
    </row>
    <row r="71" spans="15:20">
      <c r="O71" s="9"/>
      <c r="P71" s="9"/>
      <c r="Q71" s="9"/>
      <c r="R71" s="2"/>
      <c r="S71" s="2"/>
      <c r="T71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548C-583B-42B9-B4AD-BD55085DD6B2}">
  <dimension ref="A1:U71"/>
  <sheetViews>
    <sheetView zoomScale="85" zoomScaleNormal="8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B3" sqref="B3:U6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7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70</v>
      </c>
      <c r="C3" s="16">
        <f>H3</f>
        <v>18800</v>
      </c>
      <c r="D3" s="29">
        <v>11000</v>
      </c>
      <c r="E3" s="16">
        <f>C3</f>
        <v>18800</v>
      </c>
      <c r="F3" s="16">
        <f>I3</f>
        <v>13800</v>
      </c>
      <c r="H3">
        <f>ROUNDDOWN(D3/(1-$H$1),-3)+800</f>
        <v>18800</v>
      </c>
      <c r="I3" s="6">
        <f>ROUNDDOWN(D3/(1-$I$1),-3)+800</f>
        <v>13800</v>
      </c>
      <c r="J3" s="2">
        <f>1-D3/F3</f>
        <v>0.20289855072463769</v>
      </c>
      <c r="L3">
        <v>0</v>
      </c>
      <c r="M3">
        <v>1</v>
      </c>
      <c r="N3">
        <f>H3*M3</f>
        <v>18800</v>
      </c>
      <c r="O3" s="9">
        <f>M3*D3</f>
        <v>11000</v>
      </c>
      <c r="P3" s="9">
        <f>N3</f>
        <v>18800</v>
      </c>
      <c r="Q3" s="18">
        <f>I3*M3</f>
        <v>13800</v>
      </c>
      <c r="R3" s="2">
        <f t="shared" ref="R3:R6" si="0">1-O3/Q3</f>
        <v>0.20289855072463769</v>
      </c>
      <c r="S3" s="2">
        <f t="shared" ref="S3:S6" si="1">L3/Q3</f>
        <v>0</v>
      </c>
      <c r="T3" s="14">
        <f>R3-S3</f>
        <v>0.20289855072463769</v>
      </c>
      <c r="U3" s="2"/>
    </row>
    <row r="4" spans="1:21">
      <c r="A4" s="15"/>
      <c r="B4" s="15" t="s">
        <v>71</v>
      </c>
      <c r="C4" s="16">
        <f t="shared" ref="C4:C6" si="2">H4</f>
        <v>5800</v>
      </c>
      <c r="D4" s="29">
        <v>3300</v>
      </c>
      <c r="E4" s="16">
        <f t="shared" ref="E4:E6" si="3">C4</f>
        <v>5800</v>
      </c>
      <c r="F4" s="16">
        <f t="shared" ref="F4:F6" si="4">I4</f>
        <v>4800</v>
      </c>
      <c r="H4">
        <f>ROUNDDOWN(D4/(1-$H$1),-3)+800</f>
        <v>5800</v>
      </c>
      <c r="I4" s="6">
        <f t="shared" ref="I4:I6" si="5">ROUNDDOWN(D4/(1-$I$1),-3)+800</f>
        <v>4800</v>
      </c>
      <c r="J4" s="2">
        <f>1-D4/F4</f>
        <v>0.3125</v>
      </c>
      <c r="L4">
        <v>0</v>
      </c>
      <c r="M4">
        <v>1</v>
      </c>
      <c r="N4">
        <f t="shared" ref="N4:N6" si="6">H4*M4</f>
        <v>5800</v>
      </c>
      <c r="O4" s="9">
        <f>M4*D4</f>
        <v>3300</v>
      </c>
      <c r="P4" s="9">
        <f t="shared" ref="P4:P6" si="7">N4</f>
        <v>5800</v>
      </c>
      <c r="Q4" s="18">
        <f t="shared" ref="Q4:Q6" si="8">I4*M4</f>
        <v>4800</v>
      </c>
      <c r="R4" s="2">
        <f t="shared" si="0"/>
        <v>0.3125</v>
      </c>
      <c r="S4" s="2">
        <f t="shared" si="1"/>
        <v>0</v>
      </c>
      <c r="T4" s="14">
        <f t="shared" ref="T4:T6" si="9">R4-S4</f>
        <v>0.3125</v>
      </c>
      <c r="U4" s="2"/>
    </row>
    <row r="5" spans="1:21">
      <c r="A5" s="15"/>
      <c r="B5" s="15" t="s">
        <v>72</v>
      </c>
      <c r="C5" s="16">
        <f t="shared" si="2"/>
        <v>16800</v>
      </c>
      <c r="D5" s="29">
        <v>10000</v>
      </c>
      <c r="E5" s="16">
        <f t="shared" si="3"/>
        <v>16800</v>
      </c>
      <c r="F5" s="16">
        <f t="shared" si="4"/>
        <v>12800</v>
      </c>
      <c r="H5">
        <f>ROUNDDOWN(D5/(1-$H$1),-3)+800</f>
        <v>16800</v>
      </c>
      <c r="I5" s="6">
        <f t="shared" si="5"/>
        <v>12800</v>
      </c>
      <c r="J5" s="2">
        <f>1-D5/F5</f>
        <v>0.21875</v>
      </c>
      <c r="L5">
        <v>0</v>
      </c>
      <c r="M5">
        <v>1</v>
      </c>
      <c r="N5">
        <f t="shared" si="6"/>
        <v>16800</v>
      </c>
      <c r="O5" s="9">
        <f>M5*D5</f>
        <v>10000</v>
      </c>
      <c r="P5" s="9">
        <f t="shared" si="7"/>
        <v>16800</v>
      </c>
      <c r="Q5" s="18">
        <f t="shared" si="8"/>
        <v>12800</v>
      </c>
      <c r="R5" s="2">
        <f t="shared" si="0"/>
        <v>0.21875</v>
      </c>
      <c r="S5" s="2">
        <f t="shared" si="1"/>
        <v>0</v>
      </c>
      <c r="T5" s="14">
        <f t="shared" si="9"/>
        <v>0.21875</v>
      </c>
      <c r="U5" s="2"/>
    </row>
    <row r="6" spans="1:21">
      <c r="A6" s="15"/>
      <c r="B6" s="34" t="s">
        <v>73</v>
      </c>
      <c r="C6" s="16">
        <f t="shared" si="2"/>
        <v>7800</v>
      </c>
      <c r="D6" s="29">
        <v>4500</v>
      </c>
      <c r="E6" s="16">
        <f t="shared" si="3"/>
        <v>7800</v>
      </c>
      <c r="F6" s="16">
        <f t="shared" si="4"/>
        <v>5800</v>
      </c>
      <c r="H6">
        <f>ROUNDDOWN(D6/(1-$H$1),-3)+800</f>
        <v>7800</v>
      </c>
      <c r="I6" s="6">
        <f t="shared" si="5"/>
        <v>5800</v>
      </c>
      <c r="J6" s="2">
        <f>1-D6/F6</f>
        <v>0.22413793103448276</v>
      </c>
      <c r="L6">
        <v>0</v>
      </c>
      <c r="M6">
        <v>1</v>
      </c>
      <c r="N6">
        <f t="shared" si="6"/>
        <v>7800</v>
      </c>
      <c r="O6" s="9">
        <f>M6*D6</f>
        <v>4500</v>
      </c>
      <c r="P6" s="9">
        <f t="shared" si="7"/>
        <v>7800</v>
      </c>
      <c r="Q6" s="18">
        <f t="shared" si="8"/>
        <v>5800</v>
      </c>
      <c r="R6" s="2">
        <f t="shared" si="0"/>
        <v>0.22413793103448276</v>
      </c>
      <c r="S6" s="2">
        <f t="shared" si="1"/>
        <v>0</v>
      </c>
      <c r="T6" s="14">
        <f t="shared" si="9"/>
        <v>0.22413793103448276</v>
      </c>
      <c r="U6" s="2"/>
    </row>
    <row r="7" spans="1:21">
      <c r="A7" s="15"/>
      <c r="B7" s="15"/>
      <c r="C7" s="16"/>
      <c r="D7" s="29"/>
      <c r="E7" s="16"/>
      <c r="F7" s="16"/>
      <c r="I7" s="6"/>
      <c r="J7" s="2"/>
      <c r="O7" s="9"/>
      <c r="P7" s="9"/>
      <c r="Q7" s="18"/>
      <c r="R7" s="2"/>
      <c r="S7" s="2"/>
      <c r="T7" s="14"/>
      <c r="U7" s="2"/>
    </row>
    <row r="8" spans="1:21">
      <c r="A8" s="15"/>
      <c r="B8" s="15"/>
      <c r="C8" s="16"/>
      <c r="D8" s="29"/>
      <c r="E8" s="16"/>
      <c r="F8" s="16"/>
      <c r="I8" s="6"/>
      <c r="J8" s="2"/>
      <c r="O8" s="9"/>
      <c r="P8" s="9"/>
      <c r="Q8" s="18"/>
      <c r="R8" s="2"/>
      <c r="S8" s="2"/>
      <c r="T8" s="14"/>
      <c r="U8" s="2"/>
    </row>
    <row r="9" spans="1:21">
      <c r="A9" s="19"/>
      <c r="B9" s="32"/>
      <c r="C9" s="16"/>
      <c r="D9" s="29"/>
      <c r="E9" s="16"/>
      <c r="F9" s="16"/>
      <c r="I9" s="6"/>
      <c r="J9" s="2"/>
      <c r="M9" s="33"/>
      <c r="O9" s="9"/>
      <c r="P9" s="9"/>
      <c r="Q9" s="18"/>
      <c r="R9" s="2"/>
      <c r="S9" s="2"/>
      <c r="T9" s="14"/>
      <c r="U9" s="31"/>
    </row>
    <row r="10" spans="1:21">
      <c r="A10" s="19"/>
      <c r="B10" s="32"/>
      <c r="C10" s="16"/>
      <c r="D10" s="29"/>
      <c r="E10" s="16"/>
      <c r="F10" s="16"/>
      <c r="I10" s="6"/>
      <c r="J10" s="2"/>
      <c r="M10" s="33"/>
      <c r="O10" s="9"/>
      <c r="P10" s="9"/>
      <c r="Q10" s="18"/>
      <c r="R10" s="2"/>
      <c r="S10" s="2"/>
      <c r="T10" s="14"/>
      <c r="U10" s="31"/>
    </row>
    <row r="11" spans="1:21">
      <c r="A11" s="19"/>
      <c r="B11" s="32"/>
      <c r="C11" s="16"/>
      <c r="D11" s="29"/>
      <c r="E11" s="16"/>
      <c r="F11" s="16"/>
      <c r="I11" s="6"/>
      <c r="J11" s="2"/>
      <c r="M11" s="33"/>
      <c r="O11" s="9"/>
      <c r="P11" s="9"/>
      <c r="Q11" s="18"/>
      <c r="R11" s="2"/>
      <c r="S11" s="2"/>
      <c r="T11" s="14"/>
      <c r="U11" s="31"/>
    </row>
    <row r="12" spans="1:21">
      <c r="A12" s="19"/>
      <c r="B12" s="32"/>
      <c r="C12" s="16"/>
      <c r="D12" s="29"/>
      <c r="E12" s="16"/>
      <c r="F12" s="16"/>
      <c r="I12" s="6"/>
      <c r="J12" s="2"/>
      <c r="M12" s="33"/>
      <c r="O12" s="9"/>
      <c r="P12" s="9"/>
      <c r="Q12" s="18"/>
      <c r="R12" s="2"/>
      <c r="S12" s="2"/>
      <c r="T12" s="14"/>
      <c r="U12" s="31"/>
    </row>
    <row r="13" spans="1:21">
      <c r="C13" s="16"/>
      <c r="D13" s="5"/>
      <c r="E13" s="16"/>
      <c r="F13" s="16"/>
      <c r="I13" s="6"/>
      <c r="J13" s="2"/>
      <c r="M13" s="33"/>
      <c r="O13" s="9"/>
      <c r="P13" s="9"/>
      <c r="Q13" s="18"/>
      <c r="R13" s="2"/>
      <c r="S13" s="2"/>
      <c r="T13" s="14"/>
      <c r="U13" s="4"/>
    </row>
    <row r="14" spans="1:21">
      <c r="C14" s="16"/>
      <c r="D14" s="5"/>
      <c r="E14" s="16"/>
      <c r="F14" s="16"/>
      <c r="I14" s="6"/>
      <c r="J14" s="2"/>
      <c r="M14" s="33"/>
      <c r="O14" s="9"/>
      <c r="P14" s="9"/>
      <c r="Q14" s="18"/>
      <c r="R14" s="2"/>
      <c r="S14" s="2"/>
      <c r="T14" s="14"/>
      <c r="U14" s="4"/>
    </row>
    <row r="15" spans="1:21">
      <c r="C15" s="16"/>
      <c r="D15" s="5"/>
      <c r="E15" s="16"/>
      <c r="F15" s="16"/>
      <c r="I15" s="6"/>
      <c r="J15" s="2"/>
      <c r="M15" s="33"/>
      <c r="O15" s="9"/>
      <c r="P15" s="9"/>
      <c r="Q15" s="18"/>
      <c r="R15" s="2"/>
      <c r="S15" s="2"/>
      <c r="T15" s="14"/>
      <c r="U15" s="4"/>
    </row>
    <row r="16" spans="1:21">
      <c r="C16" s="16"/>
      <c r="D16" s="5"/>
      <c r="E16" s="16"/>
      <c r="F16" s="16"/>
      <c r="I16" s="6"/>
      <c r="J16" s="2"/>
      <c r="M16" s="33"/>
      <c r="O16" s="9"/>
      <c r="P16" s="9"/>
      <c r="Q16" s="18"/>
      <c r="R16" s="2"/>
      <c r="S16" s="2"/>
      <c r="T16" s="14"/>
      <c r="U16" s="4"/>
    </row>
    <row r="17" spans="3:21">
      <c r="C17" s="16"/>
      <c r="D17" s="5"/>
      <c r="E17" s="16"/>
      <c r="F17" s="16"/>
      <c r="I17" s="6"/>
      <c r="J17" s="2"/>
      <c r="M17" s="33"/>
      <c r="O17" s="9"/>
      <c r="P17" s="9"/>
      <c r="Q17" s="18"/>
      <c r="R17" s="2"/>
      <c r="S17" s="2"/>
      <c r="T17" s="14"/>
      <c r="U17" s="4"/>
    </row>
    <row r="18" spans="3:21">
      <c r="C18" s="16"/>
      <c r="D18" s="5"/>
      <c r="E18" s="16"/>
      <c r="F18" s="16"/>
      <c r="I18" s="6"/>
      <c r="J18" s="2"/>
      <c r="M18" s="33"/>
      <c r="O18" s="9"/>
      <c r="P18" s="9"/>
      <c r="Q18" s="18"/>
      <c r="R18" s="2"/>
      <c r="S18" s="2"/>
      <c r="T18" s="14"/>
      <c r="U18" s="4"/>
    </row>
    <row r="19" spans="3:21">
      <c r="C19" s="16"/>
      <c r="D19" s="5"/>
      <c r="E19" s="16"/>
      <c r="F19" s="16"/>
      <c r="I19" s="6"/>
      <c r="J19" s="2"/>
      <c r="M19" s="33"/>
      <c r="O19" s="9"/>
      <c r="P19" s="9"/>
      <c r="Q19" s="18"/>
      <c r="R19" s="2"/>
      <c r="S19" s="2"/>
      <c r="T19" s="14"/>
      <c r="U19" s="4"/>
    </row>
    <row r="20" spans="3:21">
      <c r="C20" s="16"/>
      <c r="D20" s="5"/>
      <c r="E20" s="16"/>
      <c r="F20" s="16"/>
      <c r="I20" s="6"/>
      <c r="J20" s="2"/>
      <c r="M20" s="33"/>
      <c r="O20" s="9"/>
      <c r="P20" s="9"/>
      <c r="Q20" s="18"/>
      <c r="R20" s="2"/>
      <c r="S20" s="2"/>
      <c r="T20" s="14"/>
      <c r="U20" s="4"/>
    </row>
    <row r="21" spans="3:21">
      <c r="C21" s="16"/>
      <c r="D21" s="30"/>
      <c r="E21" s="16"/>
      <c r="F21" s="16"/>
      <c r="I21" s="6"/>
      <c r="J21" s="2"/>
      <c r="M21" s="33"/>
      <c r="O21" s="9"/>
      <c r="P21" s="9"/>
      <c r="Q21" s="18"/>
      <c r="R21" s="2"/>
      <c r="S21" s="2"/>
      <c r="T21" s="14"/>
      <c r="U21" s="4"/>
    </row>
    <row r="22" spans="3:21">
      <c r="C22" s="16"/>
      <c r="D22" s="5"/>
      <c r="E22" s="16"/>
      <c r="F22" s="16"/>
      <c r="I22" s="6"/>
      <c r="J22" s="2"/>
      <c r="M22" s="33"/>
      <c r="O22" s="9"/>
      <c r="P22" s="9"/>
      <c r="Q22" s="18"/>
      <c r="R22" s="2"/>
      <c r="S22" s="2"/>
      <c r="T22" s="14"/>
      <c r="U22" s="4"/>
    </row>
    <row r="23" spans="3:21">
      <c r="C23" s="16"/>
      <c r="D23" s="5"/>
      <c r="E23" s="16"/>
      <c r="F23" s="16"/>
      <c r="I23" s="6"/>
      <c r="J23" s="2"/>
      <c r="M23" s="33"/>
      <c r="O23" s="9"/>
      <c r="P23" s="9"/>
      <c r="Q23" s="18"/>
      <c r="R23" s="2"/>
      <c r="S23" s="2"/>
      <c r="T23" s="14"/>
      <c r="U23" s="4"/>
    </row>
    <row r="24" spans="3:21">
      <c r="C24" s="16"/>
      <c r="D24" s="5"/>
      <c r="E24" s="16"/>
      <c r="F24" s="16"/>
      <c r="I24" s="6"/>
      <c r="J24" s="2"/>
      <c r="M24" s="33"/>
      <c r="O24" s="9"/>
      <c r="P24" s="9"/>
      <c r="Q24" s="18"/>
      <c r="R24" s="2"/>
      <c r="S24" s="2"/>
      <c r="T24" s="14"/>
      <c r="U24" s="4"/>
    </row>
    <row r="25" spans="3:21">
      <c r="C25" s="16"/>
      <c r="D25" s="5"/>
      <c r="E25" s="16"/>
      <c r="F25" s="16"/>
      <c r="I25" s="6"/>
      <c r="J25" s="2"/>
      <c r="M25" s="33"/>
      <c r="O25" s="9"/>
      <c r="P25" s="9"/>
      <c r="Q25" s="18"/>
      <c r="R25" s="2"/>
      <c r="S25" s="2"/>
      <c r="T25" s="14"/>
      <c r="U25" s="4"/>
    </row>
    <row r="26" spans="3:21">
      <c r="C26" s="16"/>
      <c r="D26" s="5"/>
      <c r="E26" s="16"/>
      <c r="F26" s="16"/>
      <c r="I26" s="6"/>
      <c r="J26" s="2"/>
      <c r="M26" s="33"/>
      <c r="O26" s="9"/>
      <c r="P26" s="9"/>
      <c r="Q26" s="18"/>
      <c r="R26" s="2"/>
      <c r="S26" s="2"/>
      <c r="T26" s="14"/>
      <c r="U26" s="4"/>
    </row>
    <row r="27" spans="3:21">
      <c r="C27" s="16"/>
      <c r="D27" s="5"/>
      <c r="E27" s="16"/>
      <c r="F27" s="16"/>
      <c r="I27" s="6"/>
      <c r="J27" s="2"/>
      <c r="M27" s="33"/>
      <c r="O27" s="9"/>
      <c r="P27" s="9"/>
      <c r="Q27" s="18"/>
      <c r="R27" s="2"/>
      <c r="S27" s="2"/>
      <c r="T27" s="14"/>
      <c r="U27" s="4"/>
    </row>
    <row r="28" spans="3:21">
      <c r="C28" s="16"/>
      <c r="D28" s="5"/>
      <c r="E28" s="16"/>
      <c r="F28" s="16"/>
      <c r="I28" s="6"/>
      <c r="J28" s="2"/>
      <c r="M28" s="33"/>
      <c r="O28" s="9"/>
      <c r="P28" s="9"/>
      <c r="Q28" s="18"/>
      <c r="R28" s="2"/>
      <c r="S28" s="2"/>
      <c r="T28" s="14"/>
      <c r="U28" s="4"/>
    </row>
    <row r="29" spans="3:21">
      <c r="C29" s="16"/>
      <c r="D29" s="5"/>
      <c r="E29" s="16"/>
      <c r="F29" s="16"/>
      <c r="I29" s="6"/>
      <c r="J29" s="2"/>
      <c r="M29" s="33"/>
      <c r="O29" s="9"/>
      <c r="P29" s="9"/>
      <c r="Q29" s="18"/>
      <c r="R29" s="2"/>
      <c r="S29" s="2"/>
      <c r="T29" s="14"/>
      <c r="U29" s="4"/>
    </row>
    <row r="30" spans="3:21">
      <c r="C30" s="16"/>
      <c r="D30" s="5"/>
      <c r="E30" s="16"/>
      <c r="F30" s="16"/>
      <c r="I30" s="6"/>
      <c r="J30" s="2"/>
      <c r="M30" s="33"/>
      <c r="O30" s="9"/>
      <c r="P30" s="9"/>
      <c r="Q30" s="18"/>
      <c r="R30" s="2"/>
      <c r="S30" s="2"/>
      <c r="T30" s="14"/>
      <c r="U30" s="4"/>
    </row>
    <row r="31" spans="3:21">
      <c r="C31" s="16"/>
      <c r="D31" s="5"/>
      <c r="E31" s="16"/>
      <c r="F31" s="16"/>
      <c r="I31" s="6"/>
      <c r="J31" s="2"/>
      <c r="M31" s="33"/>
      <c r="O31" s="9"/>
      <c r="P31" s="9"/>
      <c r="Q31" s="18"/>
      <c r="R31" s="2"/>
      <c r="S31" s="2"/>
      <c r="T31" s="14"/>
      <c r="U31" s="4"/>
    </row>
    <row r="32" spans="3:21">
      <c r="I32" s="6"/>
      <c r="J32" s="2"/>
      <c r="O32" s="9"/>
      <c r="P32" s="9"/>
      <c r="Q32" s="9"/>
      <c r="R32" s="2"/>
      <c r="S32" s="2"/>
      <c r="T32" s="14"/>
      <c r="U32" s="4"/>
    </row>
    <row r="33" spans="9:21">
      <c r="I33" s="6"/>
      <c r="J33" s="2"/>
      <c r="O33" s="9"/>
      <c r="P33" s="9"/>
      <c r="Q33" s="9"/>
      <c r="R33" s="2"/>
      <c r="S33" s="2"/>
      <c r="T33" s="14"/>
      <c r="U33" s="4"/>
    </row>
    <row r="34" spans="9:21">
      <c r="J34" s="2"/>
      <c r="O34" s="9"/>
      <c r="P34" s="9"/>
      <c r="Q34" s="9"/>
      <c r="R34" s="2"/>
      <c r="S34" s="2"/>
      <c r="T34" s="14"/>
      <c r="U34" s="4"/>
    </row>
    <row r="35" spans="9:21">
      <c r="I35" s="6"/>
      <c r="J35" s="2"/>
      <c r="O35" s="9"/>
      <c r="P35" s="9"/>
      <c r="Q35" s="9"/>
      <c r="R35" s="2"/>
      <c r="S35" s="2"/>
      <c r="T35" s="14"/>
      <c r="U35" s="4"/>
    </row>
    <row r="36" spans="9:21">
      <c r="I36" s="6"/>
      <c r="J36" s="2"/>
      <c r="O36" s="9"/>
      <c r="P36" s="9"/>
      <c r="Q36" s="9"/>
      <c r="R36" s="2"/>
      <c r="S36" s="2"/>
      <c r="T36" s="14"/>
      <c r="U36" s="4"/>
    </row>
    <row r="37" spans="9:21">
      <c r="I37" s="6"/>
      <c r="J37" s="2"/>
      <c r="O37" s="9"/>
      <c r="P37" s="9"/>
      <c r="Q37" s="9"/>
      <c r="R37" s="2"/>
      <c r="S37" s="2"/>
      <c r="T37" s="14"/>
      <c r="U37" s="4"/>
    </row>
    <row r="38" spans="9:21">
      <c r="I38" s="6"/>
      <c r="J38" s="2"/>
      <c r="O38" s="9"/>
      <c r="P38" s="9"/>
      <c r="Q38" s="9"/>
      <c r="R38" s="2"/>
      <c r="S38" s="2"/>
      <c r="T38" s="14"/>
      <c r="U38" s="4"/>
    </row>
    <row r="39" spans="9:21">
      <c r="I39" s="6"/>
      <c r="J39" s="2"/>
      <c r="O39" s="9"/>
      <c r="P39" s="9"/>
      <c r="Q39" s="9"/>
      <c r="R39" s="2"/>
      <c r="S39" s="2"/>
      <c r="T39" s="14"/>
      <c r="U39" s="4"/>
    </row>
    <row r="40" spans="9:21">
      <c r="I40" s="6"/>
      <c r="J40" s="2"/>
      <c r="O40" s="9"/>
      <c r="P40" s="9"/>
      <c r="Q40" s="9"/>
      <c r="R40" s="2"/>
      <c r="S40" s="2"/>
      <c r="T40" s="14"/>
      <c r="U40" s="4"/>
    </row>
    <row r="41" spans="9:21">
      <c r="I41" s="6"/>
      <c r="J41" s="2"/>
      <c r="O41" s="9"/>
      <c r="P41" s="9"/>
      <c r="Q41" s="9"/>
      <c r="R41" s="2"/>
      <c r="S41" s="2"/>
      <c r="T41" s="14"/>
      <c r="U41" s="4"/>
    </row>
    <row r="42" spans="9:21">
      <c r="I42" s="6"/>
      <c r="J42" s="2"/>
      <c r="O42" s="9"/>
      <c r="P42" s="9"/>
      <c r="Q42" s="9"/>
      <c r="R42" s="2"/>
      <c r="S42" s="2"/>
      <c r="T42" s="14"/>
      <c r="U42" s="4"/>
    </row>
    <row r="43" spans="9:21">
      <c r="I43" s="6"/>
      <c r="J43" s="2"/>
      <c r="O43" s="9"/>
      <c r="P43" s="9"/>
      <c r="Q43" s="9"/>
      <c r="R43" s="2"/>
      <c r="S43" s="2"/>
      <c r="T43" s="14"/>
      <c r="U43" s="4"/>
    </row>
    <row r="44" spans="9:21">
      <c r="I44" s="6"/>
      <c r="J44" s="2"/>
      <c r="O44" s="9"/>
      <c r="P44" s="9"/>
      <c r="Q44" s="9"/>
      <c r="R44" s="2"/>
      <c r="S44" s="2"/>
      <c r="T44" s="14"/>
      <c r="U44" s="4"/>
    </row>
    <row r="45" spans="9:21">
      <c r="I45" s="6"/>
      <c r="J45" s="2"/>
      <c r="O45" s="9"/>
      <c r="P45" s="9"/>
      <c r="Q45" s="9"/>
      <c r="R45" s="2"/>
      <c r="S45" s="2"/>
      <c r="T45" s="14"/>
      <c r="U45" s="4"/>
    </row>
    <row r="46" spans="9:21">
      <c r="I46" s="6"/>
      <c r="J46" s="2"/>
      <c r="O46" s="9"/>
      <c r="P46" s="9"/>
      <c r="Q46" s="9"/>
      <c r="R46" s="2"/>
      <c r="S46" s="2"/>
      <c r="T46" s="14"/>
      <c r="U46" s="4"/>
    </row>
    <row r="47" spans="9:21">
      <c r="I47" s="6"/>
      <c r="J47" s="2"/>
      <c r="O47" s="9"/>
      <c r="P47" s="9"/>
      <c r="Q47" s="9"/>
      <c r="R47" s="2"/>
      <c r="S47" s="2"/>
      <c r="T47" s="14"/>
      <c r="U47" s="4"/>
    </row>
    <row r="48" spans="9:21"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  <row r="69" spans="15:20">
      <c r="O69" s="9"/>
      <c r="P69" s="9"/>
      <c r="Q69" s="9"/>
      <c r="R69" s="2"/>
      <c r="S69" s="2"/>
      <c r="T69" s="2"/>
    </row>
    <row r="70" spans="15:20">
      <c r="O70" s="9"/>
      <c r="P70" s="9"/>
      <c r="Q70" s="9"/>
      <c r="R70" s="2"/>
      <c r="S70" s="2"/>
      <c r="T70" s="2"/>
    </row>
    <row r="71" spans="15:20">
      <c r="O71" s="9"/>
      <c r="P71" s="9"/>
      <c r="Q71" s="9"/>
      <c r="R71" s="2"/>
      <c r="S71" s="2"/>
      <c r="T71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F3C7-F952-4A2E-B33D-2DD493D75120}">
  <dimension ref="A1:U70"/>
  <sheetViews>
    <sheetView zoomScale="85" zoomScaleNormal="85" workbookViewId="0">
      <pane xSplit="2" ySplit="2" topLeftCell="G30" activePane="bottomRight" state="frozen"/>
      <selection pane="topRight" activeCell="C1" sqref="C1"/>
      <selection pane="bottomLeft" activeCell="A3" sqref="A3"/>
      <selection pane="bottomRight" activeCell="B30" sqref="B30:T47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7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74</v>
      </c>
      <c r="C3" s="16">
        <f>H3</f>
        <v>12800</v>
      </c>
      <c r="D3" s="29">
        <v>7500</v>
      </c>
      <c r="E3" s="16">
        <f>C3</f>
        <v>12800</v>
      </c>
      <c r="F3" s="16">
        <f>I3</f>
        <v>9800</v>
      </c>
      <c r="H3">
        <f t="shared" ref="H3:H16" si="0">ROUNDDOWN(D3/(1-$H$1),-3)+800</f>
        <v>12800</v>
      </c>
      <c r="I3" s="6">
        <f>ROUNDDOWN(D3/(1-$I$1),-3)+800</f>
        <v>9800</v>
      </c>
      <c r="J3" s="2">
        <f t="shared" ref="J3:J16" si="1">1-D3/F3</f>
        <v>0.23469387755102045</v>
      </c>
      <c r="L3">
        <v>0</v>
      </c>
      <c r="M3">
        <v>1</v>
      </c>
      <c r="N3">
        <f>H3*M3</f>
        <v>12800</v>
      </c>
      <c r="O3" s="9">
        <f t="shared" ref="O3:O11" si="2">M3*D3</f>
        <v>7500</v>
      </c>
      <c r="P3" s="9">
        <f>N3</f>
        <v>12800</v>
      </c>
      <c r="Q3" s="18">
        <f>I3*M3</f>
        <v>9800</v>
      </c>
      <c r="R3" s="2">
        <f t="shared" ref="R3:R16" si="3">1-O3/Q3</f>
        <v>0.23469387755102045</v>
      </c>
      <c r="S3" s="2">
        <f t="shared" ref="S3:S16" si="4">L3/Q3</f>
        <v>0</v>
      </c>
      <c r="T3" s="14">
        <f>R3-S3</f>
        <v>0.23469387755102045</v>
      </c>
      <c r="U3" s="2"/>
    </row>
    <row r="4" spans="1:21">
      <c r="A4" s="15"/>
      <c r="B4" s="15" t="s">
        <v>75</v>
      </c>
      <c r="C4" s="16">
        <f t="shared" ref="C4:C11" si="5">H4</f>
        <v>36800</v>
      </c>
      <c r="D4" s="29">
        <v>22000</v>
      </c>
      <c r="E4" s="16">
        <f t="shared" ref="E4:E47" si="6">C4</f>
        <v>36800</v>
      </c>
      <c r="F4" s="16">
        <f t="shared" ref="F4:F47" si="7">I4</f>
        <v>27800</v>
      </c>
      <c r="H4">
        <f t="shared" si="0"/>
        <v>36800</v>
      </c>
      <c r="I4" s="6">
        <f t="shared" ref="I4:I16" si="8">ROUNDDOWN(D4/(1-$I$1),-3)+800</f>
        <v>27800</v>
      </c>
      <c r="J4" s="2">
        <f t="shared" si="1"/>
        <v>0.20863309352517989</v>
      </c>
      <c r="L4">
        <v>0</v>
      </c>
      <c r="M4">
        <v>1</v>
      </c>
      <c r="N4">
        <f t="shared" ref="N4:N16" si="9">H4*M4</f>
        <v>36800</v>
      </c>
      <c r="O4" s="9">
        <f t="shared" si="2"/>
        <v>22000</v>
      </c>
      <c r="P4" s="9">
        <f t="shared" ref="P4:P16" si="10">N4</f>
        <v>36800</v>
      </c>
      <c r="Q4" s="18">
        <f t="shared" ref="Q4:Q16" si="11">I4*M4</f>
        <v>27800</v>
      </c>
      <c r="R4" s="2">
        <f t="shared" si="3"/>
        <v>0.20863309352517989</v>
      </c>
      <c r="S4" s="2">
        <f t="shared" si="4"/>
        <v>0</v>
      </c>
      <c r="T4" s="14">
        <f t="shared" ref="T4:T16" si="12">R4-S4</f>
        <v>0.20863309352517989</v>
      </c>
      <c r="U4" s="2"/>
    </row>
    <row r="5" spans="1:21">
      <c r="A5" s="15"/>
      <c r="B5" s="15" t="s">
        <v>76</v>
      </c>
      <c r="C5" s="16">
        <f t="shared" si="5"/>
        <v>9800</v>
      </c>
      <c r="D5" s="29">
        <v>5500</v>
      </c>
      <c r="E5" s="16">
        <f t="shared" si="6"/>
        <v>9800</v>
      </c>
      <c r="F5" s="16">
        <f t="shared" si="7"/>
        <v>6800</v>
      </c>
      <c r="H5">
        <f t="shared" si="0"/>
        <v>9800</v>
      </c>
      <c r="I5" s="6">
        <f t="shared" si="8"/>
        <v>6800</v>
      </c>
      <c r="J5" s="2">
        <f t="shared" si="1"/>
        <v>0.19117647058823528</v>
      </c>
      <c r="L5">
        <v>0</v>
      </c>
      <c r="M5">
        <v>1</v>
      </c>
      <c r="N5">
        <f t="shared" si="9"/>
        <v>9800</v>
      </c>
      <c r="O5" s="9">
        <f t="shared" si="2"/>
        <v>5500</v>
      </c>
      <c r="P5" s="9">
        <f t="shared" si="10"/>
        <v>9800</v>
      </c>
      <c r="Q5" s="18">
        <f t="shared" si="11"/>
        <v>6800</v>
      </c>
      <c r="R5" s="2">
        <f t="shared" si="3"/>
        <v>0.19117647058823528</v>
      </c>
      <c r="S5" s="2">
        <f t="shared" si="4"/>
        <v>0</v>
      </c>
      <c r="T5" s="14">
        <f t="shared" si="12"/>
        <v>0.19117647058823528</v>
      </c>
      <c r="U5" s="2"/>
    </row>
    <row r="6" spans="1:21" ht="16.899999999999999" customHeight="1">
      <c r="A6" s="15"/>
      <c r="B6" s="34" t="s">
        <v>77</v>
      </c>
      <c r="C6" s="16">
        <f t="shared" si="5"/>
        <v>15800</v>
      </c>
      <c r="D6" s="29">
        <v>9500</v>
      </c>
      <c r="E6" s="16">
        <f t="shared" si="6"/>
        <v>15800</v>
      </c>
      <c r="F6" s="16">
        <f t="shared" si="7"/>
        <v>11800</v>
      </c>
      <c r="H6">
        <f t="shared" si="0"/>
        <v>15800</v>
      </c>
      <c r="I6" s="6">
        <f t="shared" si="8"/>
        <v>11800</v>
      </c>
      <c r="J6" s="2">
        <f t="shared" si="1"/>
        <v>0.19491525423728817</v>
      </c>
      <c r="L6">
        <v>0</v>
      </c>
      <c r="M6">
        <v>1</v>
      </c>
      <c r="N6">
        <f t="shared" si="9"/>
        <v>15800</v>
      </c>
      <c r="O6" s="9">
        <f t="shared" si="2"/>
        <v>9500</v>
      </c>
      <c r="P6" s="9">
        <f t="shared" si="10"/>
        <v>15800</v>
      </c>
      <c r="Q6" s="18">
        <f t="shared" si="11"/>
        <v>11800</v>
      </c>
      <c r="R6" s="2">
        <f t="shared" si="3"/>
        <v>0.19491525423728817</v>
      </c>
      <c r="S6" s="2">
        <f t="shared" si="4"/>
        <v>0</v>
      </c>
      <c r="T6" s="14">
        <f t="shared" si="12"/>
        <v>0.19491525423728817</v>
      </c>
      <c r="U6" s="2"/>
    </row>
    <row r="7" spans="1:21">
      <c r="A7" s="15"/>
      <c r="B7" s="15" t="s">
        <v>78</v>
      </c>
      <c r="C7" s="16">
        <f t="shared" si="5"/>
        <v>8800</v>
      </c>
      <c r="D7" s="29">
        <v>5000</v>
      </c>
      <c r="E7" s="16">
        <f t="shared" si="6"/>
        <v>8800</v>
      </c>
      <c r="F7" s="16">
        <f t="shared" si="7"/>
        <v>6800</v>
      </c>
      <c r="H7">
        <f t="shared" si="0"/>
        <v>8800</v>
      </c>
      <c r="I7" s="6">
        <f t="shared" si="8"/>
        <v>6800</v>
      </c>
      <c r="J7" s="2">
        <f t="shared" si="1"/>
        <v>0.26470588235294112</v>
      </c>
      <c r="L7">
        <v>0</v>
      </c>
      <c r="M7">
        <v>1</v>
      </c>
      <c r="N7">
        <f t="shared" si="9"/>
        <v>8800</v>
      </c>
      <c r="O7" s="9">
        <f t="shared" si="2"/>
        <v>5000</v>
      </c>
      <c r="P7" s="9">
        <f t="shared" si="10"/>
        <v>8800</v>
      </c>
      <c r="Q7" s="18">
        <f t="shared" si="11"/>
        <v>6800</v>
      </c>
      <c r="R7" s="2">
        <f t="shared" si="3"/>
        <v>0.26470588235294112</v>
      </c>
      <c r="S7" s="2">
        <f t="shared" si="4"/>
        <v>0</v>
      </c>
      <c r="T7" s="14">
        <f t="shared" si="12"/>
        <v>0.26470588235294112</v>
      </c>
      <c r="U7" s="2"/>
    </row>
    <row r="8" spans="1:21">
      <c r="A8" s="19"/>
      <c r="B8" s="32" t="s">
        <v>79</v>
      </c>
      <c r="C8" s="16">
        <f t="shared" si="5"/>
        <v>35800</v>
      </c>
      <c r="D8" s="29">
        <v>21000</v>
      </c>
      <c r="E8" s="16">
        <f t="shared" si="6"/>
        <v>35800</v>
      </c>
      <c r="F8" s="16">
        <f t="shared" si="7"/>
        <v>26800</v>
      </c>
      <c r="H8">
        <f t="shared" si="0"/>
        <v>35800</v>
      </c>
      <c r="I8" s="6">
        <f t="shared" si="8"/>
        <v>26800</v>
      </c>
      <c r="J8" s="2">
        <f t="shared" si="1"/>
        <v>0.21641791044776115</v>
      </c>
      <c r="L8">
        <v>0</v>
      </c>
      <c r="M8" s="33">
        <v>1</v>
      </c>
      <c r="N8">
        <f t="shared" si="9"/>
        <v>35800</v>
      </c>
      <c r="O8" s="9">
        <f t="shared" si="2"/>
        <v>21000</v>
      </c>
      <c r="P8" s="9">
        <f t="shared" si="10"/>
        <v>35800</v>
      </c>
      <c r="Q8" s="18">
        <f t="shared" si="11"/>
        <v>26800</v>
      </c>
      <c r="R8" s="2">
        <f t="shared" si="3"/>
        <v>0.21641791044776115</v>
      </c>
      <c r="S8" s="2">
        <f t="shared" si="4"/>
        <v>0</v>
      </c>
      <c r="T8" s="14">
        <f t="shared" si="12"/>
        <v>0.21641791044776115</v>
      </c>
      <c r="U8" s="31"/>
    </row>
    <row r="9" spans="1:21">
      <c r="A9" s="19"/>
      <c r="B9" s="32" t="s">
        <v>80</v>
      </c>
      <c r="C9" s="16">
        <f t="shared" si="5"/>
        <v>79800</v>
      </c>
      <c r="D9" s="29">
        <v>47500</v>
      </c>
      <c r="E9" s="16">
        <f t="shared" si="6"/>
        <v>79800</v>
      </c>
      <c r="F9" s="16">
        <f t="shared" si="7"/>
        <v>59800</v>
      </c>
      <c r="H9">
        <f t="shared" si="0"/>
        <v>79800</v>
      </c>
      <c r="I9" s="6">
        <f t="shared" si="8"/>
        <v>59800</v>
      </c>
      <c r="J9" s="2">
        <f t="shared" si="1"/>
        <v>0.20568561872909696</v>
      </c>
      <c r="L9">
        <v>0</v>
      </c>
      <c r="M9" s="33">
        <v>1</v>
      </c>
      <c r="N9">
        <f t="shared" si="9"/>
        <v>79800</v>
      </c>
      <c r="O9" s="9">
        <f t="shared" si="2"/>
        <v>47500</v>
      </c>
      <c r="P9" s="9">
        <f t="shared" si="10"/>
        <v>79800</v>
      </c>
      <c r="Q9" s="18">
        <f t="shared" si="11"/>
        <v>59800</v>
      </c>
      <c r="R9" s="2">
        <f t="shared" si="3"/>
        <v>0.20568561872909696</v>
      </c>
      <c r="S9" s="2">
        <f t="shared" si="4"/>
        <v>0</v>
      </c>
      <c r="T9" s="14">
        <f t="shared" si="12"/>
        <v>0.20568561872909696</v>
      </c>
      <c r="U9" s="31"/>
    </row>
    <row r="10" spans="1:21">
      <c r="A10" s="19"/>
      <c r="B10" s="32" t="s">
        <v>81</v>
      </c>
      <c r="C10" s="16">
        <f t="shared" si="5"/>
        <v>45800</v>
      </c>
      <c r="D10" s="29">
        <v>27000</v>
      </c>
      <c r="E10" s="16">
        <f t="shared" si="6"/>
        <v>45800</v>
      </c>
      <c r="F10" s="16">
        <f t="shared" si="7"/>
        <v>33800</v>
      </c>
      <c r="H10">
        <f t="shared" si="0"/>
        <v>45800</v>
      </c>
      <c r="I10" s="6">
        <f t="shared" si="8"/>
        <v>33800</v>
      </c>
      <c r="J10" s="2">
        <f t="shared" si="1"/>
        <v>0.20118343195266275</v>
      </c>
      <c r="L10">
        <v>0</v>
      </c>
      <c r="M10" s="33">
        <v>1</v>
      </c>
      <c r="N10">
        <f t="shared" si="9"/>
        <v>45800</v>
      </c>
      <c r="O10" s="9">
        <f t="shared" si="2"/>
        <v>27000</v>
      </c>
      <c r="P10" s="9">
        <f t="shared" si="10"/>
        <v>45800</v>
      </c>
      <c r="Q10" s="18">
        <f t="shared" si="11"/>
        <v>33800</v>
      </c>
      <c r="R10" s="2">
        <f t="shared" si="3"/>
        <v>0.20118343195266275</v>
      </c>
      <c r="S10" s="2">
        <f t="shared" si="4"/>
        <v>0</v>
      </c>
      <c r="T10" s="14">
        <f t="shared" si="12"/>
        <v>0.20118343195266275</v>
      </c>
      <c r="U10" s="31"/>
    </row>
    <row r="11" spans="1:21">
      <c r="A11" s="19"/>
      <c r="B11" s="32" t="s">
        <v>82</v>
      </c>
      <c r="C11" s="16">
        <f t="shared" si="5"/>
        <v>35800</v>
      </c>
      <c r="D11" s="29">
        <v>21000</v>
      </c>
      <c r="E11" s="16">
        <f t="shared" si="6"/>
        <v>35800</v>
      </c>
      <c r="F11" s="16">
        <f t="shared" si="7"/>
        <v>26800</v>
      </c>
      <c r="H11">
        <f t="shared" si="0"/>
        <v>35800</v>
      </c>
      <c r="I11" s="6">
        <f t="shared" si="8"/>
        <v>26800</v>
      </c>
      <c r="J11" s="2">
        <f t="shared" si="1"/>
        <v>0.21641791044776115</v>
      </c>
      <c r="L11">
        <v>0</v>
      </c>
      <c r="M11" s="33">
        <v>1</v>
      </c>
      <c r="N11">
        <f t="shared" si="9"/>
        <v>35800</v>
      </c>
      <c r="O11" s="9">
        <f t="shared" si="2"/>
        <v>21000</v>
      </c>
      <c r="P11" s="9">
        <f t="shared" si="10"/>
        <v>35800</v>
      </c>
      <c r="Q11" s="18">
        <f t="shared" si="11"/>
        <v>26800</v>
      </c>
      <c r="R11" s="2">
        <f t="shared" si="3"/>
        <v>0.21641791044776115</v>
      </c>
      <c r="S11" s="2">
        <f t="shared" si="4"/>
        <v>0</v>
      </c>
      <c r="T11" s="14">
        <f t="shared" si="12"/>
        <v>0.21641791044776115</v>
      </c>
      <c r="U11" s="31"/>
    </row>
    <row r="12" spans="1:21">
      <c r="B12" t="s">
        <v>83</v>
      </c>
      <c r="C12" s="16">
        <f>H12</f>
        <v>26800</v>
      </c>
      <c r="D12" s="5">
        <v>16000</v>
      </c>
      <c r="E12" s="16">
        <f t="shared" si="6"/>
        <v>26800</v>
      </c>
      <c r="F12" s="16">
        <f t="shared" si="7"/>
        <v>20800</v>
      </c>
      <c r="H12">
        <f t="shared" si="0"/>
        <v>26800</v>
      </c>
      <c r="I12" s="6">
        <f t="shared" si="8"/>
        <v>20800</v>
      </c>
      <c r="J12" s="2">
        <f t="shared" si="1"/>
        <v>0.23076923076923073</v>
      </c>
      <c r="L12">
        <v>0</v>
      </c>
      <c r="M12" s="33">
        <v>1</v>
      </c>
      <c r="N12">
        <f t="shared" si="9"/>
        <v>26800</v>
      </c>
      <c r="O12" s="9">
        <f t="shared" ref="O12:O14" si="13">M12*D12</f>
        <v>16000</v>
      </c>
      <c r="P12" s="9">
        <f t="shared" si="10"/>
        <v>26800</v>
      </c>
      <c r="Q12" s="18">
        <f t="shared" si="11"/>
        <v>20800</v>
      </c>
      <c r="R12" s="2">
        <f t="shared" si="3"/>
        <v>0.23076923076923073</v>
      </c>
      <c r="S12" s="2">
        <f t="shared" si="4"/>
        <v>0</v>
      </c>
      <c r="T12" s="14">
        <f t="shared" si="12"/>
        <v>0.23076923076923073</v>
      </c>
      <c r="U12" s="4"/>
    </row>
    <row r="13" spans="1:21">
      <c r="B13" t="s">
        <v>84</v>
      </c>
      <c r="C13" s="16">
        <f t="shared" ref="C13:C47" si="14">H13</f>
        <v>6800</v>
      </c>
      <c r="D13" s="5">
        <v>3800</v>
      </c>
      <c r="E13" s="16">
        <f t="shared" si="6"/>
        <v>6800</v>
      </c>
      <c r="F13" s="16">
        <f t="shared" si="7"/>
        <v>4800</v>
      </c>
      <c r="H13">
        <f t="shared" si="0"/>
        <v>6800</v>
      </c>
      <c r="I13" s="6">
        <f t="shared" si="8"/>
        <v>4800</v>
      </c>
      <c r="J13" s="2">
        <f t="shared" si="1"/>
        <v>0.20833333333333337</v>
      </c>
      <c r="L13">
        <v>0</v>
      </c>
      <c r="M13" s="33">
        <v>1</v>
      </c>
      <c r="N13">
        <f t="shared" si="9"/>
        <v>6800</v>
      </c>
      <c r="O13" s="9">
        <f t="shared" si="13"/>
        <v>3800</v>
      </c>
      <c r="P13" s="9">
        <f t="shared" si="10"/>
        <v>6800</v>
      </c>
      <c r="Q13" s="18">
        <f t="shared" si="11"/>
        <v>4800</v>
      </c>
      <c r="R13" s="2">
        <f t="shared" si="3"/>
        <v>0.20833333333333337</v>
      </c>
      <c r="S13" s="2">
        <f t="shared" si="4"/>
        <v>0</v>
      </c>
      <c r="T13" s="14">
        <f t="shared" si="12"/>
        <v>0.20833333333333337</v>
      </c>
      <c r="U13" s="4"/>
    </row>
    <row r="14" spans="1:21">
      <c r="B14" t="s">
        <v>85</v>
      </c>
      <c r="C14" s="16">
        <f t="shared" si="14"/>
        <v>11800</v>
      </c>
      <c r="D14" s="5">
        <v>7000</v>
      </c>
      <c r="E14" s="16">
        <f t="shared" si="6"/>
        <v>11800</v>
      </c>
      <c r="F14" s="16">
        <f t="shared" si="7"/>
        <v>8800</v>
      </c>
      <c r="H14">
        <f t="shared" si="0"/>
        <v>11800</v>
      </c>
      <c r="I14" s="6">
        <f t="shared" si="8"/>
        <v>8800</v>
      </c>
      <c r="J14" s="2">
        <f t="shared" si="1"/>
        <v>0.20454545454545459</v>
      </c>
      <c r="L14">
        <v>0</v>
      </c>
      <c r="M14" s="33">
        <v>1</v>
      </c>
      <c r="N14">
        <f t="shared" si="9"/>
        <v>11800</v>
      </c>
      <c r="O14" s="9">
        <f t="shared" si="13"/>
        <v>7000</v>
      </c>
      <c r="P14" s="9">
        <f t="shared" si="10"/>
        <v>11800</v>
      </c>
      <c r="Q14" s="18">
        <f t="shared" si="11"/>
        <v>8800</v>
      </c>
      <c r="R14" s="2">
        <f t="shared" si="3"/>
        <v>0.20454545454545459</v>
      </c>
      <c r="S14" s="2">
        <f t="shared" si="4"/>
        <v>0</v>
      </c>
      <c r="T14" s="14">
        <f t="shared" si="12"/>
        <v>0.20454545454545459</v>
      </c>
      <c r="U14" s="4"/>
    </row>
    <row r="15" spans="1:21">
      <c r="B15" t="s">
        <v>86</v>
      </c>
      <c r="C15" s="16">
        <f t="shared" si="14"/>
        <v>49800</v>
      </c>
      <c r="D15" s="5">
        <v>29500</v>
      </c>
      <c r="E15" s="16">
        <f t="shared" si="6"/>
        <v>49800</v>
      </c>
      <c r="F15" s="16">
        <f t="shared" si="7"/>
        <v>36800</v>
      </c>
      <c r="H15">
        <f t="shared" si="0"/>
        <v>49800</v>
      </c>
      <c r="I15" s="6">
        <f t="shared" si="8"/>
        <v>36800</v>
      </c>
      <c r="J15" s="2">
        <f t="shared" si="1"/>
        <v>0.19836956521739135</v>
      </c>
      <c r="L15">
        <v>0</v>
      </c>
      <c r="M15" s="33">
        <v>1</v>
      </c>
      <c r="N15">
        <f t="shared" si="9"/>
        <v>49800</v>
      </c>
      <c r="O15" s="9">
        <f>M15*D15</f>
        <v>29500</v>
      </c>
      <c r="P15" s="9">
        <f t="shared" si="10"/>
        <v>49800</v>
      </c>
      <c r="Q15" s="18">
        <f t="shared" si="11"/>
        <v>36800</v>
      </c>
      <c r="R15" s="2">
        <f t="shared" si="3"/>
        <v>0.19836956521739135</v>
      </c>
      <c r="S15" s="2">
        <f t="shared" si="4"/>
        <v>0</v>
      </c>
      <c r="T15" s="14">
        <f t="shared" si="12"/>
        <v>0.19836956521739135</v>
      </c>
      <c r="U15" s="4"/>
    </row>
    <row r="16" spans="1:21">
      <c r="B16" t="s">
        <v>87</v>
      </c>
      <c r="C16" s="16">
        <f t="shared" si="14"/>
        <v>36800</v>
      </c>
      <c r="D16" s="5">
        <v>22000</v>
      </c>
      <c r="E16" s="16">
        <f t="shared" si="6"/>
        <v>36800</v>
      </c>
      <c r="F16" s="16">
        <f t="shared" si="7"/>
        <v>27800</v>
      </c>
      <c r="H16">
        <f t="shared" si="0"/>
        <v>36800</v>
      </c>
      <c r="I16" s="6">
        <f t="shared" si="8"/>
        <v>27800</v>
      </c>
      <c r="J16" s="2">
        <f t="shared" si="1"/>
        <v>0.20863309352517989</v>
      </c>
      <c r="L16">
        <v>0</v>
      </c>
      <c r="M16" s="33">
        <v>1</v>
      </c>
      <c r="N16">
        <f t="shared" si="9"/>
        <v>36800</v>
      </c>
      <c r="O16" s="9">
        <f t="shared" ref="O16" si="15">M16*D16</f>
        <v>22000</v>
      </c>
      <c r="P16" s="9">
        <f t="shared" si="10"/>
        <v>36800</v>
      </c>
      <c r="Q16" s="18">
        <f t="shared" si="11"/>
        <v>27800</v>
      </c>
      <c r="R16" s="2">
        <f t="shared" si="3"/>
        <v>0.20863309352517989</v>
      </c>
      <c r="S16" s="2">
        <f t="shared" si="4"/>
        <v>0</v>
      </c>
      <c r="T16" s="14">
        <f t="shared" si="12"/>
        <v>0.20863309352517989</v>
      </c>
      <c r="U16" s="4"/>
    </row>
    <row r="17" spans="2:21">
      <c r="B17" t="s">
        <v>88</v>
      </c>
      <c r="C17" s="16">
        <f t="shared" si="14"/>
        <v>70800</v>
      </c>
      <c r="D17" s="5">
        <v>42000</v>
      </c>
      <c r="E17" s="16">
        <f t="shared" si="6"/>
        <v>70800</v>
      </c>
      <c r="F17" s="16">
        <f t="shared" si="7"/>
        <v>52800</v>
      </c>
      <c r="H17">
        <f t="shared" ref="H17:H47" si="16">ROUNDDOWN(D17/(1-$H$1),-3)+800</f>
        <v>70800</v>
      </c>
      <c r="I17" s="6">
        <f t="shared" ref="I17:I47" si="17">ROUNDDOWN(D17/(1-$I$1),-3)+800</f>
        <v>52800</v>
      </c>
      <c r="J17" s="2">
        <f t="shared" ref="J17:J40" si="18">1-D17/F17</f>
        <v>0.20454545454545459</v>
      </c>
      <c r="L17">
        <v>0</v>
      </c>
      <c r="M17" s="33">
        <v>1</v>
      </c>
      <c r="N17">
        <f t="shared" ref="N17:N47" si="19">H17*M17</f>
        <v>70800</v>
      </c>
      <c r="O17" s="9">
        <f t="shared" ref="O17:O47" si="20">M17*D17</f>
        <v>42000</v>
      </c>
      <c r="P17" s="9">
        <f t="shared" ref="P17:P47" si="21">N17</f>
        <v>70800</v>
      </c>
      <c r="Q17" s="18">
        <f t="shared" ref="Q17:Q47" si="22">I17*M17</f>
        <v>52800</v>
      </c>
      <c r="R17" s="2">
        <f t="shared" ref="R17:R47" si="23">1-O17/Q17</f>
        <v>0.20454545454545459</v>
      </c>
      <c r="S17" s="2">
        <f t="shared" ref="S17:S47" si="24">L17/Q17</f>
        <v>0</v>
      </c>
      <c r="T17" s="14">
        <f t="shared" ref="T17:T47" si="25">R17-S17</f>
        <v>0.20454545454545459</v>
      </c>
      <c r="U17" s="4"/>
    </row>
    <row r="18" spans="2:21">
      <c r="B18" s="28" t="s">
        <v>118</v>
      </c>
      <c r="C18" s="16">
        <f t="shared" si="14"/>
        <v>10800</v>
      </c>
      <c r="D18" s="5">
        <v>6000</v>
      </c>
      <c r="E18" s="16">
        <f t="shared" si="6"/>
        <v>10800</v>
      </c>
      <c r="F18" s="16">
        <f t="shared" si="7"/>
        <v>7800</v>
      </c>
      <c r="H18">
        <f t="shared" si="16"/>
        <v>10800</v>
      </c>
      <c r="I18" s="6">
        <f t="shared" si="17"/>
        <v>7800</v>
      </c>
      <c r="J18" s="2">
        <f t="shared" si="18"/>
        <v>0.23076923076923073</v>
      </c>
      <c r="L18">
        <v>0</v>
      </c>
      <c r="M18" s="33">
        <v>1</v>
      </c>
      <c r="N18">
        <f t="shared" si="19"/>
        <v>10800</v>
      </c>
      <c r="O18" s="9">
        <f t="shared" si="20"/>
        <v>6000</v>
      </c>
      <c r="P18" s="9">
        <f t="shared" si="21"/>
        <v>10800</v>
      </c>
      <c r="Q18" s="18">
        <f t="shared" si="22"/>
        <v>7800</v>
      </c>
      <c r="R18" s="2">
        <f t="shared" si="23"/>
        <v>0.23076923076923073</v>
      </c>
      <c r="S18" s="2">
        <f t="shared" si="24"/>
        <v>0</v>
      </c>
      <c r="T18" s="14">
        <f t="shared" si="25"/>
        <v>0.23076923076923073</v>
      </c>
      <c r="U18" s="4"/>
    </row>
    <row r="19" spans="2:21">
      <c r="B19" s="28" t="s">
        <v>120</v>
      </c>
      <c r="C19" s="16">
        <f t="shared" si="14"/>
        <v>23800</v>
      </c>
      <c r="D19" s="5">
        <v>14000</v>
      </c>
      <c r="E19" s="16">
        <f t="shared" si="6"/>
        <v>23800</v>
      </c>
      <c r="F19" s="16">
        <f t="shared" si="7"/>
        <v>17800</v>
      </c>
      <c r="H19">
        <f t="shared" si="16"/>
        <v>23800</v>
      </c>
      <c r="I19" s="6">
        <f t="shared" si="17"/>
        <v>17800</v>
      </c>
      <c r="J19" s="2">
        <f t="shared" si="18"/>
        <v>0.2134831460674157</v>
      </c>
      <c r="L19">
        <v>0</v>
      </c>
      <c r="M19" s="33">
        <v>1</v>
      </c>
      <c r="N19">
        <f t="shared" si="19"/>
        <v>23800</v>
      </c>
      <c r="O19" s="9">
        <f t="shared" si="20"/>
        <v>14000</v>
      </c>
      <c r="P19" s="9">
        <f t="shared" si="21"/>
        <v>23800</v>
      </c>
      <c r="Q19" s="18">
        <f t="shared" si="22"/>
        <v>17800</v>
      </c>
      <c r="R19" s="2">
        <f t="shared" si="23"/>
        <v>0.2134831460674157</v>
      </c>
      <c r="S19" s="2">
        <f t="shared" si="24"/>
        <v>0</v>
      </c>
      <c r="T19" s="14">
        <f t="shared" si="25"/>
        <v>0.2134831460674157</v>
      </c>
      <c r="U19" s="4"/>
    </row>
    <row r="20" spans="2:21">
      <c r="B20" t="s">
        <v>89</v>
      </c>
      <c r="C20" s="16">
        <f t="shared" si="14"/>
        <v>71800</v>
      </c>
      <c r="D20" s="5">
        <v>43000</v>
      </c>
      <c r="E20" s="16">
        <f t="shared" si="6"/>
        <v>71800</v>
      </c>
      <c r="F20" s="16">
        <f t="shared" si="7"/>
        <v>53800</v>
      </c>
      <c r="H20">
        <f t="shared" si="16"/>
        <v>71800</v>
      </c>
      <c r="I20" s="6">
        <f t="shared" si="17"/>
        <v>53800</v>
      </c>
      <c r="J20" s="2">
        <f t="shared" si="18"/>
        <v>0.2007434944237918</v>
      </c>
      <c r="L20">
        <v>0</v>
      </c>
      <c r="M20" s="33">
        <v>1</v>
      </c>
      <c r="N20">
        <f t="shared" si="19"/>
        <v>71800</v>
      </c>
      <c r="O20" s="9">
        <f t="shared" si="20"/>
        <v>43000</v>
      </c>
      <c r="P20" s="9">
        <f t="shared" si="21"/>
        <v>71800</v>
      </c>
      <c r="Q20" s="18">
        <f t="shared" si="22"/>
        <v>53800</v>
      </c>
      <c r="R20" s="2">
        <f t="shared" si="23"/>
        <v>0.2007434944237918</v>
      </c>
      <c r="S20" s="2">
        <f t="shared" si="24"/>
        <v>0</v>
      </c>
      <c r="T20" s="14">
        <f t="shared" si="25"/>
        <v>0.2007434944237918</v>
      </c>
      <c r="U20" s="4"/>
    </row>
    <row r="21" spans="2:21">
      <c r="B21" t="s">
        <v>90</v>
      </c>
      <c r="C21" s="16">
        <f t="shared" si="14"/>
        <v>13800</v>
      </c>
      <c r="D21" s="30">
        <v>8000</v>
      </c>
      <c r="E21" s="16">
        <f t="shared" si="6"/>
        <v>13800</v>
      </c>
      <c r="F21" s="16">
        <f t="shared" si="7"/>
        <v>10800</v>
      </c>
      <c r="H21">
        <f t="shared" si="16"/>
        <v>13800</v>
      </c>
      <c r="I21" s="6">
        <f t="shared" si="17"/>
        <v>10800</v>
      </c>
      <c r="J21" s="2">
        <f t="shared" si="18"/>
        <v>0.2592592592592593</v>
      </c>
      <c r="L21">
        <v>0</v>
      </c>
      <c r="M21" s="33">
        <v>1</v>
      </c>
      <c r="N21">
        <f t="shared" si="19"/>
        <v>13800</v>
      </c>
      <c r="O21" s="9">
        <f t="shared" si="20"/>
        <v>8000</v>
      </c>
      <c r="P21" s="9">
        <f t="shared" si="21"/>
        <v>13800</v>
      </c>
      <c r="Q21" s="18">
        <f t="shared" si="22"/>
        <v>10800</v>
      </c>
      <c r="R21" s="2">
        <f t="shared" si="23"/>
        <v>0.2592592592592593</v>
      </c>
      <c r="S21" s="2">
        <f t="shared" si="24"/>
        <v>0</v>
      </c>
      <c r="T21" s="14">
        <f t="shared" si="25"/>
        <v>0.2592592592592593</v>
      </c>
      <c r="U21" s="4"/>
    </row>
    <row r="22" spans="2:21">
      <c r="B22" t="s">
        <v>91</v>
      </c>
      <c r="C22" s="16">
        <f t="shared" si="14"/>
        <v>33800</v>
      </c>
      <c r="D22" s="5">
        <v>20000</v>
      </c>
      <c r="E22" s="16">
        <f t="shared" si="6"/>
        <v>33800</v>
      </c>
      <c r="F22" s="16">
        <f t="shared" si="7"/>
        <v>25800</v>
      </c>
      <c r="H22">
        <f t="shared" si="16"/>
        <v>33800</v>
      </c>
      <c r="I22" s="6">
        <f t="shared" si="17"/>
        <v>25800</v>
      </c>
      <c r="J22" s="2">
        <f t="shared" si="18"/>
        <v>0.22480620155038755</v>
      </c>
      <c r="L22">
        <v>0</v>
      </c>
      <c r="M22" s="33">
        <v>1</v>
      </c>
      <c r="N22">
        <f t="shared" si="19"/>
        <v>33800</v>
      </c>
      <c r="O22" s="9">
        <f t="shared" si="20"/>
        <v>20000</v>
      </c>
      <c r="P22" s="9">
        <f t="shared" si="21"/>
        <v>33800</v>
      </c>
      <c r="Q22" s="18">
        <f t="shared" si="22"/>
        <v>25800</v>
      </c>
      <c r="R22" s="2">
        <f t="shared" si="23"/>
        <v>0.22480620155038755</v>
      </c>
      <c r="S22" s="2">
        <f t="shared" si="24"/>
        <v>0</v>
      </c>
      <c r="T22" s="14">
        <f t="shared" si="25"/>
        <v>0.22480620155038755</v>
      </c>
      <c r="U22" s="4"/>
    </row>
    <row r="23" spans="2:21">
      <c r="B23" t="s">
        <v>92</v>
      </c>
      <c r="C23" s="16">
        <f t="shared" si="14"/>
        <v>5800</v>
      </c>
      <c r="D23" s="5">
        <v>3500</v>
      </c>
      <c r="E23" s="16">
        <f t="shared" si="6"/>
        <v>5800</v>
      </c>
      <c r="F23" s="16">
        <f t="shared" si="7"/>
        <v>4800</v>
      </c>
      <c r="H23">
        <f t="shared" si="16"/>
        <v>5800</v>
      </c>
      <c r="I23" s="6">
        <f t="shared" si="17"/>
        <v>4800</v>
      </c>
      <c r="J23" s="2">
        <f t="shared" si="18"/>
        <v>0.27083333333333337</v>
      </c>
      <c r="L23">
        <v>0</v>
      </c>
      <c r="M23" s="33">
        <v>1</v>
      </c>
      <c r="N23">
        <f t="shared" si="19"/>
        <v>5800</v>
      </c>
      <c r="O23" s="9">
        <f t="shared" si="20"/>
        <v>3500</v>
      </c>
      <c r="P23" s="9">
        <f t="shared" si="21"/>
        <v>5800</v>
      </c>
      <c r="Q23" s="18">
        <f t="shared" si="22"/>
        <v>4800</v>
      </c>
      <c r="R23" s="2">
        <f t="shared" si="23"/>
        <v>0.27083333333333337</v>
      </c>
      <c r="S23" s="2">
        <f t="shared" si="24"/>
        <v>0</v>
      </c>
      <c r="T23" s="14">
        <f t="shared" si="25"/>
        <v>0.27083333333333337</v>
      </c>
      <c r="U23" s="4"/>
    </row>
    <row r="24" spans="2:21">
      <c r="B24" t="s">
        <v>93</v>
      </c>
      <c r="C24" s="16">
        <f t="shared" si="14"/>
        <v>28800</v>
      </c>
      <c r="D24" s="5">
        <v>17000</v>
      </c>
      <c r="E24" s="16">
        <f t="shared" si="6"/>
        <v>28800</v>
      </c>
      <c r="F24" s="16">
        <f t="shared" si="7"/>
        <v>21800</v>
      </c>
      <c r="H24">
        <f t="shared" si="16"/>
        <v>28800</v>
      </c>
      <c r="I24" s="6">
        <f t="shared" si="17"/>
        <v>21800</v>
      </c>
      <c r="J24" s="2">
        <f t="shared" si="18"/>
        <v>0.22018348623853212</v>
      </c>
      <c r="L24">
        <v>0</v>
      </c>
      <c r="M24" s="33">
        <v>1</v>
      </c>
      <c r="N24">
        <f t="shared" si="19"/>
        <v>28800</v>
      </c>
      <c r="O24" s="9">
        <f t="shared" si="20"/>
        <v>17000</v>
      </c>
      <c r="P24" s="9">
        <f t="shared" si="21"/>
        <v>28800</v>
      </c>
      <c r="Q24" s="18">
        <f t="shared" si="22"/>
        <v>21800</v>
      </c>
      <c r="R24" s="2">
        <f t="shared" si="23"/>
        <v>0.22018348623853212</v>
      </c>
      <c r="S24" s="2">
        <f t="shared" si="24"/>
        <v>0</v>
      </c>
      <c r="T24" s="14">
        <f t="shared" si="25"/>
        <v>0.22018348623853212</v>
      </c>
      <c r="U24" s="4"/>
    </row>
    <row r="25" spans="2:21">
      <c r="B25" t="s">
        <v>94</v>
      </c>
      <c r="C25" s="16">
        <f t="shared" si="14"/>
        <v>7800</v>
      </c>
      <c r="D25" s="5">
        <v>4500</v>
      </c>
      <c r="E25" s="16">
        <f t="shared" si="6"/>
        <v>7800</v>
      </c>
      <c r="F25" s="16">
        <f t="shared" si="7"/>
        <v>5800</v>
      </c>
      <c r="H25">
        <f t="shared" si="16"/>
        <v>7800</v>
      </c>
      <c r="I25" s="6">
        <f t="shared" si="17"/>
        <v>5800</v>
      </c>
      <c r="J25" s="2">
        <f t="shared" si="18"/>
        <v>0.22413793103448276</v>
      </c>
      <c r="L25">
        <v>0</v>
      </c>
      <c r="M25" s="33">
        <v>1</v>
      </c>
      <c r="N25">
        <f t="shared" si="19"/>
        <v>7800</v>
      </c>
      <c r="O25" s="9">
        <f t="shared" si="20"/>
        <v>4500</v>
      </c>
      <c r="P25" s="9">
        <f t="shared" si="21"/>
        <v>7800</v>
      </c>
      <c r="Q25" s="18">
        <f t="shared" si="22"/>
        <v>5800</v>
      </c>
      <c r="R25" s="2">
        <f t="shared" si="23"/>
        <v>0.22413793103448276</v>
      </c>
      <c r="S25" s="2">
        <f t="shared" si="24"/>
        <v>0</v>
      </c>
      <c r="T25" s="14">
        <f t="shared" si="25"/>
        <v>0.22413793103448276</v>
      </c>
      <c r="U25" s="4"/>
    </row>
    <row r="26" spans="2:21">
      <c r="B26" t="s">
        <v>95</v>
      </c>
      <c r="C26" s="16">
        <f t="shared" si="14"/>
        <v>30800</v>
      </c>
      <c r="D26" s="5">
        <v>18000</v>
      </c>
      <c r="E26" s="16">
        <f t="shared" si="6"/>
        <v>30800</v>
      </c>
      <c r="F26" s="16">
        <f t="shared" si="7"/>
        <v>22800</v>
      </c>
      <c r="H26">
        <f t="shared" si="16"/>
        <v>30800</v>
      </c>
      <c r="I26" s="6">
        <f t="shared" si="17"/>
        <v>22800</v>
      </c>
      <c r="J26" s="2">
        <f t="shared" si="18"/>
        <v>0.21052631578947367</v>
      </c>
      <c r="L26">
        <v>0</v>
      </c>
      <c r="M26" s="33">
        <v>1</v>
      </c>
      <c r="N26">
        <f t="shared" si="19"/>
        <v>30800</v>
      </c>
      <c r="O26" s="9">
        <f t="shared" si="20"/>
        <v>18000</v>
      </c>
      <c r="P26" s="9">
        <f t="shared" si="21"/>
        <v>30800</v>
      </c>
      <c r="Q26" s="18">
        <f t="shared" si="22"/>
        <v>22800</v>
      </c>
      <c r="R26" s="2">
        <f t="shared" si="23"/>
        <v>0.21052631578947367</v>
      </c>
      <c r="S26" s="2">
        <f t="shared" si="24"/>
        <v>0</v>
      </c>
      <c r="T26" s="14">
        <f t="shared" si="25"/>
        <v>0.21052631578947367</v>
      </c>
      <c r="U26" s="4"/>
    </row>
    <row r="27" spans="2:21">
      <c r="B27" t="s">
        <v>96</v>
      </c>
      <c r="C27" s="16">
        <f t="shared" si="14"/>
        <v>43800</v>
      </c>
      <c r="D27" s="5">
        <v>26000</v>
      </c>
      <c r="E27" s="16">
        <f t="shared" si="6"/>
        <v>43800</v>
      </c>
      <c r="F27" s="16">
        <f t="shared" si="7"/>
        <v>32800</v>
      </c>
      <c r="H27">
        <f t="shared" si="16"/>
        <v>43800</v>
      </c>
      <c r="I27" s="6">
        <f t="shared" si="17"/>
        <v>32800</v>
      </c>
      <c r="J27" s="2">
        <f t="shared" si="18"/>
        <v>0.20731707317073167</v>
      </c>
      <c r="L27">
        <v>0</v>
      </c>
      <c r="M27" s="33">
        <v>1</v>
      </c>
      <c r="N27">
        <f t="shared" si="19"/>
        <v>43800</v>
      </c>
      <c r="O27" s="9">
        <f t="shared" si="20"/>
        <v>26000</v>
      </c>
      <c r="P27" s="9">
        <f t="shared" si="21"/>
        <v>43800</v>
      </c>
      <c r="Q27" s="18">
        <f t="shared" si="22"/>
        <v>32800</v>
      </c>
      <c r="R27" s="2">
        <f t="shared" si="23"/>
        <v>0.20731707317073167</v>
      </c>
      <c r="S27" s="2">
        <f t="shared" si="24"/>
        <v>0</v>
      </c>
      <c r="T27" s="14">
        <f t="shared" si="25"/>
        <v>0.20731707317073167</v>
      </c>
      <c r="U27" s="4"/>
    </row>
    <row r="28" spans="2:21">
      <c r="B28" t="s">
        <v>97</v>
      </c>
      <c r="C28" s="16">
        <f t="shared" si="14"/>
        <v>37800</v>
      </c>
      <c r="D28" s="5">
        <v>22500</v>
      </c>
      <c r="E28" s="16">
        <f t="shared" si="6"/>
        <v>37800</v>
      </c>
      <c r="F28" s="16">
        <f t="shared" si="7"/>
        <v>28800</v>
      </c>
      <c r="H28">
        <f t="shared" si="16"/>
        <v>37800</v>
      </c>
      <c r="I28" s="6">
        <f t="shared" si="17"/>
        <v>28800</v>
      </c>
      <c r="J28" s="2">
        <f t="shared" si="18"/>
        <v>0.21875</v>
      </c>
      <c r="L28">
        <v>0</v>
      </c>
      <c r="M28" s="33">
        <v>1</v>
      </c>
      <c r="N28">
        <f t="shared" si="19"/>
        <v>37800</v>
      </c>
      <c r="O28" s="9">
        <f t="shared" si="20"/>
        <v>22500</v>
      </c>
      <c r="P28" s="9">
        <f t="shared" si="21"/>
        <v>37800</v>
      </c>
      <c r="Q28" s="18">
        <f t="shared" si="22"/>
        <v>28800</v>
      </c>
      <c r="R28" s="2">
        <f t="shared" si="23"/>
        <v>0.21875</v>
      </c>
      <c r="S28" s="2">
        <f t="shared" si="24"/>
        <v>0</v>
      </c>
      <c r="T28" s="14">
        <f t="shared" si="25"/>
        <v>0.21875</v>
      </c>
      <c r="U28" s="4"/>
    </row>
    <row r="29" spans="2:21">
      <c r="B29" t="s">
        <v>98</v>
      </c>
      <c r="C29" s="16">
        <f t="shared" si="14"/>
        <v>41800</v>
      </c>
      <c r="D29" s="5">
        <v>25000</v>
      </c>
      <c r="E29" s="16">
        <f t="shared" si="6"/>
        <v>41800</v>
      </c>
      <c r="F29" s="16">
        <f t="shared" si="7"/>
        <v>31800</v>
      </c>
      <c r="H29">
        <f t="shared" si="16"/>
        <v>41800</v>
      </c>
      <c r="I29" s="6">
        <f t="shared" si="17"/>
        <v>31800</v>
      </c>
      <c r="J29" s="2">
        <f t="shared" si="18"/>
        <v>0.21383647798742134</v>
      </c>
      <c r="L29">
        <v>0</v>
      </c>
      <c r="M29" s="33">
        <v>1</v>
      </c>
      <c r="N29">
        <f t="shared" si="19"/>
        <v>41800</v>
      </c>
      <c r="O29" s="9">
        <f t="shared" si="20"/>
        <v>25000</v>
      </c>
      <c r="P29" s="9">
        <f t="shared" si="21"/>
        <v>41800</v>
      </c>
      <c r="Q29" s="18">
        <f t="shared" si="22"/>
        <v>31800</v>
      </c>
      <c r="R29" s="2">
        <f t="shared" si="23"/>
        <v>0.21383647798742134</v>
      </c>
      <c r="S29" s="2">
        <f t="shared" si="24"/>
        <v>0</v>
      </c>
      <c r="T29" s="14">
        <f t="shared" si="25"/>
        <v>0.21383647798742134</v>
      </c>
      <c r="U29" s="4"/>
    </row>
    <row r="30" spans="2:21">
      <c r="B30" t="s">
        <v>99</v>
      </c>
      <c r="C30" s="16">
        <f t="shared" si="14"/>
        <v>28800</v>
      </c>
      <c r="D30" s="5">
        <v>17000</v>
      </c>
      <c r="E30" s="16">
        <f t="shared" si="6"/>
        <v>28800</v>
      </c>
      <c r="F30" s="16">
        <f t="shared" si="7"/>
        <v>21800</v>
      </c>
      <c r="H30">
        <f t="shared" si="16"/>
        <v>28800</v>
      </c>
      <c r="I30" s="6">
        <f t="shared" si="17"/>
        <v>21800</v>
      </c>
      <c r="J30" s="2">
        <f t="shared" si="18"/>
        <v>0.22018348623853212</v>
      </c>
      <c r="L30">
        <v>0</v>
      </c>
      <c r="M30" s="33">
        <v>1</v>
      </c>
      <c r="N30">
        <f t="shared" si="19"/>
        <v>28800</v>
      </c>
      <c r="O30" s="9">
        <f t="shared" si="20"/>
        <v>17000</v>
      </c>
      <c r="P30" s="9">
        <f t="shared" si="21"/>
        <v>28800</v>
      </c>
      <c r="Q30" s="18">
        <f t="shared" si="22"/>
        <v>21800</v>
      </c>
      <c r="R30" s="2">
        <f t="shared" si="23"/>
        <v>0.22018348623853212</v>
      </c>
      <c r="S30" s="2">
        <f t="shared" si="24"/>
        <v>0</v>
      </c>
      <c r="T30" s="14">
        <f t="shared" si="25"/>
        <v>0.22018348623853212</v>
      </c>
      <c r="U30" s="4"/>
    </row>
    <row r="31" spans="2:21">
      <c r="B31" t="s">
        <v>100</v>
      </c>
      <c r="C31" s="16">
        <f t="shared" si="14"/>
        <v>30800</v>
      </c>
      <c r="D31" s="5">
        <v>18000</v>
      </c>
      <c r="E31" s="16">
        <f t="shared" si="6"/>
        <v>30800</v>
      </c>
      <c r="F31" s="16">
        <f t="shared" si="7"/>
        <v>22800</v>
      </c>
      <c r="H31">
        <f t="shared" si="16"/>
        <v>30800</v>
      </c>
      <c r="I31" s="6">
        <f t="shared" si="17"/>
        <v>22800</v>
      </c>
      <c r="J31" s="2">
        <f t="shared" si="18"/>
        <v>0.21052631578947367</v>
      </c>
      <c r="L31">
        <v>0</v>
      </c>
      <c r="M31" s="33">
        <v>1</v>
      </c>
      <c r="N31">
        <f t="shared" si="19"/>
        <v>30800</v>
      </c>
      <c r="O31" s="9">
        <f t="shared" si="20"/>
        <v>18000</v>
      </c>
      <c r="P31" s="9">
        <f t="shared" si="21"/>
        <v>30800</v>
      </c>
      <c r="Q31" s="18">
        <f t="shared" si="22"/>
        <v>22800</v>
      </c>
      <c r="R31" s="2">
        <f t="shared" si="23"/>
        <v>0.21052631578947367</v>
      </c>
      <c r="S31" s="2">
        <f t="shared" si="24"/>
        <v>0</v>
      </c>
      <c r="T31" s="14">
        <f t="shared" si="25"/>
        <v>0.21052631578947367</v>
      </c>
      <c r="U31" s="4"/>
    </row>
    <row r="32" spans="2:21">
      <c r="B32" t="s">
        <v>101</v>
      </c>
      <c r="C32" s="16">
        <f t="shared" si="14"/>
        <v>10800</v>
      </c>
      <c r="D32" s="27">
        <v>6500</v>
      </c>
      <c r="E32" s="16">
        <f t="shared" si="6"/>
        <v>10800</v>
      </c>
      <c r="F32" s="16">
        <f t="shared" si="7"/>
        <v>8800</v>
      </c>
      <c r="H32">
        <f t="shared" si="16"/>
        <v>10800</v>
      </c>
      <c r="I32" s="6">
        <f t="shared" si="17"/>
        <v>8800</v>
      </c>
      <c r="J32" s="2">
        <f t="shared" si="18"/>
        <v>0.26136363636363635</v>
      </c>
      <c r="L32">
        <v>0</v>
      </c>
      <c r="M32" s="33">
        <v>1</v>
      </c>
      <c r="N32">
        <f t="shared" si="19"/>
        <v>10800</v>
      </c>
      <c r="O32" s="9">
        <f t="shared" si="20"/>
        <v>6500</v>
      </c>
      <c r="P32" s="9">
        <f t="shared" si="21"/>
        <v>10800</v>
      </c>
      <c r="Q32" s="18">
        <f t="shared" si="22"/>
        <v>8800</v>
      </c>
      <c r="R32" s="2">
        <f t="shared" si="23"/>
        <v>0.26136363636363635</v>
      </c>
      <c r="S32" s="2">
        <f t="shared" si="24"/>
        <v>0</v>
      </c>
      <c r="T32" s="14">
        <f t="shared" si="25"/>
        <v>0.26136363636363635</v>
      </c>
      <c r="U32" s="4"/>
    </row>
    <row r="33" spans="2:21">
      <c r="B33" t="s">
        <v>102</v>
      </c>
      <c r="C33" s="16">
        <f t="shared" si="14"/>
        <v>18800</v>
      </c>
      <c r="D33" s="27">
        <v>11000</v>
      </c>
      <c r="E33" s="16">
        <f t="shared" si="6"/>
        <v>18800</v>
      </c>
      <c r="F33" s="16">
        <f t="shared" si="7"/>
        <v>13800</v>
      </c>
      <c r="H33">
        <f t="shared" si="16"/>
        <v>18800</v>
      </c>
      <c r="I33" s="6">
        <f t="shared" si="17"/>
        <v>13800</v>
      </c>
      <c r="J33" s="2">
        <f t="shared" si="18"/>
        <v>0.20289855072463769</v>
      </c>
      <c r="L33">
        <v>0</v>
      </c>
      <c r="M33" s="33">
        <v>1</v>
      </c>
      <c r="N33">
        <f t="shared" si="19"/>
        <v>18800</v>
      </c>
      <c r="O33" s="9">
        <f t="shared" si="20"/>
        <v>11000</v>
      </c>
      <c r="P33" s="9">
        <f t="shared" si="21"/>
        <v>18800</v>
      </c>
      <c r="Q33" s="18">
        <f t="shared" si="22"/>
        <v>13800</v>
      </c>
      <c r="R33" s="2">
        <f t="shared" si="23"/>
        <v>0.20289855072463769</v>
      </c>
      <c r="S33" s="2">
        <f t="shared" si="24"/>
        <v>0</v>
      </c>
      <c r="T33" s="14">
        <f t="shared" si="25"/>
        <v>0.20289855072463769</v>
      </c>
      <c r="U33" s="4"/>
    </row>
    <row r="34" spans="2:21">
      <c r="B34" t="s">
        <v>103</v>
      </c>
      <c r="C34" s="16">
        <f t="shared" si="14"/>
        <v>60800</v>
      </c>
      <c r="D34" s="27">
        <v>36000</v>
      </c>
      <c r="E34" s="16">
        <f t="shared" si="6"/>
        <v>60800</v>
      </c>
      <c r="F34" s="16">
        <f t="shared" si="7"/>
        <v>45800</v>
      </c>
      <c r="H34">
        <f t="shared" si="16"/>
        <v>60800</v>
      </c>
      <c r="I34" s="6">
        <f t="shared" si="17"/>
        <v>45800</v>
      </c>
      <c r="J34" s="2">
        <f t="shared" si="18"/>
        <v>0.21397379912663761</v>
      </c>
      <c r="L34">
        <v>0</v>
      </c>
      <c r="M34" s="33">
        <v>1</v>
      </c>
      <c r="N34">
        <f t="shared" si="19"/>
        <v>60800</v>
      </c>
      <c r="O34" s="9">
        <f t="shared" si="20"/>
        <v>36000</v>
      </c>
      <c r="P34" s="9">
        <f t="shared" si="21"/>
        <v>60800</v>
      </c>
      <c r="Q34" s="18">
        <f t="shared" si="22"/>
        <v>45800</v>
      </c>
      <c r="R34" s="2">
        <f t="shared" si="23"/>
        <v>0.21397379912663761</v>
      </c>
      <c r="S34" s="2">
        <f t="shared" si="24"/>
        <v>0</v>
      </c>
      <c r="T34" s="14">
        <f t="shared" si="25"/>
        <v>0.21397379912663761</v>
      </c>
      <c r="U34" s="4"/>
    </row>
    <row r="35" spans="2:21">
      <c r="B35" t="s">
        <v>104</v>
      </c>
      <c r="C35" s="16">
        <f t="shared" si="14"/>
        <v>23800</v>
      </c>
      <c r="D35" s="27">
        <v>14000</v>
      </c>
      <c r="E35" s="16">
        <f t="shared" si="6"/>
        <v>23800</v>
      </c>
      <c r="F35" s="16">
        <f t="shared" si="7"/>
        <v>17800</v>
      </c>
      <c r="H35">
        <f t="shared" si="16"/>
        <v>23800</v>
      </c>
      <c r="I35" s="6">
        <f t="shared" si="17"/>
        <v>17800</v>
      </c>
      <c r="J35" s="2">
        <f t="shared" si="18"/>
        <v>0.2134831460674157</v>
      </c>
      <c r="L35">
        <v>0</v>
      </c>
      <c r="M35" s="33">
        <v>1</v>
      </c>
      <c r="N35">
        <f t="shared" si="19"/>
        <v>23800</v>
      </c>
      <c r="O35" s="9">
        <f t="shared" si="20"/>
        <v>14000</v>
      </c>
      <c r="P35" s="9">
        <f t="shared" si="21"/>
        <v>23800</v>
      </c>
      <c r="Q35" s="18">
        <f t="shared" si="22"/>
        <v>17800</v>
      </c>
      <c r="R35" s="2">
        <f t="shared" si="23"/>
        <v>0.2134831460674157</v>
      </c>
      <c r="S35" s="2">
        <f t="shared" si="24"/>
        <v>0</v>
      </c>
      <c r="T35" s="14">
        <f t="shared" si="25"/>
        <v>0.2134831460674157</v>
      </c>
      <c r="U35" s="4"/>
    </row>
    <row r="36" spans="2:21">
      <c r="B36" t="s">
        <v>105</v>
      </c>
      <c r="C36" s="16">
        <f t="shared" si="14"/>
        <v>13800</v>
      </c>
      <c r="D36" s="27">
        <v>8300</v>
      </c>
      <c r="E36" s="16">
        <f t="shared" si="6"/>
        <v>13800</v>
      </c>
      <c r="F36" s="16">
        <f t="shared" si="7"/>
        <v>10800</v>
      </c>
      <c r="H36">
        <f t="shared" si="16"/>
        <v>13800</v>
      </c>
      <c r="I36" s="6">
        <f t="shared" si="17"/>
        <v>10800</v>
      </c>
      <c r="J36" s="2">
        <f t="shared" si="18"/>
        <v>0.23148148148148151</v>
      </c>
      <c r="L36">
        <v>0</v>
      </c>
      <c r="M36" s="33">
        <v>1</v>
      </c>
      <c r="N36">
        <f t="shared" si="19"/>
        <v>13800</v>
      </c>
      <c r="O36" s="9">
        <f t="shared" si="20"/>
        <v>8300</v>
      </c>
      <c r="P36" s="9">
        <f t="shared" si="21"/>
        <v>13800</v>
      </c>
      <c r="Q36" s="18">
        <f t="shared" si="22"/>
        <v>10800</v>
      </c>
      <c r="R36" s="2">
        <f t="shared" si="23"/>
        <v>0.23148148148148151</v>
      </c>
      <c r="S36" s="2">
        <f t="shared" si="24"/>
        <v>0</v>
      </c>
      <c r="T36" s="14">
        <f t="shared" si="25"/>
        <v>0.23148148148148151</v>
      </c>
      <c r="U36" s="4"/>
    </row>
    <row r="37" spans="2:21">
      <c r="B37" t="s">
        <v>106</v>
      </c>
      <c r="C37" s="16">
        <f t="shared" si="14"/>
        <v>38800</v>
      </c>
      <c r="D37" s="27">
        <v>23000</v>
      </c>
      <c r="E37" s="16">
        <f t="shared" si="6"/>
        <v>38800</v>
      </c>
      <c r="F37" s="16">
        <f t="shared" si="7"/>
        <v>28800</v>
      </c>
      <c r="H37">
        <f t="shared" si="16"/>
        <v>38800</v>
      </c>
      <c r="I37" s="6">
        <f t="shared" si="17"/>
        <v>28800</v>
      </c>
      <c r="J37" s="2">
        <f t="shared" si="18"/>
        <v>0.20138888888888884</v>
      </c>
      <c r="L37">
        <v>0</v>
      </c>
      <c r="M37" s="33">
        <v>1</v>
      </c>
      <c r="N37">
        <f t="shared" si="19"/>
        <v>38800</v>
      </c>
      <c r="O37" s="9">
        <f t="shared" si="20"/>
        <v>23000</v>
      </c>
      <c r="P37" s="9">
        <f t="shared" si="21"/>
        <v>38800</v>
      </c>
      <c r="Q37" s="18">
        <f t="shared" si="22"/>
        <v>28800</v>
      </c>
      <c r="R37" s="2">
        <f t="shared" si="23"/>
        <v>0.20138888888888884</v>
      </c>
      <c r="S37" s="2">
        <f t="shared" si="24"/>
        <v>0</v>
      </c>
      <c r="T37" s="14">
        <f t="shared" si="25"/>
        <v>0.20138888888888884</v>
      </c>
      <c r="U37" s="4"/>
    </row>
    <row r="38" spans="2:21">
      <c r="B38" t="s">
        <v>107</v>
      </c>
      <c r="C38" s="16">
        <f t="shared" si="14"/>
        <v>12800</v>
      </c>
      <c r="D38" s="27">
        <v>7500</v>
      </c>
      <c r="E38" s="16">
        <f t="shared" si="6"/>
        <v>12800</v>
      </c>
      <c r="F38" s="16">
        <f t="shared" si="7"/>
        <v>9800</v>
      </c>
      <c r="H38">
        <f t="shared" si="16"/>
        <v>12800</v>
      </c>
      <c r="I38" s="6">
        <f t="shared" si="17"/>
        <v>9800</v>
      </c>
      <c r="J38" s="2">
        <f t="shared" si="18"/>
        <v>0.23469387755102045</v>
      </c>
      <c r="L38">
        <v>0</v>
      </c>
      <c r="M38" s="33">
        <v>1</v>
      </c>
      <c r="N38">
        <f t="shared" si="19"/>
        <v>12800</v>
      </c>
      <c r="O38" s="9">
        <f t="shared" si="20"/>
        <v>7500</v>
      </c>
      <c r="P38" s="9">
        <f t="shared" si="21"/>
        <v>12800</v>
      </c>
      <c r="Q38" s="18">
        <f t="shared" si="22"/>
        <v>9800</v>
      </c>
      <c r="R38" s="2">
        <f t="shared" si="23"/>
        <v>0.23469387755102045</v>
      </c>
      <c r="S38" s="2">
        <f t="shared" si="24"/>
        <v>0</v>
      </c>
      <c r="T38" s="14">
        <f t="shared" si="25"/>
        <v>0.23469387755102045</v>
      </c>
      <c r="U38" s="4"/>
    </row>
    <row r="39" spans="2:21">
      <c r="B39" t="s">
        <v>108</v>
      </c>
      <c r="C39" s="16">
        <f t="shared" si="14"/>
        <v>31800</v>
      </c>
      <c r="D39" s="27">
        <v>19000</v>
      </c>
      <c r="E39" s="16">
        <f t="shared" si="6"/>
        <v>31800</v>
      </c>
      <c r="F39" s="16">
        <f t="shared" si="7"/>
        <v>23800</v>
      </c>
      <c r="H39">
        <f t="shared" si="16"/>
        <v>31800</v>
      </c>
      <c r="I39" s="6">
        <f t="shared" si="17"/>
        <v>23800</v>
      </c>
      <c r="J39" s="2">
        <f t="shared" si="18"/>
        <v>0.20168067226890751</v>
      </c>
      <c r="L39">
        <v>0</v>
      </c>
      <c r="M39" s="33">
        <v>1</v>
      </c>
      <c r="N39">
        <f t="shared" si="19"/>
        <v>31800</v>
      </c>
      <c r="O39" s="9">
        <f t="shared" si="20"/>
        <v>19000</v>
      </c>
      <c r="P39" s="9">
        <f t="shared" si="21"/>
        <v>31800</v>
      </c>
      <c r="Q39" s="18">
        <f t="shared" si="22"/>
        <v>23800</v>
      </c>
      <c r="R39" s="2">
        <f t="shared" si="23"/>
        <v>0.20168067226890751</v>
      </c>
      <c r="S39" s="2">
        <f t="shared" si="24"/>
        <v>0</v>
      </c>
      <c r="T39" s="14">
        <f t="shared" si="25"/>
        <v>0.20168067226890751</v>
      </c>
      <c r="U39" s="4"/>
    </row>
    <row r="40" spans="2:21">
      <c r="B40" t="s">
        <v>109</v>
      </c>
      <c r="C40" s="16">
        <f t="shared" si="14"/>
        <v>20800</v>
      </c>
      <c r="D40" s="27">
        <v>12000</v>
      </c>
      <c r="E40" s="16">
        <f t="shared" si="6"/>
        <v>20800</v>
      </c>
      <c r="F40" s="16">
        <f t="shared" si="7"/>
        <v>15800</v>
      </c>
      <c r="H40">
        <f t="shared" si="16"/>
        <v>20800</v>
      </c>
      <c r="I40" s="6">
        <f t="shared" si="17"/>
        <v>15800</v>
      </c>
      <c r="J40" s="2">
        <f t="shared" si="18"/>
        <v>0.240506329113924</v>
      </c>
      <c r="L40">
        <v>0</v>
      </c>
      <c r="M40" s="33">
        <v>1</v>
      </c>
      <c r="N40">
        <f t="shared" si="19"/>
        <v>20800</v>
      </c>
      <c r="O40" s="9">
        <f t="shared" si="20"/>
        <v>12000</v>
      </c>
      <c r="P40" s="9">
        <f t="shared" si="21"/>
        <v>20800</v>
      </c>
      <c r="Q40" s="18">
        <f t="shared" si="22"/>
        <v>15800</v>
      </c>
      <c r="R40" s="2">
        <f t="shared" si="23"/>
        <v>0.240506329113924</v>
      </c>
      <c r="S40" s="2">
        <f t="shared" si="24"/>
        <v>0</v>
      </c>
      <c r="T40" s="14">
        <f t="shared" si="25"/>
        <v>0.240506329113924</v>
      </c>
      <c r="U40" s="4"/>
    </row>
    <row r="41" spans="2:21">
      <c r="B41" t="s">
        <v>110</v>
      </c>
      <c r="C41" s="16">
        <f t="shared" si="14"/>
        <v>18800</v>
      </c>
      <c r="D41" s="27">
        <v>11000</v>
      </c>
      <c r="E41" s="16">
        <f t="shared" si="6"/>
        <v>18800</v>
      </c>
      <c r="F41" s="16">
        <f t="shared" si="7"/>
        <v>13800</v>
      </c>
      <c r="H41">
        <f t="shared" si="16"/>
        <v>18800</v>
      </c>
      <c r="I41" s="6">
        <f t="shared" si="17"/>
        <v>13800</v>
      </c>
      <c r="J41" s="2">
        <f t="shared" ref="J41:J47" si="26">1-D41/F41</f>
        <v>0.20289855072463769</v>
      </c>
      <c r="L41">
        <v>0</v>
      </c>
      <c r="M41" s="33">
        <v>1</v>
      </c>
      <c r="N41">
        <f t="shared" si="19"/>
        <v>18800</v>
      </c>
      <c r="O41" s="9">
        <f t="shared" si="20"/>
        <v>11000</v>
      </c>
      <c r="P41" s="9">
        <f t="shared" si="21"/>
        <v>18800</v>
      </c>
      <c r="Q41" s="18">
        <f t="shared" si="22"/>
        <v>13800</v>
      </c>
      <c r="R41" s="2">
        <f t="shared" si="23"/>
        <v>0.20289855072463769</v>
      </c>
      <c r="S41" s="2">
        <f t="shared" si="24"/>
        <v>0</v>
      </c>
      <c r="T41" s="14">
        <f t="shared" si="25"/>
        <v>0.20289855072463769</v>
      </c>
      <c r="U41" s="4"/>
    </row>
    <row r="42" spans="2:21">
      <c r="B42" t="s">
        <v>111</v>
      </c>
      <c r="C42" s="16">
        <f t="shared" si="14"/>
        <v>38800</v>
      </c>
      <c r="D42" s="27">
        <v>23000</v>
      </c>
      <c r="E42" s="16">
        <f t="shared" si="6"/>
        <v>38800</v>
      </c>
      <c r="F42" s="16">
        <f t="shared" si="7"/>
        <v>28800</v>
      </c>
      <c r="H42">
        <f t="shared" si="16"/>
        <v>38800</v>
      </c>
      <c r="I42" s="6">
        <f t="shared" si="17"/>
        <v>28800</v>
      </c>
      <c r="J42" s="2">
        <f t="shared" si="26"/>
        <v>0.20138888888888884</v>
      </c>
      <c r="L42">
        <v>0</v>
      </c>
      <c r="M42" s="33">
        <v>1</v>
      </c>
      <c r="N42">
        <f t="shared" si="19"/>
        <v>38800</v>
      </c>
      <c r="O42" s="9">
        <f t="shared" si="20"/>
        <v>23000</v>
      </c>
      <c r="P42" s="9">
        <f t="shared" si="21"/>
        <v>38800</v>
      </c>
      <c r="Q42" s="18">
        <f t="shared" si="22"/>
        <v>28800</v>
      </c>
      <c r="R42" s="2">
        <f t="shared" si="23"/>
        <v>0.20138888888888884</v>
      </c>
      <c r="S42" s="2">
        <f t="shared" si="24"/>
        <v>0</v>
      </c>
      <c r="T42" s="14">
        <f t="shared" si="25"/>
        <v>0.20138888888888884</v>
      </c>
      <c r="U42" s="4"/>
    </row>
    <row r="43" spans="2:21">
      <c r="B43" t="s">
        <v>112</v>
      </c>
      <c r="C43" s="16">
        <f t="shared" si="14"/>
        <v>10800</v>
      </c>
      <c r="D43" s="27">
        <v>6500</v>
      </c>
      <c r="E43" s="16">
        <f t="shared" si="6"/>
        <v>10800</v>
      </c>
      <c r="F43" s="16">
        <f t="shared" si="7"/>
        <v>8800</v>
      </c>
      <c r="H43">
        <f t="shared" si="16"/>
        <v>10800</v>
      </c>
      <c r="I43" s="6">
        <f t="shared" si="17"/>
        <v>8800</v>
      </c>
      <c r="J43" s="2">
        <f t="shared" si="26"/>
        <v>0.26136363636363635</v>
      </c>
      <c r="L43">
        <v>0</v>
      </c>
      <c r="M43" s="33">
        <v>1</v>
      </c>
      <c r="N43">
        <f t="shared" si="19"/>
        <v>10800</v>
      </c>
      <c r="O43" s="9">
        <f t="shared" si="20"/>
        <v>6500</v>
      </c>
      <c r="P43" s="9">
        <f t="shared" si="21"/>
        <v>10800</v>
      </c>
      <c r="Q43" s="18">
        <f t="shared" si="22"/>
        <v>8800</v>
      </c>
      <c r="R43" s="2">
        <f t="shared" si="23"/>
        <v>0.26136363636363635</v>
      </c>
      <c r="S43" s="2">
        <f t="shared" si="24"/>
        <v>0</v>
      </c>
      <c r="T43" s="14">
        <f t="shared" si="25"/>
        <v>0.26136363636363635</v>
      </c>
      <c r="U43" s="4"/>
    </row>
    <row r="44" spans="2:21">
      <c r="B44" t="s">
        <v>113</v>
      </c>
      <c r="C44" s="16">
        <f t="shared" si="14"/>
        <v>19800</v>
      </c>
      <c r="D44" s="27">
        <v>11500</v>
      </c>
      <c r="E44" s="16">
        <f t="shared" si="6"/>
        <v>19800</v>
      </c>
      <c r="F44" s="16">
        <f t="shared" si="7"/>
        <v>14800</v>
      </c>
      <c r="H44">
        <f t="shared" si="16"/>
        <v>19800</v>
      </c>
      <c r="I44" s="6">
        <f t="shared" si="17"/>
        <v>14800</v>
      </c>
      <c r="J44" s="2">
        <f t="shared" si="26"/>
        <v>0.22297297297297303</v>
      </c>
      <c r="L44">
        <v>0</v>
      </c>
      <c r="M44" s="33">
        <v>1</v>
      </c>
      <c r="N44">
        <f t="shared" si="19"/>
        <v>19800</v>
      </c>
      <c r="O44" s="9">
        <f t="shared" si="20"/>
        <v>11500</v>
      </c>
      <c r="P44" s="9">
        <f t="shared" si="21"/>
        <v>19800</v>
      </c>
      <c r="Q44" s="18">
        <f t="shared" si="22"/>
        <v>14800</v>
      </c>
      <c r="R44" s="2">
        <f t="shared" si="23"/>
        <v>0.22297297297297303</v>
      </c>
      <c r="S44" s="2">
        <f t="shared" si="24"/>
        <v>0</v>
      </c>
      <c r="T44" s="14">
        <f t="shared" si="25"/>
        <v>0.22297297297297303</v>
      </c>
      <c r="U44" s="4"/>
    </row>
    <row r="45" spans="2:21">
      <c r="B45" t="s">
        <v>114</v>
      </c>
      <c r="C45" s="16">
        <f t="shared" si="14"/>
        <v>25800</v>
      </c>
      <c r="D45" s="27">
        <v>15000</v>
      </c>
      <c r="E45" s="16">
        <f t="shared" si="6"/>
        <v>25800</v>
      </c>
      <c r="F45" s="16">
        <f t="shared" si="7"/>
        <v>18800</v>
      </c>
      <c r="H45">
        <f t="shared" si="16"/>
        <v>25800</v>
      </c>
      <c r="I45" s="6">
        <f t="shared" si="17"/>
        <v>18800</v>
      </c>
      <c r="J45" s="2">
        <f t="shared" si="26"/>
        <v>0.2021276595744681</v>
      </c>
      <c r="L45">
        <v>0</v>
      </c>
      <c r="M45" s="33">
        <v>1</v>
      </c>
      <c r="N45">
        <f t="shared" si="19"/>
        <v>25800</v>
      </c>
      <c r="O45" s="9">
        <f t="shared" si="20"/>
        <v>15000</v>
      </c>
      <c r="P45" s="9">
        <f t="shared" si="21"/>
        <v>25800</v>
      </c>
      <c r="Q45" s="18">
        <f t="shared" si="22"/>
        <v>18800</v>
      </c>
      <c r="R45" s="2">
        <f t="shared" si="23"/>
        <v>0.2021276595744681</v>
      </c>
      <c r="S45" s="2">
        <f t="shared" si="24"/>
        <v>0</v>
      </c>
      <c r="T45" s="14">
        <f t="shared" si="25"/>
        <v>0.2021276595744681</v>
      </c>
      <c r="U45" s="4"/>
    </row>
    <row r="46" spans="2:21">
      <c r="B46" t="s">
        <v>115</v>
      </c>
      <c r="C46" s="16">
        <f t="shared" si="14"/>
        <v>26800</v>
      </c>
      <c r="D46" s="27">
        <v>16000</v>
      </c>
      <c r="E46" s="16">
        <f t="shared" si="6"/>
        <v>26800</v>
      </c>
      <c r="F46" s="16">
        <f t="shared" si="7"/>
        <v>20800</v>
      </c>
      <c r="H46">
        <f t="shared" si="16"/>
        <v>26800</v>
      </c>
      <c r="I46" s="6">
        <f t="shared" si="17"/>
        <v>20800</v>
      </c>
      <c r="J46" s="2">
        <f t="shared" si="26"/>
        <v>0.23076923076923073</v>
      </c>
      <c r="L46">
        <v>0</v>
      </c>
      <c r="M46" s="33">
        <v>1</v>
      </c>
      <c r="N46">
        <f t="shared" si="19"/>
        <v>26800</v>
      </c>
      <c r="O46" s="9">
        <f t="shared" si="20"/>
        <v>16000</v>
      </c>
      <c r="P46" s="9">
        <f t="shared" si="21"/>
        <v>26800</v>
      </c>
      <c r="Q46" s="18">
        <f t="shared" si="22"/>
        <v>20800</v>
      </c>
      <c r="R46" s="2">
        <f t="shared" si="23"/>
        <v>0.23076923076923073</v>
      </c>
      <c r="S46" s="2">
        <f t="shared" si="24"/>
        <v>0</v>
      </c>
      <c r="T46" s="14">
        <f t="shared" si="25"/>
        <v>0.23076923076923073</v>
      </c>
      <c r="U46" s="4"/>
    </row>
    <row r="47" spans="2:21">
      <c r="B47" t="s">
        <v>116</v>
      </c>
      <c r="C47" s="16">
        <f t="shared" si="14"/>
        <v>18800</v>
      </c>
      <c r="D47" s="27">
        <v>10800</v>
      </c>
      <c r="E47" s="16">
        <f t="shared" si="6"/>
        <v>18800</v>
      </c>
      <c r="F47" s="16">
        <f t="shared" si="7"/>
        <v>13800</v>
      </c>
      <c r="H47">
        <f t="shared" si="16"/>
        <v>18800</v>
      </c>
      <c r="I47" s="6">
        <f t="shared" si="17"/>
        <v>13800</v>
      </c>
      <c r="J47" s="2">
        <f t="shared" si="26"/>
        <v>0.21739130434782605</v>
      </c>
      <c r="L47">
        <v>0</v>
      </c>
      <c r="M47" s="33">
        <v>1</v>
      </c>
      <c r="N47">
        <f t="shared" si="19"/>
        <v>18800</v>
      </c>
      <c r="O47" s="9">
        <f t="shared" si="20"/>
        <v>10800</v>
      </c>
      <c r="P47" s="9">
        <f t="shared" si="21"/>
        <v>18800</v>
      </c>
      <c r="Q47" s="18">
        <f t="shared" si="22"/>
        <v>13800</v>
      </c>
      <c r="R47" s="2">
        <f t="shared" si="23"/>
        <v>0.21739130434782605</v>
      </c>
      <c r="S47" s="2">
        <f t="shared" si="24"/>
        <v>0</v>
      </c>
      <c r="T47" s="14">
        <f t="shared" si="25"/>
        <v>0.21739130434782605</v>
      </c>
    </row>
    <row r="48" spans="2:21">
      <c r="C48" s="16"/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  <row r="69" spans="15:20">
      <c r="O69" s="9"/>
      <c r="P69" s="9"/>
      <c r="Q69" s="9"/>
      <c r="R69" s="2"/>
      <c r="S69" s="2"/>
      <c r="T69" s="2"/>
    </row>
    <row r="70" spans="15:20">
      <c r="O70" s="9"/>
      <c r="P70" s="9"/>
      <c r="Q70" s="9"/>
      <c r="R70" s="2"/>
      <c r="S70" s="2"/>
      <c r="T70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932A-6C89-4644-92D5-65128968C091}">
  <dimension ref="A1:U68"/>
  <sheetViews>
    <sheetView zoomScale="85" zoomScaleNormal="8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3" sqref="B3:U19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2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35" t="s">
        <v>19</v>
      </c>
      <c r="B2" s="35" t="s">
        <v>0</v>
      </c>
      <c r="C2" s="35" t="s">
        <v>1</v>
      </c>
      <c r="D2" s="35" t="s">
        <v>15</v>
      </c>
      <c r="E2" s="35" t="s">
        <v>16</v>
      </c>
      <c r="F2" s="3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0" t="s">
        <v>20</v>
      </c>
    </row>
    <row r="3" spans="1:21">
      <c r="A3" s="15"/>
      <c r="B3" s="15" t="s">
        <v>121</v>
      </c>
      <c r="C3" s="16">
        <f>H3</f>
        <v>14800</v>
      </c>
      <c r="D3" s="29">
        <v>8500</v>
      </c>
      <c r="E3" s="16">
        <f>C3</f>
        <v>14800</v>
      </c>
      <c r="F3" s="16">
        <f>I3</f>
        <v>10800</v>
      </c>
      <c r="H3">
        <f t="shared" ref="H3:H14" si="0">ROUNDDOWN(D3/(1-$H$1),-3)+800</f>
        <v>14800</v>
      </c>
      <c r="I3" s="6">
        <f>ROUNDDOWN(D3/(1-$I$1),-3)+800</f>
        <v>10800</v>
      </c>
      <c r="J3" s="2">
        <f t="shared" ref="J3:J14" si="1">1-D3/F3</f>
        <v>0.21296296296296291</v>
      </c>
      <c r="L3">
        <v>0</v>
      </c>
      <c r="M3">
        <v>1</v>
      </c>
      <c r="N3">
        <f>H3*M3</f>
        <v>14800</v>
      </c>
      <c r="O3" s="9">
        <f t="shared" ref="O3:O10" si="2">M3*D3</f>
        <v>8500</v>
      </c>
      <c r="P3" s="9">
        <f>N3</f>
        <v>14800</v>
      </c>
      <c r="Q3" s="18">
        <f>I3*M3</f>
        <v>10800</v>
      </c>
      <c r="R3" s="2">
        <f t="shared" ref="R3:R19" si="3">1-O3/Q3</f>
        <v>0.21296296296296291</v>
      </c>
      <c r="S3" s="2">
        <f t="shared" ref="S3:S19" si="4">L3/Q3</f>
        <v>0</v>
      </c>
      <c r="T3" s="14">
        <f>R3-S3</f>
        <v>0.21296296296296291</v>
      </c>
      <c r="U3" s="2"/>
    </row>
    <row r="4" spans="1:21">
      <c r="A4" s="15"/>
      <c r="B4" s="15" t="s">
        <v>122</v>
      </c>
      <c r="C4" s="16">
        <f t="shared" ref="C4:C10" si="5">H4</f>
        <v>10800</v>
      </c>
      <c r="D4" s="29">
        <v>6500</v>
      </c>
      <c r="E4" s="16">
        <f t="shared" ref="E4:E19" si="6">C4</f>
        <v>10800</v>
      </c>
      <c r="F4" s="16">
        <f t="shared" ref="F4:F19" si="7">I4</f>
        <v>8800</v>
      </c>
      <c r="H4">
        <f t="shared" si="0"/>
        <v>10800</v>
      </c>
      <c r="I4" s="6">
        <f t="shared" ref="I4:I19" si="8">ROUNDDOWN(D4/(1-$I$1),-3)+800</f>
        <v>8800</v>
      </c>
      <c r="J4" s="2">
        <f t="shared" si="1"/>
        <v>0.26136363636363635</v>
      </c>
      <c r="L4">
        <v>0</v>
      </c>
      <c r="M4">
        <v>1</v>
      </c>
      <c r="N4">
        <f t="shared" ref="N4:N19" si="9">H4*M4</f>
        <v>10800</v>
      </c>
      <c r="O4" s="9">
        <f t="shared" si="2"/>
        <v>6500</v>
      </c>
      <c r="P4" s="9">
        <f t="shared" ref="P4:P19" si="10">N4</f>
        <v>10800</v>
      </c>
      <c r="Q4" s="18">
        <f t="shared" ref="Q4:Q19" si="11">I4*M4</f>
        <v>8800</v>
      </c>
      <c r="R4" s="2">
        <f t="shared" si="3"/>
        <v>0.26136363636363635</v>
      </c>
      <c r="S4" s="2">
        <f t="shared" si="4"/>
        <v>0</v>
      </c>
      <c r="T4" s="14">
        <f t="shared" ref="T4:T19" si="12">R4-S4</f>
        <v>0.26136363636363635</v>
      </c>
      <c r="U4" s="2"/>
    </row>
    <row r="5" spans="1:21">
      <c r="A5" s="15"/>
      <c r="B5" s="15" t="s">
        <v>123</v>
      </c>
      <c r="C5" s="16">
        <f t="shared" si="5"/>
        <v>40800</v>
      </c>
      <c r="D5" s="29">
        <v>24000</v>
      </c>
      <c r="E5" s="16">
        <f t="shared" si="6"/>
        <v>40800</v>
      </c>
      <c r="F5" s="16">
        <f t="shared" si="7"/>
        <v>30800</v>
      </c>
      <c r="H5">
        <f t="shared" si="0"/>
        <v>40800</v>
      </c>
      <c r="I5" s="6">
        <f t="shared" si="8"/>
        <v>30800</v>
      </c>
      <c r="J5" s="2">
        <f t="shared" si="1"/>
        <v>0.22077922077922074</v>
      </c>
      <c r="L5">
        <v>0</v>
      </c>
      <c r="M5">
        <v>1</v>
      </c>
      <c r="N5">
        <f t="shared" si="9"/>
        <v>40800</v>
      </c>
      <c r="O5" s="9">
        <f t="shared" si="2"/>
        <v>24000</v>
      </c>
      <c r="P5" s="9">
        <f t="shared" si="10"/>
        <v>40800</v>
      </c>
      <c r="Q5" s="18">
        <f t="shared" si="11"/>
        <v>30800</v>
      </c>
      <c r="R5" s="2">
        <f t="shared" si="3"/>
        <v>0.22077922077922074</v>
      </c>
      <c r="S5" s="2">
        <f t="shared" si="4"/>
        <v>0</v>
      </c>
      <c r="T5" s="14">
        <f t="shared" si="12"/>
        <v>0.22077922077922074</v>
      </c>
      <c r="U5" s="2"/>
    </row>
    <row r="6" spans="1:21">
      <c r="A6" s="15"/>
      <c r="B6" s="15" t="s">
        <v>124</v>
      </c>
      <c r="C6" s="16">
        <f t="shared" si="5"/>
        <v>9800</v>
      </c>
      <c r="D6" s="29">
        <v>5500</v>
      </c>
      <c r="E6" s="16">
        <f t="shared" si="6"/>
        <v>9800</v>
      </c>
      <c r="F6" s="16">
        <f t="shared" si="7"/>
        <v>6800</v>
      </c>
      <c r="H6">
        <f t="shared" si="0"/>
        <v>9800</v>
      </c>
      <c r="I6" s="6">
        <f t="shared" si="8"/>
        <v>6800</v>
      </c>
      <c r="J6" s="2">
        <f t="shared" si="1"/>
        <v>0.19117647058823528</v>
      </c>
      <c r="L6">
        <v>0</v>
      </c>
      <c r="M6">
        <v>1</v>
      </c>
      <c r="N6">
        <f t="shared" si="9"/>
        <v>9800</v>
      </c>
      <c r="O6" s="9">
        <f t="shared" si="2"/>
        <v>5500</v>
      </c>
      <c r="P6" s="9">
        <f t="shared" si="10"/>
        <v>9800</v>
      </c>
      <c r="Q6" s="18">
        <f t="shared" si="11"/>
        <v>6800</v>
      </c>
      <c r="R6" s="2">
        <f t="shared" si="3"/>
        <v>0.19117647058823528</v>
      </c>
      <c r="S6" s="2">
        <f t="shared" si="4"/>
        <v>0</v>
      </c>
      <c r="T6" s="14">
        <f t="shared" si="12"/>
        <v>0.19117647058823528</v>
      </c>
      <c r="U6" s="2"/>
    </row>
    <row r="7" spans="1:21">
      <c r="A7" s="19"/>
      <c r="B7" s="32" t="s">
        <v>125</v>
      </c>
      <c r="C7" s="16">
        <f t="shared" si="5"/>
        <v>14800</v>
      </c>
      <c r="D7" s="29">
        <v>8500</v>
      </c>
      <c r="E7" s="16">
        <f t="shared" si="6"/>
        <v>14800</v>
      </c>
      <c r="F7" s="16">
        <f t="shared" si="7"/>
        <v>10800</v>
      </c>
      <c r="H7">
        <f t="shared" si="0"/>
        <v>14800</v>
      </c>
      <c r="I7" s="6">
        <f t="shared" si="8"/>
        <v>10800</v>
      </c>
      <c r="J7" s="2">
        <f t="shared" si="1"/>
        <v>0.21296296296296291</v>
      </c>
      <c r="L7">
        <v>0</v>
      </c>
      <c r="M7" s="33">
        <v>1</v>
      </c>
      <c r="N7">
        <f t="shared" si="9"/>
        <v>14800</v>
      </c>
      <c r="O7" s="9">
        <f t="shared" si="2"/>
        <v>8500</v>
      </c>
      <c r="P7" s="9">
        <f t="shared" si="10"/>
        <v>14800</v>
      </c>
      <c r="Q7" s="18">
        <f t="shared" si="11"/>
        <v>10800</v>
      </c>
      <c r="R7" s="2">
        <f t="shared" si="3"/>
        <v>0.21296296296296291</v>
      </c>
      <c r="S7" s="2">
        <f t="shared" si="4"/>
        <v>0</v>
      </c>
      <c r="T7" s="14">
        <f t="shared" si="12"/>
        <v>0.21296296296296291</v>
      </c>
      <c r="U7" s="31"/>
    </row>
    <row r="8" spans="1:21">
      <c r="A8" s="19"/>
      <c r="B8" s="32" t="s">
        <v>126</v>
      </c>
      <c r="C8" s="16">
        <f t="shared" si="5"/>
        <v>12800</v>
      </c>
      <c r="D8" s="29">
        <v>7500</v>
      </c>
      <c r="E8" s="16">
        <f t="shared" si="6"/>
        <v>12800</v>
      </c>
      <c r="F8" s="16">
        <f t="shared" si="7"/>
        <v>9800</v>
      </c>
      <c r="H8">
        <f t="shared" si="0"/>
        <v>12800</v>
      </c>
      <c r="I8" s="6">
        <f t="shared" si="8"/>
        <v>9800</v>
      </c>
      <c r="J8" s="2">
        <f t="shared" si="1"/>
        <v>0.23469387755102045</v>
      </c>
      <c r="L8">
        <v>0</v>
      </c>
      <c r="M8" s="33">
        <v>1</v>
      </c>
      <c r="N8">
        <f t="shared" si="9"/>
        <v>12800</v>
      </c>
      <c r="O8" s="9">
        <f t="shared" si="2"/>
        <v>7500</v>
      </c>
      <c r="P8" s="9">
        <f t="shared" si="10"/>
        <v>12800</v>
      </c>
      <c r="Q8" s="18">
        <f t="shared" si="11"/>
        <v>9800</v>
      </c>
      <c r="R8" s="2">
        <f t="shared" si="3"/>
        <v>0.23469387755102045</v>
      </c>
      <c r="S8" s="2">
        <f t="shared" si="4"/>
        <v>0</v>
      </c>
      <c r="T8" s="14">
        <f t="shared" si="12"/>
        <v>0.23469387755102045</v>
      </c>
      <c r="U8" s="31"/>
    </row>
    <row r="9" spans="1:21">
      <c r="A9" s="19"/>
      <c r="B9" s="32" t="s">
        <v>127</v>
      </c>
      <c r="C9" s="16">
        <f t="shared" si="5"/>
        <v>13800</v>
      </c>
      <c r="D9" s="29">
        <v>8000</v>
      </c>
      <c r="E9" s="16">
        <f t="shared" si="6"/>
        <v>13800</v>
      </c>
      <c r="F9" s="16">
        <f t="shared" si="7"/>
        <v>10800</v>
      </c>
      <c r="H9">
        <f t="shared" si="0"/>
        <v>13800</v>
      </c>
      <c r="I9" s="6">
        <f t="shared" si="8"/>
        <v>10800</v>
      </c>
      <c r="J9" s="2">
        <f t="shared" si="1"/>
        <v>0.2592592592592593</v>
      </c>
      <c r="L9">
        <v>0</v>
      </c>
      <c r="M9" s="33">
        <v>1</v>
      </c>
      <c r="N9">
        <f t="shared" si="9"/>
        <v>13800</v>
      </c>
      <c r="O9" s="9">
        <f t="shared" si="2"/>
        <v>8000</v>
      </c>
      <c r="P9" s="9">
        <f t="shared" si="10"/>
        <v>13800</v>
      </c>
      <c r="Q9" s="18">
        <f t="shared" si="11"/>
        <v>10800</v>
      </c>
      <c r="R9" s="2">
        <f t="shared" si="3"/>
        <v>0.2592592592592593</v>
      </c>
      <c r="S9" s="2">
        <f t="shared" si="4"/>
        <v>0</v>
      </c>
      <c r="T9" s="14">
        <f t="shared" si="12"/>
        <v>0.2592592592592593</v>
      </c>
      <c r="U9" s="31"/>
    </row>
    <row r="10" spans="1:21">
      <c r="A10" s="19"/>
      <c r="B10" s="32" t="s">
        <v>128</v>
      </c>
      <c r="C10" s="16">
        <f t="shared" si="5"/>
        <v>7800</v>
      </c>
      <c r="D10" s="29">
        <v>4300</v>
      </c>
      <c r="E10" s="16">
        <f t="shared" si="6"/>
        <v>7800</v>
      </c>
      <c r="F10" s="16">
        <f t="shared" si="7"/>
        <v>5800</v>
      </c>
      <c r="H10">
        <f t="shared" si="0"/>
        <v>7800</v>
      </c>
      <c r="I10" s="6">
        <f t="shared" si="8"/>
        <v>5800</v>
      </c>
      <c r="J10" s="2">
        <f t="shared" si="1"/>
        <v>0.25862068965517238</v>
      </c>
      <c r="L10">
        <v>0</v>
      </c>
      <c r="M10" s="33">
        <v>1</v>
      </c>
      <c r="N10">
        <f t="shared" si="9"/>
        <v>7800</v>
      </c>
      <c r="O10" s="9">
        <f t="shared" si="2"/>
        <v>4300</v>
      </c>
      <c r="P10" s="9">
        <f t="shared" si="10"/>
        <v>7800</v>
      </c>
      <c r="Q10" s="18">
        <f t="shared" si="11"/>
        <v>5800</v>
      </c>
      <c r="R10" s="2">
        <f t="shared" si="3"/>
        <v>0.25862068965517238</v>
      </c>
      <c r="S10" s="2">
        <f t="shared" si="4"/>
        <v>0</v>
      </c>
      <c r="T10" s="14">
        <f t="shared" si="12"/>
        <v>0.25862068965517238</v>
      </c>
      <c r="U10" s="31"/>
    </row>
    <row r="11" spans="1:21">
      <c r="B11" t="s">
        <v>129</v>
      </c>
      <c r="C11" s="16">
        <f>H11</f>
        <v>17800</v>
      </c>
      <c r="D11" s="5">
        <v>10500</v>
      </c>
      <c r="E11" s="16">
        <f t="shared" si="6"/>
        <v>17800</v>
      </c>
      <c r="F11" s="16">
        <f t="shared" si="7"/>
        <v>13800</v>
      </c>
      <c r="H11">
        <f t="shared" si="0"/>
        <v>17800</v>
      </c>
      <c r="I11" s="6">
        <f t="shared" si="8"/>
        <v>13800</v>
      </c>
      <c r="J11" s="2">
        <f t="shared" si="1"/>
        <v>0.23913043478260865</v>
      </c>
      <c r="L11">
        <v>0</v>
      </c>
      <c r="M11" s="33">
        <v>1</v>
      </c>
      <c r="N11">
        <f t="shared" si="9"/>
        <v>17800</v>
      </c>
      <c r="O11" s="9">
        <f t="shared" ref="O11:O12" si="13">M11*D11</f>
        <v>10500</v>
      </c>
      <c r="P11" s="9">
        <f t="shared" si="10"/>
        <v>17800</v>
      </c>
      <c r="Q11" s="18">
        <f t="shared" si="11"/>
        <v>13800</v>
      </c>
      <c r="R11" s="2">
        <f t="shared" si="3"/>
        <v>0.23913043478260865</v>
      </c>
      <c r="S11" s="2">
        <f t="shared" si="4"/>
        <v>0</v>
      </c>
      <c r="T11" s="14">
        <f t="shared" si="12"/>
        <v>0.23913043478260865</v>
      </c>
      <c r="U11" s="4"/>
    </row>
    <row r="12" spans="1:21">
      <c r="B12" t="s">
        <v>130</v>
      </c>
      <c r="C12" s="16">
        <f t="shared" ref="C12:C19" si="14">H12</f>
        <v>5800</v>
      </c>
      <c r="D12" s="5">
        <v>3300</v>
      </c>
      <c r="E12" s="16">
        <f t="shared" si="6"/>
        <v>5800</v>
      </c>
      <c r="F12" s="16">
        <f t="shared" si="7"/>
        <v>4800</v>
      </c>
      <c r="H12">
        <f t="shared" si="0"/>
        <v>5800</v>
      </c>
      <c r="I12" s="6">
        <f t="shared" si="8"/>
        <v>4800</v>
      </c>
      <c r="J12" s="2">
        <f t="shared" si="1"/>
        <v>0.3125</v>
      </c>
      <c r="L12">
        <v>0</v>
      </c>
      <c r="M12" s="33">
        <v>1</v>
      </c>
      <c r="N12">
        <f t="shared" si="9"/>
        <v>5800</v>
      </c>
      <c r="O12" s="9">
        <f t="shared" si="13"/>
        <v>3300</v>
      </c>
      <c r="P12" s="9">
        <f t="shared" si="10"/>
        <v>5800</v>
      </c>
      <c r="Q12" s="18">
        <f t="shared" si="11"/>
        <v>4800</v>
      </c>
      <c r="R12" s="2">
        <f t="shared" si="3"/>
        <v>0.3125</v>
      </c>
      <c r="S12" s="2">
        <f t="shared" si="4"/>
        <v>0</v>
      </c>
      <c r="T12" s="14">
        <f t="shared" si="12"/>
        <v>0.3125</v>
      </c>
      <c r="U12" s="4"/>
    </row>
    <row r="13" spans="1:21">
      <c r="B13" t="s">
        <v>131</v>
      </c>
      <c r="C13" s="16">
        <f t="shared" si="14"/>
        <v>7800</v>
      </c>
      <c r="D13" s="5">
        <v>4500</v>
      </c>
      <c r="E13" s="16">
        <f t="shared" si="6"/>
        <v>7800</v>
      </c>
      <c r="F13" s="16">
        <f t="shared" si="7"/>
        <v>5800</v>
      </c>
      <c r="H13">
        <f t="shared" si="0"/>
        <v>7800</v>
      </c>
      <c r="I13" s="6">
        <f t="shared" si="8"/>
        <v>5800</v>
      </c>
      <c r="J13" s="2">
        <f t="shared" si="1"/>
        <v>0.22413793103448276</v>
      </c>
      <c r="L13">
        <v>0</v>
      </c>
      <c r="M13" s="33">
        <v>1</v>
      </c>
      <c r="N13">
        <f t="shared" si="9"/>
        <v>7800</v>
      </c>
      <c r="O13" s="9">
        <f>M13*D13</f>
        <v>4500</v>
      </c>
      <c r="P13" s="9">
        <f t="shared" si="10"/>
        <v>7800</v>
      </c>
      <c r="Q13" s="18">
        <f t="shared" si="11"/>
        <v>5800</v>
      </c>
      <c r="R13" s="2">
        <f t="shared" si="3"/>
        <v>0.22413793103448276</v>
      </c>
      <c r="S13" s="2">
        <f t="shared" si="4"/>
        <v>0</v>
      </c>
      <c r="T13" s="14">
        <f t="shared" si="12"/>
        <v>0.22413793103448276</v>
      </c>
      <c r="U13" s="4"/>
    </row>
    <row r="14" spans="1:21">
      <c r="B14" t="s">
        <v>132</v>
      </c>
      <c r="C14" s="16">
        <f t="shared" si="14"/>
        <v>25800</v>
      </c>
      <c r="D14" s="5">
        <v>15500</v>
      </c>
      <c r="E14" s="16">
        <f t="shared" si="6"/>
        <v>25800</v>
      </c>
      <c r="F14" s="16">
        <f t="shared" si="7"/>
        <v>19800</v>
      </c>
      <c r="H14">
        <f t="shared" si="0"/>
        <v>25800</v>
      </c>
      <c r="I14" s="6">
        <f t="shared" si="8"/>
        <v>19800</v>
      </c>
      <c r="J14" s="2">
        <f t="shared" si="1"/>
        <v>0.21717171717171713</v>
      </c>
      <c r="L14">
        <v>0</v>
      </c>
      <c r="M14" s="33">
        <v>1</v>
      </c>
      <c r="N14">
        <f t="shared" si="9"/>
        <v>25800</v>
      </c>
      <c r="O14" s="9">
        <f t="shared" ref="O14:O19" si="15">M14*D14</f>
        <v>15500</v>
      </c>
      <c r="P14" s="9">
        <f t="shared" si="10"/>
        <v>25800</v>
      </c>
      <c r="Q14" s="18">
        <f t="shared" si="11"/>
        <v>19800</v>
      </c>
      <c r="R14" s="2">
        <f t="shared" si="3"/>
        <v>0.21717171717171713</v>
      </c>
      <c r="S14" s="2">
        <f t="shared" si="4"/>
        <v>0</v>
      </c>
      <c r="T14" s="14">
        <f t="shared" si="12"/>
        <v>0.21717171717171713</v>
      </c>
      <c r="U14" s="4"/>
    </row>
    <row r="15" spans="1:21">
      <c r="B15" t="s">
        <v>133</v>
      </c>
      <c r="C15" s="16">
        <f t="shared" si="14"/>
        <v>9800</v>
      </c>
      <c r="D15" s="5">
        <v>5500</v>
      </c>
      <c r="E15" s="16">
        <f t="shared" si="6"/>
        <v>9800</v>
      </c>
      <c r="F15" s="16">
        <f t="shared" si="7"/>
        <v>6800</v>
      </c>
      <c r="H15">
        <f t="shared" ref="H15:H19" si="16">ROUNDDOWN(D15/(1-$H$1),-3)+800</f>
        <v>9800</v>
      </c>
      <c r="I15" s="6">
        <f t="shared" si="8"/>
        <v>6800</v>
      </c>
      <c r="J15" s="2">
        <f t="shared" ref="J15:J19" si="17">1-D15/F15</f>
        <v>0.19117647058823528</v>
      </c>
      <c r="L15">
        <v>0</v>
      </c>
      <c r="M15" s="33">
        <v>1</v>
      </c>
      <c r="N15">
        <f t="shared" si="9"/>
        <v>9800</v>
      </c>
      <c r="O15" s="9">
        <f t="shared" si="15"/>
        <v>5500</v>
      </c>
      <c r="P15" s="9">
        <f t="shared" si="10"/>
        <v>9800</v>
      </c>
      <c r="Q15" s="18">
        <f t="shared" si="11"/>
        <v>6800</v>
      </c>
      <c r="R15" s="2">
        <f t="shared" si="3"/>
        <v>0.19117647058823528</v>
      </c>
      <c r="S15" s="2">
        <f t="shared" si="4"/>
        <v>0</v>
      </c>
      <c r="T15" s="14">
        <f t="shared" si="12"/>
        <v>0.19117647058823528</v>
      </c>
      <c r="U15" s="4"/>
    </row>
    <row r="16" spans="1:21">
      <c r="B16" s="28" t="s">
        <v>134</v>
      </c>
      <c r="C16" s="16">
        <f t="shared" si="14"/>
        <v>21800</v>
      </c>
      <c r="D16" s="5">
        <v>13000</v>
      </c>
      <c r="E16" s="16">
        <f t="shared" si="6"/>
        <v>21800</v>
      </c>
      <c r="F16" s="16">
        <f t="shared" si="7"/>
        <v>16800</v>
      </c>
      <c r="H16">
        <f t="shared" si="16"/>
        <v>21800</v>
      </c>
      <c r="I16" s="6">
        <f t="shared" si="8"/>
        <v>16800</v>
      </c>
      <c r="J16" s="2">
        <f t="shared" si="17"/>
        <v>0.22619047619047616</v>
      </c>
      <c r="L16">
        <v>0</v>
      </c>
      <c r="M16" s="33">
        <v>1</v>
      </c>
      <c r="N16">
        <f t="shared" si="9"/>
        <v>21800</v>
      </c>
      <c r="O16" s="9">
        <f t="shared" si="15"/>
        <v>13000</v>
      </c>
      <c r="P16" s="9">
        <f t="shared" si="10"/>
        <v>21800</v>
      </c>
      <c r="Q16" s="18">
        <f t="shared" si="11"/>
        <v>16800</v>
      </c>
      <c r="R16" s="2">
        <f t="shared" si="3"/>
        <v>0.22619047619047616</v>
      </c>
      <c r="S16" s="2">
        <f t="shared" si="4"/>
        <v>0</v>
      </c>
      <c r="T16" s="14">
        <f t="shared" si="12"/>
        <v>0.22619047619047616</v>
      </c>
      <c r="U16" s="4"/>
    </row>
    <row r="17" spans="2:21">
      <c r="B17" s="28" t="s">
        <v>135</v>
      </c>
      <c r="C17" s="16">
        <f t="shared" si="14"/>
        <v>10800</v>
      </c>
      <c r="D17" s="5">
        <v>6000</v>
      </c>
      <c r="E17" s="16">
        <f t="shared" si="6"/>
        <v>10800</v>
      </c>
      <c r="F17" s="16">
        <f t="shared" si="7"/>
        <v>7800</v>
      </c>
      <c r="H17">
        <f t="shared" si="16"/>
        <v>10800</v>
      </c>
      <c r="I17" s="6">
        <f t="shared" si="8"/>
        <v>7800</v>
      </c>
      <c r="J17" s="2">
        <f t="shared" si="17"/>
        <v>0.23076923076923073</v>
      </c>
      <c r="L17">
        <v>0</v>
      </c>
      <c r="M17" s="33">
        <v>1</v>
      </c>
      <c r="N17">
        <f t="shared" si="9"/>
        <v>10800</v>
      </c>
      <c r="O17" s="9">
        <f t="shared" si="15"/>
        <v>6000</v>
      </c>
      <c r="P17" s="9">
        <f t="shared" si="10"/>
        <v>10800</v>
      </c>
      <c r="Q17" s="18">
        <f t="shared" si="11"/>
        <v>7800</v>
      </c>
      <c r="R17" s="2">
        <f t="shared" si="3"/>
        <v>0.23076923076923073</v>
      </c>
      <c r="S17" s="2">
        <f t="shared" si="4"/>
        <v>0</v>
      </c>
      <c r="T17" s="14">
        <f t="shared" si="12"/>
        <v>0.23076923076923073</v>
      </c>
      <c r="U17" s="4"/>
    </row>
    <row r="18" spans="2:21">
      <c r="B18" t="s">
        <v>136</v>
      </c>
      <c r="C18" s="16">
        <f t="shared" si="14"/>
        <v>10800</v>
      </c>
      <c r="D18" s="5">
        <v>6000</v>
      </c>
      <c r="E18" s="16">
        <f t="shared" si="6"/>
        <v>10800</v>
      </c>
      <c r="F18" s="16">
        <f t="shared" si="7"/>
        <v>7800</v>
      </c>
      <c r="H18">
        <f t="shared" si="16"/>
        <v>10800</v>
      </c>
      <c r="I18" s="6">
        <f t="shared" si="8"/>
        <v>7800</v>
      </c>
      <c r="J18" s="2">
        <f t="shared" si="17"/>
        <v>0.23076923076923073</v>
      </c>
      <c r="L18">
        <v>0</v>
      </c>
      <c r="M18" s="33">
        <v>1</v>
      </c>
      <c r="N18">
        <f t="shared" si="9"/>
        <v>10800</v>
      </c>
      <c r="O18" s="9">
        <f t="shared" si="15"/>
        <v>6000</v>
      </c>
      <c r="P18" s="9">
        <f t="shared" si="10"/>
        <v>10800</v>
      </c>
      <c r="Q18" s="18">
        <f t="shared" si="11"/>
        <v>7800</v>
      </c>
      <c r="R18" s="2">
        <f t="shared" si="3"/>
        <v>0.23076923076923073</v>
      </c>
      <c r="S18" s="2">
        <f t="shared" si="4"/>
        <v>0</v>
      </c>
      <c r="T18" s="14">
        <f t="shared" si="12"/>
        <v>0.23076923076923073</v>
      </c>
      <c r="U18" s="4"/>
    </row>
    <row r="19" spans="2:21">
      <c r="B19" t="s">
        <v>137</v>
      </c>
      <c r="C19" s="16">
        <f t="shared" si="14"/>
        <v>8800</v>
      </c>
      <c r="D19" s="30">
        <v>5000</v>
      </c>
      <c r="E19" s="16">
        <f t="shared" si="6"/>
        <v>8800</v>
      </c>
      <c r="F19" s="16">
        <f t="shared" si="7"/>
        <v>6800</v>
      </c>
      <c r="H19">
        <f t="shared" si="16"/>
        <v>8800</v>
      </c>
      <c r="I19" s="6">
        <f t="shared" si="8"/>
        <v>6800</v>
      </c>
      <c r="J19" s="2">
        <f t="shared" si="17"/>
        <v>0.26470588235294112</v>
      </c>
      <c r="L19">
        <v>0</v>
      </c>
      <c r="M19" s="33">
        <v>1</v>
      </c>
      <c r="N19">
        <f t="shared" si="9"/>
        <v>8800</v>
      </c>
      <c r="O19" s="9">
        <f t="shared" si="15"/>
        <v>5000</v>
      </c>
      <c r="P19" s="9">
        <f t="shared" si="10"/>
        <v>8800</v>
      </c>
      <c r="Q19" s="18">
        <f t="shared" si="11"/>
        <v>6800</v>
      </c>
      <c r="R19" s="2">
        <f t="shared" si="3"/>
        <v>0.26470588235294112</v>
      </c>
      <c r="S19" s="2">
        <f t="shared" si="4"/>
        <v>0</v>
      </c>
      <c r="T19" s="14">
        <f t="shared" si="12"/>
        <v>0.26470588235294112</v>
      </c>
      <c r="U19" s="4"/>
    </row>
    <row r="20" spans="2:21">
      <c r="C20" s="16"/>
      <c r="D20" s="5"/>
      <c r="E20" s="16"/>
      <c r="F20" s="16"/>
      <c r="I20" s="6"/>
      <c r="J20" s="2"/>
      <c r="M20" s="33"/>
      <c r="O20" s="9"/>
      <c r="P20" s="9"/>
      <c r="Q20" s="18"/>
      <c r="R20" s="2"/>
      <c r="S20" s="2"/>
      <c r="T20" s="14"/>
      <c r="U20" s="4"/>
    </row>
    <row r="21" spans="2:21">
      <c r="C21" s="16"/>
      <c r="D21" s="5"/>
      <c r="E21" s="16"/>
      <c r="F21" s="16"/>
      <c r="I21" s="6"/>
      <c r="J21" s="2"/>
      <c r="M21" s="33"/>
      <c r="O21" s="9"/>
      <c r="P21" s="9"/>
      <c r="Q21" s="18"/>
      <c r="R21" s="2"/>
      <c r="S21" s="2"/>
      <c r="T21" s="14"/>
      <c r="U21" s="4"/>
    </row>
    <row r="22" spans="2:21">
      <c r="C22" s="16"/>
      <c r="D22" s="5"/>
      <c r="E22" s="16"/>
      <c r="F22" s="16"/>
      <c r="I22" s="6"/>
      <c r="J22" s="2"/>
      <c r="M22" s="33"/>
      <c r="O22" s="9"/>
      <c r="P22" s="9"/>
      <c r="Q22" s="18"/>
      <c r="R22" s="2"/>
      <c r="S22" s="2"/>
      <c r="T22" s="14"/>
      <c r="U22" s="4"/>
    </row>
    <row r="23" spans="2:21">
      <c r="C23" s="16"/>
      <c r="D23" s="5"/>
      <c r="E23" s="16"/>
      <c r="F23" s="16"/>
      <c r="I23" s="6"/>
      <c r="J23" s="2"/>
      <c r="M23" s="33"/>
      <c r="O23" s="9"/>
      <c r="P23" s="9"/>
      <c r="Q23" s="18"/>
      <c r="R23" s="2"/>
      <c r="S23" s="2"/>
      <c r="T23" s="14"/>
      <c r="U23" s="4"/>
    </row>
    <row r="24" spans="2:21">
      <c r="C24" s="16"/>
      <c r="D24" s="5"/>
      <c r="E24" s="16"/>
      <c r="F24" s="16"/>
      <c r="I24" s="6"/>
      <c r="J24" s="2"/>
      <c r="M24" s="33"/>
      <c r="O24" s="9"/>
      <c r="P24" s="9"/>
      <c r="Q24" s="18"/>
      <c r="R24" s="2"/>
      <c r="S24" s="2"/>
      <c r="T24" s="14"/>
      <c r="U24" s="4"/>
    </row>
    <row r="25" spans="2:21">
      <c r="C25" s="16"/>
      <c r="D25" s="5"/>
      <c r="E25" s="16"/>
      <c r="F25" s="16"/>
      <c r="I25" s="6"/>
      <c r="J25" s="2"/>
      <c r="M25" s="33"/>
      <c r="O25" s="9"/>
      <c r="P25" s="9"/>
      <c r="Q25" s="18"/>
      <c r="R25" s="2"/>
      <c r="S25" s="2"/>
      <c r="T25" s="14"/>
      <c r="U25" s="4"/>
    </row>
    <row r="26" spans="2:21">
      <c r="C26" s="16"/>
      <c r="D26" s="5"/>
      <c r="E26" s="16"/>
      <c r="F26" s="16"/>
      <c r="I26" s="6"/>
      <c r="J26" s="2"/>
      <c r="M26" s="33"/>
      <c r="O26" s="9"/>
      <c r="P26" s="9"/>
      <c r="Q26" s="18"/>
      <c r="R26" s="2"/>
      <c r="S26" s="2"/>
      <c r="T26" s="14"/>
      <c r="U26" s="4"/>
    </row>
    <row r="27" spans="2:21">
      <c r="C27" s="16"/>
      <c r="D27" s="5"/>
      <c r="E27" s="16"/>
      <c r="F27" s="16"/>
      <c r="I27" s="6"/>
      <c r="J27" s="2"/>
      <c r="M27" s="33"/>
      <c r="O27" s="9"/>
      <c r="P27" s="9"/>
      <c r="Q27" s="18"/>
      <c r="R27" s="2"/>
      <c r="S27" s="2"/>
      <c r="T27" s="14"/>
      <c r="U27" s="4"/>
    </row>
    <row r="28" spans="2:21">
      <c r="C28" s="16"/>
      <c r="D28" s="5"/>
      <c r="E28" s="16"/>
      <c r="F28" s="16"/>
      <c r="I28" s="6"/>
      <c r="J28" s="2"/>
      <c r="M28" s="33"/>
      <c r="O28" s="9"/>
      <c r="P28" s="9"/>
      <c r="Q28" s="18"/>
      <c r="R28" s="2"/>
      <c r="S28" s="2"/>
      <c r="T28" s="14"/>
      <c r="U28" s="4"/>
    </row>
    <row r="29" spans="2:21">
      <c r="C29" s="16"/>
      <c r="D29" s="5"/>
      <c r="E29" s="16"/>
      <c r="F29" s="16"/>
      <c r="I29" s="6"/>
      <c r="J29" s="2"/>
      <c r="M29" s="33"/>
      <c r="O29" s="9"/>
      <c r="P29" s="9"/>
      <c r="Q29" s="18"/>
      <c r="R29" s="2"/>
      <c r="S29" s="2"/>
      <c r="T29" s="14"/>
      <c r="U29" s="4"/>
    </row>
    <row r="30" spans="2:21">
      <c r="C30" s="16"/>
      <c r="D30" s="27"/>
      <c r="E30" s="16"/>
      <c r="F30" s="16"/>
      <c r="I30" s="6"/>
      <c r="J30" s="2"/>
      <c r="M30" s="33"/>
      <c r="O30" s="9"/>
      <c r="P30" s="9"/>
      <c r="Q30" s="18"/>
      <c r="R30" s="2"/>
      <c r="S30" s="2"/>
      <c r="T30" s="14"/>
      <c r="U30" s="4"/>
    </row>
    <row r="31" spans="2:21">
      <c r="C31" s="16"/>
      <c r="D31" s="27"/>
      <c r="E31" s="16"/>
      <c r="F31" s="16"/>
      <c r="I31" s="6"/>
      <c r="J31" s="2"/>
      <c r="M31" s="33"/>
      <c r="O31" s="9"/>
      <c r="P31" s="9"/>
      <c r="Q31" s="18"/>
      <c r="R31" s="2"/>
      <c r="S31" s="2"/>
      <c r="T31" s="14"/>
      <c r="U31" s="4"/>
    </row>
    <row r="32" spans="2:21">
      <c r="C32" s="16"/>
      <c r="D32" s="27"/>
      <c r="E32" s="16"/>
      <c r="F32" s="16"/>
      <c r="I32" s="6"/>
      <c r="J32" s="2"/>
      <c r="M32" s="33"/>
      <c r="O32" s="9"/>
      <c r="P32" s="9"/>
      <c r="Q32" s="18"/>
      <c r="R32" s="2"/>
      <c r="S32" s="2"/>
      <c r="T32" s="14"/>
      <c r="U32" s="4"/>
    </row>
    <row r="33" spans="3:21">
      <c r="C33" s="16"/>
      <c r="D33" s="27"/>
      <c r="E33" s="16"/>
      <c r="F33" s="16"/>
      <c r="I33" s="6"/>
      <c r="J33" s="2"/>
      <c r="M33" s="33"/>
      <c r="O33" s="9"/>
      <c r="P33" s="9"/>
      <c r="Q33" s="18"/>
      <c r="R33" s="2"/>
      <c r="S33" s="2"/>
      <c r="T33" s="14"/>
      <c r="U33" s="4"/>
    </row>
    <row r="34" spans="3:21">
      <c r="C34" s="16"/>
      <c r="D34" s="27"/>
      <c r="E34" s="16"/>
      <c r="F34" s="16"/>
      <c r="I34" s="6"/>
      <c r="J34" s="2"/>
      <c r="M34" s="33"/>
      <c r="O34" s="9"/>
      <c r="P34" s="9"/>
      <c r="Q34" s="18"/>
      <c r="R34" s="2"/>
      <c r="S34" s="2"/>
      <c r="T34" s="14"/>
      <c r="U34" s="4"/>
    </row>
    <row r="35" spans="3:21">
      <c r="C35" s="16"/>
      <c r="D35" s="27"/>
      <c r="E35" s="16"/>
      <c r="F35" s="16"/>
      <c r="I35" s="6"/>
      <c r="J35" s="2"/>
      <c r="M35" s="33"/>
      <c r="O35" s="9"/>
      <c r="P35" s="9"/>
      <c r="Q35" s="18"/>
      <c r="R35" s="2"/>
      <c r="S35" s="2"/>
      <c r="T35" s="14"/>
      <c r="U35" s="4"/>
    </row>
    <row r="36" spans="3:21">
      <c r="C36" s="16"/>
      <c r="D36" s="27"/>
      <c r="E36" s="16"/>
      <c r="F36" s="16"/>
      <c r="I36" s="6"/>
      <c r="J36" s="2"/>
      <c r="M36" s="33"/>
      <c r="O36" s="9"/>
      <c r="P36" s="9"/>
      <c r="Q36" s="18"/>
      <c r="R36" s="2"/>
      <c r="S36" s="2"/>
      <c r="T36" s="14"/>
      <c r="U36" s="4"/>
    </row>
    <row r="37" spans="3:21">
      <c r="C37" s="16"/>
      <c r="D37" s="27"/>
      <c r="E37" s="16"/>
      <c r="F37" s="16"/>
      <c r="I37" s="6"/>
      <c r="J37" s="2"/>
      <c r="M37" s="33"/>
      <c r="O37" s="9"/>
      <c r="P37" s="9"/>
      <c r="Q37" s="18"/>
      <c r="R37" s="2"/>
      <c r="S37" s="2"/>
      <c r="T37" s="14"/>
      <c r="U37" s="4"/>
    </row>
    <row r="38" spans="3:21">
      <c r="C38" s="16"/>
      <c r="D38" s="27"/>
      <c r="E38" s="16"/>
      <c r="F38" s="16"/>
      <c r="I38" s="6"/>
      <c r="J38" s="2"/>
      <c r="M38" s="33"/>
      <c r="O38" s="9"/>
      <c r="P38" s="9"/>
      <c r="Q38" s="18"/>
      <c r="R38" s="2"/>
      <c r="S38" s="2"/>
      <c r="T38" s="14"/>
      <c r="U38" s="4"/>
    </row>
    <row r="39" spans="3:21">
      <c r="C39" s="16"/>
      <c r="D39" s="27"/>
      <c r="E39" s="16"/>
      <c r="F39" s="16"/>
      <c r="I39" s="6"/>
      <c r="J39" s="2"/>
      <c r="M39" s="33"/>
      <c r="O39" s="9"/>
      <c r="P39" s="9"/>
      <c r="Q39" s="18"/>
      <c r="R39" s="2"/>
      <c r="S39" s="2"/>
      <c r="T39" s="14"/>
      <c r="U39" s="4"/>
    </row>
    <row r="40" spans="3:21">
      <c r="C40" s="16"/>
      <c r="D40" s="27"/>
      <c r="E40" s="16"/>
      <c r="F40" s="16"/>
      <c r="I40" s="6"/>
      <c r="J40" s="2"/>
      <c r="M40" s="33"/>
      <c r="O40" s="9"/>
      <c r="P40" s="9"/>
      <c r="Q40" s="18"/>
      <c r="R40" s="2"/>
      <c r="S40" s="2"/>
      <c r="T40" s="14"/>
      <c r="U40" s="4"/>
    </row>
    <row r="41" spans="3:21">
      <c r="C41" s="16"/>
      <c r="D41" s="27"/>
      <c r="E41" s="16"/>
      <c r="F41" s="16"/>
      <c r="I41" s="6"/>
      <c r="J41" s="2"/>
      <c r="M41" s="33"/>
      <c r="O41" s="9"/>
      <c r="P41" s="9"/>
      <c r="Q41" s="18"/>
      <c r="R41" s="2"/>
      <c r="S41" s="2"/>
      <c r="T41" s="14"/>
      <c r="U41" s="4"/>
    </row>
    <row r="42" spans="3:21">
      <c r="C42" s="16"/>
      <c r="D42" s="27"/>
      <c r="E42" s="16"/>
      <c r="F42" s="16"/>
      <c r="I42" s="6"/>
      <c r="J42" s="2"/>
      <c r="M42" s="33"/>
      <c r="O42" s="9"/>
      <c r="P42" s="9"/>
      <c r="Q42" s="18"/>
      <c r="R42" s="2"/>
      <c r="S42" s="2"/>
      <c r="T42" s="14"/>
      <c r="U42" s="4"/>
    </row>
    <row r="43" spans="3:21">
      <c r="C43" s="16"/>
      <c r="D43" s="27"/>
      <c r="E43" s="16"/>
      <c r="F43" s="16"/>
      <c r="I43" s="6"/>
      <c r="J43" s="2"/>
      <c r="M43" s="33"/>
      <c r="O43" s="9"/>
      <c r="P43" s="9"/>
      <c r="Q43" s="18"/>
      <c r="R43" s="2"/>
      <c r="S43" s="2"/>
      <c r="T43" s="14"/>
      <c r="U43" s="4"/>
    </row>
    <row r="44" spans="3:21">
      <c r="C44" s="16"/>
      <c r="D44" s="27"/>
      <c r="E44" s="16"/>
      <c r="F44" s="16"/>
      <c r="I44" s="6"/>
      <c r="J44" s="2"/>
      <c r="M44" s="33"/>
      <c r="O44" s="9"/>
      <c r="P44" s="9"/>
      <c r="Q44" s="18"/>
      <c r="R44" s="2"/>
      <c r="S44" s="2"/>
      <c r="T44" s="14"/>
      <c r="U44" s="4"/>
    </row>
    <row r="45" spans="3:21">
      <c r="C45" s="16"/>
      <c r="D45" s="27"/>
      <c r="E45" s="16"/>
      <c r="F45" s="16"/>
      <c r="I45" s="6"/>
      <c r="J45" s="2"/>
      <c r="M45" s="33"/>
      <c r="O45" s="9"/>
      <c r="P45" s="9"/>
      <c r="Q45" s="18"/>
      <c r="R45" s="2"/>
      <c r="S45" s="2"/>
      <c r="T45" s="14"/>
    </row>
    <row r="46" spans="3:21">
      <c r="C46" s="16"/>
      <c r="O46" s="9"/>
      <c r="P46" s="9"/>
      <c r="Q46" s="9"/>
      <c r="R46" s="2"/>
      <c r="S46" s="2"/>
      <c r="T46" s="2"/>
    </row>
    <row r="47" spans="3:21">
      <c r="O47" s="9"/>
      <c r="P47" s="9"/>
      <c r="Q47" s="9"/>
      <c r="R47" s="2"/>
      <c r="S47" s="2"/>
      <c r="T47" s="2"/>
    </row>
    <row r="48" spans="3:21"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CCDD-418E-4C0D-B17A-1C67D4A29D78}">
  <dimension ref="A1:U70"/>
  <sheetViews>
    <sheetView zoomScale="85" zoomScaleNormal="8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I23" sqref="I23"/>
    </sheetView>
  </sheetViews>
  <sheetFormatPr defaultRowHeight="16.5"/>
  <cols>
    <col min="1" max="1" width="10.25" bestFit="1" customWidth="1"/>
    <col min="2" max="2" width="58" customWidth="1"/>
    <col min="3" max="3" width="8.625" bestFit="1" customWidth="1"/>
    <col min="4" max="4" width="17" bestFit="1" customWidth="1"/>
    <col min="5" max="5" width="12.625" bestFit="1" customWidth="1"/>
    <col min="6" max="6" width="10.75" style="12" bestFit="1" customWidth="1"/>
    <col min="7" max="7" width="1.375" customWidth="1"/>
    <col min="8" max="8" width="12.375" bestFit="1" customWidth="1"/>
    <col min="9" max="9" width="10.375" bestFit="1" customWidth="1"/>
    <col min="10" max="10" width="12.375" bestFit="1" customWidth="1"/>
    <col min="11" max="11" width="1.25" customWidth="1"/>
    <col min="16" max="16" width="12" bestFit="1" customWidth="1"/>
    <col min="17" max="17" width="12.375" bestFit="1" customWidth="1"/>
    <col min="18" max="18" width="12.375" customWidth="1"/>
    <col min="20" max="20" width="13.25" customWidth="1"/>
    <col min="21" max="21" width="17.5" bestFit="1" customWidth="1"/>
  </cols>
  <sheetData>
    <row r="1" spans="1:21">
      <c r="H1" s="4">
        <v>0.4</v>
      </c>
      <c r="I1" s="4">
        <v>0.2</v>
      </c>
      <c r="N1">
        <v>13</v>
      </c>
      <c r="O1">
        <v>14</v>
      </c>
      <c r="P1">
        <v>15</v>
      </c>
      <c r="Q1">
        <v>16</v>
      </c>
    </row>
    <row r="2" spans="1:21" s="1" customFormat="1">
      <c r="A2" s="15" t="s">
        <v>19</v>
      </c>
      <c r="B2" s="15" t="s">
        <v>0</v>
      </c>
      <c r="C2" s="15" t="s">
        <v>1</v>
      </c>
      <c r="D2" s="15" t="s">
        <v>15</v>
      </c>
      <c r="E2" s="15" t="s">
        <v>16</v>
      </c>
      <c r="F2" s="15" t="s">
        <v>3</v>
      </c>
      <c r="H2" s="7" t="s">
        <v>5</v>
      </c>
      <c r="I2" s="7" t="s">
        <v>4</v>
      </c>
      <c r="J2" s="7" t="s">
        <v>6</v>
      </c>
      <c r="L2" s="10" t="s">
        <v>7</v>
      </c>
      <c r="M2" s="10" t="s">
        <v>8</v>
      </c>
      <c r="N2" s="10" t="s">
        <v>14</v>
      </c>
      <c r="O2" s="10" t="s">
        <v>9</v>
      </c>
      <c r="P2" s="10" t="s">
        <v>17</v>
      </c>
      <c r="Q2" s="17" t="s">
        <v>10</v>
      </c>
      <c r="R2" s="10" t="s">
        <v>12</v>
      </c>
      <c r="S2" s="10" t="s">
        <v>11</v>
      </c>
      <c r="T2" s="13" t="s">
        <v>13</v>
      </c>
      <c r="U2" s="11" t="s">
        <v>20</v>
      </c>
    </row>
    <row r="3" spans="1:21">
      <c r="A3" s="15"/>
      <c r="B3" s="15" t="s">
        <v>138</v>
      </c>
      <c r="C3" s="16">
        <f>H3</f>
        <v>8800</v>
      </c>
      <c r="D3" s="29">
        <v>5000</v>
      </c>
      <c r="E3" s="16">
        <f>C3</f>
        <v>8800</v>
      </c>
      <c r="F3" s="16">
        <f>I3</f>
        <v>6800</v>
      </c>
      <c r="H3">
        <f>ROUNDDOWN(D3/(1-$H$1),-3)+800</f>
        <v>8800</v>
      </c>
      <c r="I3" s="6">
        <f>ROUNDDOWN(D3/(1-$I$1),-3)+800</f>
        <v>6800</v>
      </c>
      <c r="J3" s="2">
        <f>1-D3/F3</f>
        <v>0.26470588235294112</v>
      </c>
      <c r="L3">
        <v>0</v>
      </c>
      <c r="M3">
        <v>1</v>
      </c>
      <c r="N3">
        <f>H3*M3</f>
        <v>8800</v>
      </c>
      <c r="O3" s="9">
        <f>M3*D3</f>
        <v>5000</v>
      </c>
      <c r="P3" s="9">
        <f>N3</f>
        <v>8800</v>
      </c>
      <c r="Q3" s="18">
        <f>I3*M3</f>
        <v>6800</v>
      </c>
      <c r="R3" s="2">
        <f t="shared" ref="R3:R6" si="0">1-O3/Q3</f>
        <v>0.26470588235294112</v>
      </c>
      <c r="S3" s="2">
        <f t="shared" ref="S3:S6" si="1">L3/Q3</f>
        <v>0</v>
      </c>
      <c r="T3" s="14">
        <f>R3-S3</f>
        <v>0.26470588235294112</v>
      </c>
      <c r="U3" s="2"/>
    </row>
    <row r="4" spans="1:21">
      <c r="A4" s="15"/>
      <c r="B4" s="15" t="s">
        <v>139</v>
      </c>
      <c r="C4" s="16">
        <f t="shared" ref="C4:C6" si="2">H4</f>
        <v>8800</v>
      </c>
      <c r="D4" s="29">
        <v>5000</v>
      </c>
      <c r="E4" s="16">
        <f t="shared" ref="E4:E6" si="3">C4</f>
        <v>8800</v>
      </c>
      <c r="F4" s="16">
        <f t="shared" ref="F4:F6" si="4">I4</f>
        <v>6800</v>
      </c>
      <c r="H4">
        <f>ROUNDDOWN(D4/(1-$H$1),-3)+800</f>
        <v>8800</v>
      </c>
      <c r="I4" s="6">
        <f t="shared" ref="I4:I6" si="5">ROUNDDOWN(D4/(1-$I$1),-3)+800</f>
        <v>6800</v>
      </c>
      <c r="J4" s="2">
        <f>1-D4/F4</f>
        <v>0.26470588235294112</v>
      </c>
      <c r="L4">
        <v>0</v>
      </c>
      <c r="M4">
        <v>1</v>
      </c>
      <c r="N4">
        <f t="shared" ref="N4:N6" si="6">H4*M4</f>
        <v>8800</v>
      </c>
      <c r="O4" s="9">
        <f>M4*D4</f>
        <v>5000</v>
      </c>
      <c r="P4" s="9">
        <f t="shared" ref="P4:P6" si="7">N4</f>
        <v>8800</v>
      </c>
      <c r="Q4" s="18">
        <f t="shared" ref="Q4:Q6" si="8">I4*M4</f>
        <v>6800</v>
      </c>
      <c r="R4" s="2">
        <f t="shared" si="0"/>
        <v>0.26470588235294112</v>
      </c>
      <c r="S4" s="2">
        <f t="shared" si="1"/>
        <v>0</v>
      </c>
      <c r="T4" s="14">
        <f t="shared" ref="T4:T6" si="9">R4-S4</f>
        <v>0.26470588235294112</v>
      </c>
      <c r="U4" s="2"/>
    </row>
    <row r="5" spans="1:21">
      <c r="A5" s="15"/>
      <c r="B5" s="15" t="s">
        <v>140</v>
      </c>
      <c r="C5" s="16">
        <f t="shared" si="2"/>
        <v>6800</v>
      </c>
      <c r="D5" s="29">
        <v>3800</v>
      </c>
      <c r="E5" s="16">
        <f t="shared" si="3"/>
        <v>6800</v>
      </c>
      <c r="F5" s="16">
        <f t="shared" si="4"/>
        <v>4800</v>
      </c>
      <c r="H5">
        <f>ROUNDDOWN(D5/(1-$H$1),-3)+800</f>
        <v>6800</v>
      </c>
      <c r="I5" s="6">
        <f t="shared" si="5"/>
        <v>4800</v>
      </c>
      <c r="J5" s="2">
        <f>1-D5/F5</f>
        <v>0.20833333333333337</v>
      </c>
      <c r="L5">
        <v>0</v>
      </c>
      <c r="M5">
        <v>1</v>
      </c>
      <c r="N5">
        <f t="shared" si="6"/>
        <v>6800</v>
      </c>
      <c r="O5" s="9">
        <f>M5*D5</f>
        <v>3800</v>
      </c>
      <c r="P5" s="9">
        <f t="shared" si="7"/>
        <v>6800</v>
      </c>
      <c r="Q5" s="18">
        <f t="shared" si="8"/>
        <v>4800</v>
      </c>
      <c r="R5" s="2">
        <f t="shared" si="0"/>
        <v>0.20833333333333337</v>
      </c>
      <c r="S5" s="2">
        <f t="shared" si="1"/>
        <v>0</v>
      </c>
      <c r="T5" s="14">
        <f t="shared" si="9"/>
        <v>0.20833333333333337</v>
      </c>
      <c r="U5" s="2"/>
    </row>
    <row r="6" spans="1:21" ht="16.899999999999999" customHeight="1">
      <c r="A6" s="15"/>
      <c r="B6" s="34" t="s">
        <v>141</v>
      </c>
      <c r="C6" s="16">
        <f t="shared" si="2"/>
        <v>6800</v>
      </c>
      <c r="D6" s="29">
        <v>3800</v>
      </c>
      <c r="E6" s="16">
        <f t="shared" si="3"/>
        <v>6800</v>
      </c>
      <c r="F6" s="16">
        <f t="shared" si="4"/>
        <v>4800</v>
      </c>
      <c r="H6">
        <f>ROUNDDOWN(D6/(1-$H$1),-3)+800</f>
        <v>6800</v>
      </c>
      <c r="I6" s="6">
        <f t="shared" si="5"/>
        <v>4800</v>
      </c>
      <c r="J6" s="2">
        <f>1-D6/F6</f>
        <v>0.20833333333333337</v>
      </c>
      <c r="L6">
        <v>0</v>
      </c>
      <c r="M6">
        <v>1</v>
      </c>
      <c r="N6">
        <f t="shared" si="6"/>
        <v>6800</v>
      </c>
      <c r="O6" s="9">
        <f>M6*D6</f>
        <v>3800</v>
      </c>
      <c r="P6" s="9">
        <f t="shared" si="7"/>
        <v>6800</v>
      </c>
      <c r="Q6" s="18">
        <f t="shared" si="8"/>
        <v>4800</v>
      </c>
      <c r="R6" s="2">
        <f t="shared" si="0"/>
        <v>0.20833333333333337</v>
      </c>
      <c r="S6" s="2">
        <f t="shared" si="1"/>
        <v>0</v>
      </c>
      <c r="T6" s="14">
        <f t="shared" si="9"/>
        <v>0.20833333333333337</v>
      </c>
      <c r="U6" s="2"/>
    </row>
    <row r="7" spans="1:21">
      <c r="A7" s="15"/>
      <c r="B7" s="15"/>
      <c r="C7" s="16"/>
      <c r="D7" s="29"/>
      <c r="E7" s="16"/>
      <c r="F7" s="16"/>
      <c r="I7" s="6"/>
      <c r="J7" s="2"/>
      <c r="O7" s="9"/>
      <c r="P7" s="9"/>
      <c r="Q7" s="18"/>
      <c r="R7" s="2"/>
      <c r="S7" s="2"/>
      <c r="T7" s="14"/>
      <c r="U7" s="2"/>
    </row>
    <row r="8" spans="1:21">
      <c r="A8" s="19"/>
      <c r="B8" s="32"/>
      <c r="C8" s="16"/>
      <c r="D8" s="29"/>
      <c r="E8" s="16"/>
      <c r="F8" s="16"/>
      <c r="I8" s="6"/>
      <c r="J8" s="2"/>
      <c r="M8" s="33"/>
      <c r="O8" s="9"/>
      <c r="P8" s="9"/>
      <c r="Q8" s="18"/>
      <c r="R8" s="2"/>
      <c r="S8" s="2"/>
      <c r="T8" s="14"/>
      <c r="U8" s="31"/>
    </row>
    <row r="9" spans="1:21">
      <c r="A9" s="19"/>
      <c r="B9" s="32"/>
      <c r="C9" s="16"/>
      <c r="D9" s="29"/>
      <c r="E9" s="16"/>
      <c r="F9" s="16"/>
      <c r="I9" s="6"/>
      <c r="J9" s="2"/>
      <c r="M9" s="33"/>
      <c r="O9" s="9"/>
      <c r="P9" s="9"/>
      <c r="Q9" s="18"/>
      <c r="R9" s="2"/>
      <c r="S9" s="2"/>
      <c r="T9" s="14"/>
      <c r="U9" s="31"/>
    </row>
    <row r="10" spans="1:21">
      <c r="A10" s="19"/>
      <c r="B10" s="32"/>
      <c r="C10" s="16"/>
      <c r="D10" s="29"/>
      <c r="E10" s="16"/>
      <c r="F10" s="16"/>
      <c r="I10" s="6"/>
      <c r="J10" s="2"/>
      <c r="M10" s="33"/>
      <c r="O10" s="9"/>
      <c r="P10" s="9"/>
      <c r="Q10" s="18"/>
      <c r="R10" s="2"/>
      <c r="S10" s="2"/>
      <c r="T10" s="14"/>
      <c r="U10" s="31"/>
    </row>
    <row r="11" spans="1:21">
      <c r="A11" s="19"/>
      <c r="B11" s="32"/>
      <c r="C11" s="16"/>
      <c r="D11" s="29"/>
      <c r="E11" s="16"/>
      <c r="F11" s="16"/>
      <c r="I11" s="6"/>
      <c r="J11" s="2"/>
      <c r="M11" s="33"/>
      <c r="O11" s="9"/>
      <c r="P11" s="9"/>
      <c r="Q11" s="18"/>
      <c r="R11" s="2"/>
      <c r="S11" s="2"/>
      <c r="T11" s="14"/>
      <c r="U11" s="31"/>
    </row>
    <row r="12" spans="1:21">
      <c r="C12" s="16"/>
      <c r="D12" s="5"/>
      <c r="E12" s="16"/>
      <c r="F12" s="16"/>
      <c r="I12" s="6"/>
      <c r="J12" s="2"/>
      <c r="M12" s="33"/>
      <c r="O12" s="9"/>
      <c r="P12" s="9"/>
      <c r="Q12" s="18"/>
      <c r="R12" s="2"/>
      <c r="S12" s="2"/>
      <c r="T12" s="14"/>
      <c r="U12" s="4"/>
    </row>
    <row r="13" spans="1:21">
      <c r="C13" s="16"/>
      <c r="D13" s="5"/>
      <c r="E13" s="16"/>
      <c r="F13" s="16"/>
      <c r="I13" s="6"/>
      <c r="J13" s="2"/>
      <c r="M13" s="33"/>
      <c r="O13" s="9"/>
      <c r="P13" s="9"/>
      <c r="Q13" s="18"/>
      <c r="R13" s="2"/>
      <c r="S13" s="2"/>
      <c r="T13" s="14"/>
      <c r="U13" s="4"/>
    </row>
    <row r="14" spans="1:21">
      <c r="C14" s="16"/>
      <c r="D14" s="5"/>
      <c r="E14" s="16"/>
      <c r="F14" s="16"/>
      <c r="I14" s="6"/>
      <c r="J14" s="2"/>
      <c r="M14" s="33"/>
      <c r="O14" s="9"/>
      <c r="P14" s="9"/>
      <c r="Q14" s="18"/>
      <c r="R14" s="2"/>
      <c r="S14" s="2"/>
      <c r="T14" s="14"/>
      <c r="U14" s="4"/>
    </row>
    <row r="15" spans="1:21">
      <c r="C15" s="16"/>
      <c r="D15" s="5"/>
      <c r="E15" s="16"/>
      <c r="F15" s="16"/>
      <c r="I15" s="6"/>
      <c r="J15" s="2"/>
      <c r="M15" s="33"/>
      <c r="O15" s="9"/>
      <c r="P15" s="9"/>
      <c r="Q15" s="18"/>
      <c r="R15" s="2"/>
      <c r="S15" s="2"/>
      <c r="T15" s="14"/>
      <c r="U15" s="4"/>
    </row>
    <row r="16" spans="1:21">
      <c r="C16" s="16"/>
      <c r="D16" s="5"/>
      <c r="E16" s="16"/>
      <c r="F16" s="16"/>
      <c r="I16" s="6"/>
      <c r="J16" s="2"/>
      <c r="M16" s="33"/>
      <c r="O16" s="9"/>
      <c r="P16" s="9"/>
      <c r="Q16" s="18"/>
      <c r="R16" s="2"/>
      <c r="S16" s="2"/>
      <c r="T16" s="14"/>
      <c r="U16" s="4"/>
    </row>
    <row r="17" spans="2:21">
      <c r="C17" s="16"/>
      <c r="D17" s="5"/>
      <c r="E17" s="16"/>
      <c r="F17" s="16"/>
      <c r="I17" s="6"/>
      <c r="J17" s="2"/>
      <c r="M17" s="33"/>
      <c r="O17" s="9"/>
      <c r="P17" s="9"/>
      <c r="Q17" s="18"/>
      <c r="R17" s="2"/>
      <c r="S17" s="2"/>
      <c r="T17" s="14"/>
      <c r="U17" s="4"/>
    </row>
    <row r="18" spans="2:21">
      <c r="B18" s="28"/>
      <c r="C18" s="16"/>
      <c r="D18" s="5"/>
      <c r="E18" s="16"/>
      <c r="F18" s="16"/>
      <c r="I18" s="6"/>
      <c r="J18" s="2"/>
      <c r="M18" s="33"/>
      <c r="O18" s="9"/>
      <c r="P18" s="9"/>
      <c r="Q18" s="18"/>
      <c r="R18" s="2"/>
      <c r="S18" s="2"/>
      <c r="T18" s="14"/>
      <c r="U18" s="4"/>
    </row>
    <row r="19" spans="2:21">
      <c r="B19" s="28"/>
      <c r="C19" s="16"/>
      <c r="D19" s="5"/>
      <c r="E19" s="16"/>
      <c r="F19" s="16"/>
      <c r="I19" s="6"/>
      <c r="J19" s="2"/>
      <c r="M19" s="33"/>
      <c r="O19" s="9"/>
      <c r="P19" s="9"/>
      <c r="Q19" s="18"/>
      <c r="R19" s="2"/>
      <c r="S19" s="2"/>
      <c r="T19" s="14"/>
      <c r="U19" s="4"/>
    </row>
    <row r="20" spans="2:21">
      <c r="C20" s="16"/>
      <c r="D20" s="5"/>
      <c r="E20" s="16"/>
      <c r="F20" s="16"/>
      <c r="I20" s="6"/>
      <c r="J20" s="2"/>
      <c r="M20" s="33"/>
      <c r="O20" s="9"/>
      <c r="P20" s="9"/>
      <c r="Q20" s="18"/>
      <c r="R20" s="2"/>
      <c r="S20" s="2"/>
      <c r="T20" s="14"/>
      <c r="U20" s="4"/>
    </row>
    <row r="21" spans="2:21">
      <c r="C21" s="16"/>
      <c r="D21" s="30"/>
      <c r="E21" s="16"/>
      <c r="F21" s="16"/>
      <c r="I21" s="6"/>
      <c r="J21" s="2"/>
      <c r="M21" s="33"/>
      <c r="O21" s="9"/>
      <c r="P21" s="9"/>
      <c r="Q21" s="18"/>
      <c r="R21" s="2"/>
      <c r="S21" s="2"/>
      <c r="T21" s="14"/>
      <c r="U21" s="4"/>
    </row>
    <row r="22" spans="2:21">
      <c r="C22" s="16"/>
      <c r="D22" s="5"/>
      <c r="E22" s="16"/>
      <c r="F22" s="16"/>
      <c r="I22" s="6"/>
      <c r="J22" s="2"/>
      <c r="M22" s="33"/>
      <c r="O22" s="9"/>
      <c r="P22" s="9"/>
      <c r="Q22" s="18"/>
      <c r="R22" s="2"/>
      <c r="S22" s="2"/>
      <c r="T22" s="14"/>
      <c r="U22" s="4"/>
    </row>
    <row r="23" spans="2:21">
      <c r="C23" s="16"/>
      <c r="D23" s="5"/>
      <c r="E23" s="16"/>
      <c r="F23" s="16"/>
      <c r="I23" s="6"/>
      <c r="J23" s="2"/>
      <c r="M23" s="33"/>
      <c r="O23" s="9"/>
      <c r="P23" s="9"/>
      <c r="Q23" s="18"/>
      <c r="R23" s="2"/>
      <c r="S23" s="2"/>
      <c r="T23" s="14"/>
      <c r="U23" s="4"/>
    </row>
    <row r="24" spans="2:21">
      <c r="C24" s="16"/>
      <c r="D24" s="5"/>
      <c r="E24" s="16"/>
      <c r="F24" s="16"/>
      <c r="I24" s="6"/>
      <c r="J24" s="2"/>
      <c r="M24" s="33"/>
      <c r="O24" s="9"/>
      <c r="P24" s="9"/>
      <c r="Q24" s="18"/>
      <c r="R24" s="2"/>
      <c r="S24" s="2"/>
      <c r="T24" s="14"/>
      <c r="U24" s="4"/>
    </row>
    <row r="25" spans="2:21">
      <c r="C25" s="16"/>
      <c r="D25" s="5"/>
      <c r="E25" s="16"/>
      <c r="F25" s="16"/>
      <c r="I25" s="6"/>
      <c r="J25" s="2"/>
      <c r="M25" s="33"/>
      <c r="O25" s="9"/>
      <c r="P25" s="9"/>
      <c r="Q25" s="18"/>
      <c r="R25" s="2"/>
      <c r="S25" s="2"/>
      <c r="T25" s="14"/>
      <c r="U25" s="4"/>
    </row>
    <row r="26" spans="2:21">
      <c r="C26" s="16"/>
      <c r="D26" s="5"/>
      <c r="E26" s="16"/>
      <c r="F26" s="16"/>
      <c r="I26" s="6"/>
      <c r="J26" s="2"/>
      <c r="M26" s="33"/>
      <c r="O26" s="9"/>
      <c r="P26" s="9"/>
      <c r="Q26" s="18"/>
      <c r="R26" s="2"/>
      <c r="S26" s="2"/>
      <c r="T26" s="14"/>
      <c r="U26" s="4"/>
    </row>
    <row r="27" spans="2:21">
      <c r="C27" s="16"/>
      <c r="D27" s="5"/>
      <c r="E27" s="16"/>
      <c r="F27" s="16"/>
      <c r="I27" s="6"/>
      <c r="J27" s="2"/>
      <c r="M27" s="33"/>
      <c r="O27" s="9"/>
      <c r="P27" s="9"/>
      <c r="Q27" s="18"/>
      <c r="R27" s="2"/>
      <c r="S27" s="2"/>
      <c r="T27" s="14"/>
      <c r="U27" s="4"/>
    </row>
    <row r="28" spans="2:21">
      <c r="C28" s="16"/>
      <c r="D28" s="5"/>
      <c r="E28" s="16"/>
      <c r="F28" s="16"/>
      <c r="I28" s="6"/>
      <c r="J28" s="2"/>
      <c r="M28" s="33"/>
      <c r="O28" s="9"/>
      <c r="P28" s="9"/>
      <c r="Q28" s="18"/>
      <c r="R28" s="2"/>
      <c r="S28" s="2"/>
      <c r="T28" s="14"/>
      <c r="U28" s="4"/>
    </row>
    <row r="29" spans="2:21">
      <c r="C29" s="16"/>
      <c r="D29" s="5"/>
      <c r="E29" s="16"/>
      <c r="F29" s="16"/>
      <c r="I29" s="6"/>
      <c r="J29" s="2"/>
      <c r="M29" s="33"/>
      <c r="O29" s="9"/>
      <c r="P29" s="9"/>
      <c r="Q29" s="18"/>
      <c r="R29" s="2"/>
      <c r="S29" s="2"/>
      <c r="T29" s="14"/>
      <c r="U29" s="4"/>
    </row>
    <row r="30" spans="2:21">
      <c r="C30" s="16"/>
      <c r="D30" s="5"/>
      <c r="E30" s="16"/>
      <c r="F30" s="16"/>
      <c r="I30" s="6"/>
      <c r="J30" s="2"/>
      <c r="M30" s="33"/>
      <c r="O30" s="9"/>
      <c r="P30" s="9"/>
      <c r="Q30" s="18"/>
      <c r="R30" s="2"/>
      <c r="S30" s="2"/>
      <c r="T30" s="14"/>
      <c r="U30" s="4"/>
    </row>
    <row r="31" spans="2:21">
      <c r="C31" s="16"/>
      <c r="D31" s="5"/>
      <c r="E31" s="16"/>
      <c r="F31" s="16"/>
      <c r="I31" s="6"/>
      <c r="J31" s="2"/>
      <c r="M31" s="33"/>
      <c r="O31" s="9"/>
      <c r="P31" s="9"/>
      <c r="Q31" s="18"/>
      <c r="R31" s="2"/>
      <c r="S31" s="2"/>
      <c r="T31" s="14"/>
      <c r="U31" s="4"/>
    </row>
    <row r="32" spans="2:21">
      <c r="C32" s="16"/>
      <c r="D32" s="27"/>
      <c r="E32" s="16"/>
      <c r="F32" s="16"/>
      <c r="I32" s="6"/>
      <c r="J32" s="2"/>
      <c r="M32" s="33"/>
      <c r="O32" s="9"/>
      <c r="P32" s="9"/>
      <c r="Q32" s="18"/>
      <c r="R32" s="2"/>
      <c r="S32" s="2"/>
      <c r="T32" s="14"/>
      <c r="U32" s="4"/>
    </row>
    <row r="33" spans="3:21">
      <c r="C33" s="16"/>
      <c r="D33" s="27"/>
      <c r="E33" s="16"/>
      <c r="F33" s="16"/>
      <c r="I33" s="6"/>
      <c r="J33" s="2"/>
      <c r="M33" s="33"/>
      <c r="O33" s="9"/>
      <c r="P33" s="9"/>
      <c r="Q33" s="18"/>
      <c r="R33" s="2"/>
      <c r="S33" s="2"/>
      <c r="T33" s="14"/>
      <c r="U33" s="4"/>
    </row>
    <row r="34" spans="3:21">
      <c r="C34" s="16"/>
      <c r="D34" s="27"/>
      <c r="E34" s="16"/>
      <c r="F34" s="16"/>
      <c r="I34" s="6"/>
      <c r="J34" s="2"/>
      <c r="M34" s="33"/>
      <c r="O34" s="9"/>
      <c r="P34" s="9"/>
      <c r="Q34" s="18"/>
      <c r="R34" s="2"/>
      <c r="S34" s="2"/>
      <c r="T34" s="14"/>
      <c r="U34" s="4"/>
    </row>
    <row r="35" spans="3:21">
      <c r="C35" s="16"/>
      <c r="D35" s="27"/>
      <c r="E35" s="16"/>
      <c r="F35" s="16"/>
      <c r="I35" s="6"/>
      <c r="J35" s="2"/>
      <c r="M35" s="33"/>
      <c r="O35" s="9"/>
      <c r="P35" s="9"/>
      <c r="Q35" s="18"/>
      <c r="R35" s="2"/>
      <c r="S35" s="2"/>
      <c r="T35" s="14"/>
      <c r="U35" s="4"/>
    </row>
    <row r="36" spans="3:21">
      <c r="C36" s="16"/>
      <c r="D36" s="27"/>
      <c r="E36" s="16"/>
      <c r="F36" s="16"/>
      <c r="I36" s="6"/>
      <c r="J36" s="2"/>
      <c r="M36" s="33"/>
      <c r="O36" s="9"/>
      <c r="P36" s="9"/>
      <c r="Q36" s="18"/>
      <c r="R36" s="2"/>
      <c r="S36" s="2"/>
      <c r="T36" s="14"/>
      <c r="U36" s="4"/>
    </row>
    <row r="37" spans="3:21">
      <c r="C37" s="16"/>
      <c r="D37" s="27"/>
      <c r="E37" s="16"/>
      <c r="F37" s="16"/>
      <c r="I37" s="6"/>
      <c r="J37" s="2"/>
      <c r="M37" s="33"/>
      <c r="O37" s="9"/>
      <c r="P37" s="9"/>
      <c r="Q37" s="18"/>
      <c r="R37" s="2"/>
      <c r="S37" s="2"/>
      <c r="T37" s="14"/>
      <c r="U37" s="4"/>
    </row>
    <row r="38" spans="3:21">
      <c r="C38" s="16"/>
      <c r="D38" s="27"/>
      <c r="E38" s="16"/>
      <c r="F38" s="16"/>
      <c r="I38" s="6"/>
      <c r="J38" s="2"/>
      <c r="M38" s="33"/>
      <c r="O38" s="9"/>
      <c r="P38" s="9"/>
      <c r="Q38" s="18"/>
      <c r="R38" s="2"/>
      <c r="S38" s="2"/>
      <c r="T38" s="14"/>
      <c r="U38" s="4"/>
    </row>
    <row r="39" spans="3:21">
      <c r="C39" s="16"/>
      <c r="D39" s="27"/>
      <c r="E39" s="16"/>
      <c r="F39" s="16"/>
      <c r="I39" s="6"/>
      <c r="J39" s="2"/>
      <c r="M39" s="33"/>
      <c r="O39" s="9"/>
      <c r="P39" s="9"/>
      <c r="Q39" s="18"/>
      <c r="R39" s="2"/>
      <c r="S39" s="2"/>
      <c r="T39" s="14"/>
      <c r="U39" s="4"/>
    </row>
    <row r="40" spans="3:21">
      <c r="C40" s="16"/>
      <c r="D40" s="27"/>
      <c r="E40" s="16"/>
      <c r="F40" s="16"/>
      <c r="I40" s="6"/>
      <c r="J40" s="2"/>
      <c r="M40" s="33"/>
      <c r="O40" s="9"/>
      <c r="P40" s="9"/>
      <c r="Q40" s="18"/>
      <c r="R40" s="2"/>
      <c r="S40" s="2"/>
      <c r="T40" s="14"/>
      <c r="U40" s="4"/>
    </row>
    <row r="41" spans="3:21">
      <c r="C41" s="16"/>
      <c r="D41" s="27"/>
      <c r="E41" s="16"/>
      <c r="F41" s="16"/>
      <c r="I41" s="6"/>
      <c r="J41" s="2"/>
      <c r="M41" s="33"/>
      <c r="O41" s="9"/>
      <c r="P41" s="9"/>
      <c r="Q41" s="18"/>
      <c r="R41" s="2"/>
      <c r="S41" s="2"/>
      <c r="T41" s="14"/>
      <c r="U41" s="4"/>
    </row>
    <row r="42" spans="3:21">
      <c r="C42" s="16"/>
      <c r="D42" s="27"/>
      <c r="E42" s="16"/>
      <c r="F42" s="16"/>
      <c r="I42" s="6"/>
      <c r="J42" s="2"/>
      <c r="M42" s="33"/>
      <c r="O42" s="9"/>
      <c r="P42" s="9"/>
      <c r="Q42" s="18"/>
      <c r="R42" s="2"/>
      <c r="S42" s="2"/>
      <c r="T42" s="14"/>
      <c r="U42" s="4"/>
    </row>
    <row r="43" spans="3:21">
      <c r="C43" s="16"/>
      <c r="D43" s="27"/>
      <c r="E43" s="16"/>
      <c r="F43" s="16"/>
      <c r="I43" s="6"/>
      <c r="J43" s="2"/>
      <c r="M43" s="33"/>
      <c r="O43" s="9"/>
      <c r="P43" s="9"/>
      <c r="Q43" s="18"/>
      <c r="R43" s="2"/>
      <c r="S43" s="2"/>
      <c r="T43" s="14"/>
      <c r="U43" s="4"/>
    </row>
    <row r="44" spans="3:21">
      <c r="C44" s="16"/>
      <c r="D44" s="27"/>
      <c r="E44" s="16"/>
      <c r="F44" s="16"/>
      <c r="I44" s="6"/>
      <c r="J44" s="2"/>
      <c r="M44" s="33"/>
      <c r="O44" s="9"/>
      <c r="P44" s="9"/>
      <c r="Q44" s="18"/>
      <c r="R44" s="2"/>
      <c r="S44" s="2"/>
      <c r="T44" s="14"/>
      <c r="U44" s="4"/>
    </row>
    <row r="45" spans="3:21">
      <c r="C45" s="16"/>
      <c r="D45" s="27"/>
      <c r="E45" s="16"/>
      <c r="F45" s="16"/>
      <c r="I45" s="6"/>
      <c r="J45" s="2"/>
      <c r="M45" s="33"/>
      <c r="O45" s="9"/>
      <c r="P45" s="9"/>
      <c r="Q45" s="18"/>
      <c r="R45" s="2"/>
      <c r="S45" s="2"/>
      <c r="T45" s="14"/>
      <c r="U45" s="4"/>
    </row>
    <row r="46" spans="3:21">
      <c r="C46" s="16"/>
      <c r="D46" s="27"/>
      <c r="E46" s="16"/>
      <c r="F46" s="16"/>
      <c r="I46" s="6"/>
      <c r="J46" s="2"/>
      <c r="M46" s="33"/>
      <c r="O46" s="9"/>
      <c r="P46" s="9"/>
      <c r="Q46" s="18"/>
      <c r="R46" s="2"/>
      <c r="S46" s="2"/>
      <c r="T46" s="14"/>
      <c r="U46" s="4"/>
    </row>
    <row r="47" spans="3:21">
      <c r="C47" s="16"/>
      <c r="D47" s="27"/>
      <c r="E47" s="16"/>
      <c r="F47" s="16"/>
      <c r="I47" s="6"/>
      <c r="J47" s="2"/>
      <c r="M47" s="33"/>
      <c r="O47" s="9"/>
      <c r="P47" s="9"/>
      <c r="Q47" s="18"/>
      <c r="R47" s="2"/>
      <c r="S47" s="2"/>
      <c r="T47" s="14"/>
    </row>
    <row r="48" spans="3:21">
      <c r="C48" s="16"/>
      <c r="O48" s="9"/>
      <c r="P48" s="9"/>
      <c r="Q48" s="9"/>
      <c r="R48" s="2"/>
      <c r="S48" s="2"/>
      <c r="T48" s="2"/>
    </row>
    <row r="49" spans="15:20">
      <c r="O49" s="9"/>
      <c r="P49" s="9"/>
      <c r="Q49" s="9"/>
      <c r="R49" s="2"/>
      <c r="S49" s="2"/>
      <c r="T49" s="2"/>
    </row>
    <row r="50" spans="15:20">
      <c r="O50" s="9"/>
      <c r="P50" s="9"/>
      <c r="Q50" s="9"/>
      <c r="R50" s="2"/>
      <c r="S50" s="2"/>
      <c r="T50" s="2"/>
    </row>
    <row r="51" spans="15:20">
      <c r="O51" s="9"/>
      <c r="P51" s="9"/>
      <c r="Q51" s="9"/>
      <c r="R51" s="2"/>
      <c r="S51" s="2"/>
      <c r="T51" s="2"/>
    </row>
    <row r="52" spans="15:20">
      <c r="O52" s="9"/>
      <c r="P52" s="9"/>
      <c r="Q52" s="9"/>
      <c r="R52" s="2"/>
      <c r="S52" s="2"/>
      <c r="T52" s="2"/>
    </row>
    <row r="53" spans="15:20">
      <c r="O53" s="9"/>
      <c r="P53" s="9"/>
      <c r="Q53" s="9"/>
      <c r="R53" s="2"/>
      <c r="S53" s="2"/>
      <c r="T53" s="2"/>
    </row>
    <row r="54" spans="15:20">
      <c r="O54" s="9"/>
      <c r="P54" s="9"/>
      <c r="Q54" s="9"/>
      <c r="R54" s="2"/>
      <c r="S54" s="2"/>
      <c r="T54" s="2"/>
    </row>
    <row r="55" spans="15:20">
      <c r="O55" s="9"/>
      <c r="P55" s="9"/>
      <c r="Q55" s="9"/>
      <c r="R55" s="2"/>
      <c r="S55" s="2"/>
      <c r="T55" s="2"/>
    </row>
    <row r="56" spans="15:20">
      <c r="O56" s="9"/>
      <c r="P56" s="9"/>
      <c r="Q56" s="9"/>
      <c r="R56" s="2"/>
      <c r="S56" s="2"/>
      <c r="T56" s="2"/>
    </row>
    <row r="57" spans="15:20">
      <c r="O57" s="9"/>
      <c r="P57" s="9"/>
      <c r="Q57" s="9"/>
      <c r="R57" s="2"/>
      <c r="S57" s="2"/>
      <c r="T57" s="2"/>
    </row>
    <row r="58" spans="15:20">
      <c r="O58" s="9"/>
      <c r="P58" s="9"/>
      <c r="Q58" s="9"/>
      <c r="R58" s="2"/>
      <c r="S58" s="2"/>
      <c r="T58" s="2"/>
    </row>
    <row r="59" spans="15:20">
      <c r="O59" s="9"/>
      <c r="P59" s="9"/>
      <c r="Q59" s="9"/>
      <c r="R59" s="2"/>
      <c r="S59" s="2"/>
      <c r="T59" s="2"/>
    </row>
    <row r="60" spans="15:20">
      <c r="O60" s="9"/>
      <c r="P60" s="9"/>
      <c r="Q60" s="9"/>
      <c r="R60" s="2"/>
      <c r="S60" s="2"/>
      <c r="T60" s="2"/>
    </row>
    <row r="61" spans="15:20">
      <c r="O61" s="9"/>
      <c r="P61" s="9"/>
      <c r="Q61" s="9"/>
      <c r="R61" s="2"/>
      <c r="S61" s="2"/>
      <c r="T61" s="2"/>
    </row>
    <row r="62" spans="15:20">
      <c r="O62" s="9"/>
      <c r="P62" s="9"/>
      <c r="Q62" s="9"/>
      <c r="R62" s="2"/>
      <c r="S62" s="2"/>
      <c r="T62" s="2"/>
    </row>
    <row r="63" spans="15:20">
      <c r="O63" s="9"/>
      <c r="P63" s="9"/>
      <c r="Q63" s="9"/>
      <c r="R63" s="2"/>
      <c r="S63" s="2"/>
      <c r="T63" s="2"/>
    </row>
    <row r="64" spans="15:20">
      <c r="O64" s="9"/>
      <c r="P64" s="9"/>
      <c r="Q64" s="9"/>
      <c r="R64" s="2"/>
      <c r="S64" s="2"/>
      <c r="T64" s="2"/>
    </row>
    <row r="65" spans="15:20">
      <c r="O65" s="9"/>
      <c r="P65" s="9"/>
      <c r="Q65" s="9"/>
      <c r="R65" s="2"/>
      <c r="S65" s="2"/>
      <c r="T65" s="2"/>
    </row>
    <row r="66" spans="15:20">
      <c r="O66" s="9"/>
      <c r="P66" s="9"/>
      <c r="Q66" s="9"/>
      <c r="R66" s="2"/>
      <c r="S66" s="2"/>
      <c r="T66" s="2"/>
    </row>
    <row r="67" spans="15:20">
      <c r="O67" s="9"/>
      <c r="P67" s="9"/>
      <c r="Q67" s="9"/>
      <c r="R67" s="2"/>
      <c r="S67" s="2"/>
      <c r="T67" s="2"/>
    </row>
    <row r="68" spans="15:20">
      <c r="O68" s="9"/>
      <c r="P68" s="9"/>
      <c r="Q68" s="9"/>
      <c r="R68" s="2"/>
      <c r="S68" s="2"/>
      <c r="T68" s="2"/>
    </row>
    <row r="69" spans="15:20">
      <c r="O69" s="9"/>
      <c r="P69" s="9"/>
      <c r="Q69" s="9"/>
      <c r="R69" s="2"/>
      <c r="S69" s="2"/>
      <c r="T69" s="2"/>
    </row>
    <row r="70" spans="15:20">
      <c r="O70" s="9"/>
      <c r="P70" s="9"/>
      <c r="Q70" s="9"/>
      <c r="R70" s="2"/>
      <c r="S70" s="2"/>
      <c r="T70" s="2"/>
    </row>
  </sheetData>
  <autoFilter ref="B2:U2" xr:uid="{2EFAE041-219E-46C8-ADCE-BDD0A5E38B97}">
    <sortState xmlns:xlrd2="http://schemas.microsoft.com/office/spreadsheetml/2017/richdata2" ref="B3:U52">
      <sortCondition descending="1" ref="M2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CCW DB(B2B)</vt:lpstr>
      <vt:lpstr>CCW B2B수급</vt:lpstr>
      <vt:lpstr>Sheet3</vt:lpstr>
      <vt:lpstr>ccw db(가공)</vt:lpstr>
      <vt:lpstr>ccw db(밀키트)</vt:lpstr>
      <vt:lpstr>ccw db(양념육)</vt:lpstr>
      <vt:lpstr>ccw db(소고기)</vt:lpstr>
      <vt:lpstr>ccw db(돼지고기)</vt:lpstr>
      <vt:lpstr>ccw db(닭오리)</vt:lpstr>
      <vt:lpstr>ccw(리테일)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상진 김</cp:lastModifiedBy>
  <dcterms:created xsi:type="dcterms:W3CDTF">2025-07-07T09:02:25Z</dcterms:created>
  <dcterms:modified xsi:type="dcterms:W3CDTF">2025-08-27T07:15:16Z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2025-07-11T06:14:48Z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68625a0c-fd24-49d5-a648-25f4ae8970c7</vt:lpwstr>
  </property>
  <property fmtid="{D5CDD505-2E9C-101B-9397-08002B2CF9AE}" pid="8" name="MSIP_Label_defa4170-0d19-0005-0004-bc88714345d2_ActionId">
    <vt:lpwstr>bee14c64-1209-4248-a866-98aa51b93cf1</vt:lpwstr>
  </property>
  <property fmtid="{D5CDD505-2E9C-101B-9397-08002B2CF9AE}" pid="9" name="MSIP_Label_defa4170-0d19-0005-0004-bc88714345d2_ContentBits">
    <vt:lpwstr>0</vt:lpwstr>
  </property>
</Properties>
</file>