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omments4.xml" ContentType="application/vnd.openxmlformats-officedocument.spreadsheetml.comments+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1"/>
  <workbookPr/>
  <mc:AlternateContent xmlns:mc="http://schemas.openxmlformats.org/markup-compatibility/2006">
    <mc:Choice Requires="x15">
      <x15ac:absPath xmlns:x15ac="http://schemas.microsoft.com/office/spreadsheetml/2010/11/ac" url="C:\Users\dell\Downloads\Marketing+Analytics_+Forecasting+Models+with+Excel\Marketing Analytics_ Forecasting Models with Excel\Data\"/>
    </mc:Choice>
  </mc:AlternateContent>
  <xr:revisionPtr revIDLastSave="0" documentId="13_ncr:1_{A72A604D-7FBA-4A2C-A383-A2E69A6A1513}" xr6:coauthVersionLast="36" xr6:coauthVersionMax="36" xr10:uidLastSave="{00000000-0000-0000-0000-000000000000}"/>
  <bookViews>
    <workbookView xWindow="0" yWindow="0" windowWidth="14380" windowHeight="3980" firstSheet="15" activeTab="19" xr2:uid="{00000000-000D-0000-FFFF-FFFF00000000}"/>
  </bookViews>
  <sheets>
    <sheet name="Sheet2" sheetId="10" r:id="rId1"/>
    <sheet name="correlation" sheetId="14" r:id="rId2"/>
    <sheet name="linearregression" sheetId="15" r:id="rId3"/>
    <sheet name="multiple regre" sheetId="16" r:id="rId4"/>
    <sheet name="House_Price_modif" sheetId="1" r:id="rId5"/>
    <sheet name="special_event1" sheetId="17" r:id="rId6"/>
    <sheet name="special_event2" sheetId="18" r:id="rId7"/>
    <sheet name="Simple" sheetId="2" r:id="rId8"/>
    <sheet name="Manya analysis" sheetId="9" r:id="rId9"/>
    <sheet name="sheet" sheetId="11" r:id="rId10"/>
    <sheet name="edd" sheetId="8" r:id="rId11"/>
    <sheet name="additiveZ_seasonality" sheetId="19" r:id="rId12"/>
    <sheet name="multiplic_seasonality" sheetId="20" r:id="rId13"/>
    <sheet name="moving_avg_seasonality" sheetId="21" r:id="rId14"/>
    <sheet name="winter's method" sheetId="22" r:id="rId15"/>
    <sheet name="gompertz s-curve" sheetId="23" r:id="rId16"/>
    <sheet name="logistic s-curve" sheetId="24" r:id="rId17"/>
    <sheet name="bass step1" sheetId="26" r:id="rId18"/>
    <sheet name="bass step2" sheetId="27" r:id="rId19"/>
    <sheet name=" bass model step3" sheetId="25" r:id="rId20"/>
  </sheets>
  <definedNames>
    <definedName name="_xlnm._FilterDatabase" localSheetId="4" hidden="1">House_Price_modif!$B$4:$O$510</definedName>
    <definedName name="solver_adj" localSheetId="11" hidden="1">additiveZ_seasonality!$K$6:$K$7,additiveZ_seasonality!$K$10:$K$21</definedName>
    <definedName name="solver_adj" localSheetId="18" hidden="1">'bass step2'!$H$4:$J$4</definedName>
    <definedName name="solver_adj" localSheetId="15" hidden="1">'gompertz s-curve'!$D$3:$F$3</definedName>
    <definedName name="solver_adj" localSheetId="4" hidden="1">House_Price_modif!$B$2:$R$2</definedName>
    <definedName name="solver_adj" localSheetId="16" hidden="1">'logistic s-curve'!$D$3:$F$3</definedName>
    <definedName name="solver_adj" localSheetId="12" hidden="1">multiplic_seasonality!$K$6:$K$7,multiplic_seasonality!$K$10:$K$21</definedName>
    <definedName name="solver_adj" localSheetId="5" hidden="1">special_event1!$K$6:$K$10,special_event1!$K$13:$K$25</definedName>
    <definedName name="solver_adj" localSheetId="6" hidden="1">special_event2!$O$5:$O$9,special_event2!$O$12:$O$28</definedName>
    <definedName name="solver_cvg" localSheetId="11" hidden="1">0.0001</definedName>
    <definedName name="solver_cvg" localSheetId="18" hidden="1">0.0001</definedName>
    <definedName name="solver_cvg" localSheetId="15" hidden="1">0.0001</definedName>
    <definedName name="solver_cvg" localSheetId="4" hidden="1">0.0001</definedName>
    <definedName name="solver_cvg" localSheetId="16" hidden="1">0.0001</definedName>
    <definedName name="solver_cvg" localSheetId="12" hidden="1">0.0001</definedName>
    <definedName name="solver_cvg" localSheetId="5" hidden="1">0.0001</definedName>
    <definedName name="solver_cvg" localSheetId="6" hidden="1">0.0001</definedName>
    <definedName name="solver_drv" localSheetId="11" hidden="1">1</definedName>
    <definedName name="solver_drv" localSheetId="18" hidden="1">1</definedName>
    <definedName name="solver_drv" localSheetId="15" hidden="1">1</definedName>
    <definedName name="solver_drv" localSheetId="4" hidden="1">2</definedName>
    <definedName name="solver_drv" localSheetId="16" hidden="1">1</definedName>
    <definedName name="solver_drv" localSheetId="12" hidden="1">1</definedName>
    <definedName name="solver_drv" localSheetId="5" hidden="1">2</definedName>
    <definedName name="solver_drv" localSheetId="6" hidden="1">1</definedName>
    <definedName name="solver_eng" localSheetId="11" hidden="1">1</definedName>
    <definedName name="solver_eng" localSheetId="18" hidden="1">1</definedName>
    <definedName name="solver_eng" localSheetId="15" hidden="1">1</definedName>
    <definedName name="solver_eng" localSheetId="4" hidden="1">1</definedName>
    <definedName name="solver_eng" localSheetId="16" hidden="1">1</definedName>
    <definedName name="solver_eng" localSheetId="12" hidden="1">1</definedName>
    <definedName name="solver_eng" localSheetId="5" hidden="1">1</definedName>
    <definedName name="solver_eng" localSheetId="6" hidden="1">1</definedName>
    <definedName name="solver_est" localSheetId="11" hidden="1">1</definedName>
    <definedName name="solver_est" localSheetId="18" hidden="1">1</definedName>
    <definedName name="solver_est" localSheetId="15" hidden="1">1</definedName>
    <definedName name="solver_est" localSheetId="4" hidden="1">1</definedName>
    <definedName name="solver_est" localSheetId="16" hidden="1">1</definedName>
    <definedName name="solver_est" localSheetId="12" hidden="1">1</definedName>
    <definedName name="solver_est" localSheetId="5" hidden="1">1</definedName>
    <definedName name="solver_est" localSheetId="6" hidden="1">1</definedName>
    <definedName name="solver_itr" localSheetId="11" hidden="1">2147483647</definedName>
    <definedName name="solver_itr" localSheetId="18" hidden="1">2147483647</definedName>
    <definedName name="solver_itr" localSheetId="15" hidden="1">2147483647</definedName>
    <definedName name="solver_itr" localSheetId="4" hidden="1">2147483647</definedName>
    <definedName name="solver_itr" localSheetId="16" hidden="1">2147483647</definedName>
    <definedName name="solver_itr" localSheetId="12" hidden="1">2147483647</definedName>
    <definedName name="solver_itr" localSheetId="5" hidden="1">2147483647</definedName>
    <definedName name="solver_itr" localSheetId="6" hidden="1">2147483647</definedName>
    <definedName name="solver_lhs1" localSheetId="11" hidden="1">additiveZ_seasonality!$K$22</definedName>
    <definedName name="solver_lhs1" localSheetId="18" hidden="1">'bass step2'!$H$4:$J$4</definedName>
    <definedName name="solver_lhs1" localSheetId="15" hidden="1">'gompertz s-curve'!$D$3:$F$3</definedName>
    <definedName name="solver_lhs1" localSheetId="16" hidden="1">'logistic s-curve'!$D$3</definedName>
    <definedName name="solver_lhs1" localSheetId="12" hidden="1">multiplic_seasonality!$K$22</definedName>
    <definedName name="solver_lhs2" localSheetId="18" hidden="1">'bass step2'!$J$4</definedName>
    <definedName name="solver_lhs2" localSheetId="15" hidden="1">'gompertz s-curve'!$D$3:$F$3</definedName>
    <definedName name="solver_lhs2" localSheetId="16" hidden="1">'logistic s-curve'!$D$3:$F$3</definedName>
    <definedName name="solver_lhs3" localSheetId="18" hidden="1">'bass step2'!$J$4</definedName>
    <definedName name="solver_lhs3" localSheetId="16" hidden="1">'logistic s-curve'!$E$3:$F$3</definedName>
    <definedName name="solver_mip" localSheetId="11" hidden="1">2147483647</definedName>
    <definedName name="solver_mip" localSheetId="18" hidden="1">2147483647</definedName>
    <definedName name="solver_mip" localSheetId="15" hidden="1">2147483647</definedName>
    <definedName name="solver_mip" localSheetId="4" hidden="1">2147483647</definedName>
    <definedName name="solver_mip" localSheetId="16" hidden="1">2147483647</definedName>
    <definedName name="solver_mip" localSheetId="12" hidden="1">2147483647</definedName>
    <definedName name="solver_mip" localSheetId="5" hidden="1">2147483647</definedName>
    <definedName name="solver_mip" localSheetId="6" hidden="1">2147483647</definedName>
    <definedName name="solver_mni" localSheetId="11" hidden="1">30</definedName>
    <definedName name="solver_mni" localSheetId="18" hidden="1">30</definedName>
    <definedName name="solver_mni" localSheetId="15" hidden="1">30</definedName>
    <definedName name="solver_mni" localSheetId="4" hidden="1">30</definedName>
    <definedName name="solver_mni" localSheetId="16" hidden="1">30</definedName>
    <definedName name="solver_mni" localSheetId="12" hidden="1">30</definedName>
    <definedName name="solver_mni" localSheetId="5" hidden="1">30</definedName>
    <definedName name="solver_mni" localSheetId="6" hidden="1">30</definedName>
    <definedName name="solver_mrt" localSheetId="11" hidden="1">0.075</definedName>
    <definedName name="solver_mrt" localSheetId="18" hidden="1">0.075</definedName>
    <definedName name="solver_mrt" localSheetId="15" hidden="1">0.075</definedName>
    <definedName name="solver_mrt" localSheetId="4" hidden="1">0.075</definedName>
    <definedName name="solver_mrt" localSheetId="16" hidden="1">0.075</definedName>
    <definedName name="solver_mrt" localSheetId="12" hidden="1">0.075</definedName>
    <definedName name="solver_mrt" localSheetId="5" hidden="1">0.075</definedName>
    <definedName name="solver_mrt" localSheetId="6" hidden="1">0.075</definedName>
    <definedName name="solver_msl" localSheetId="11" hidden="1">2</definedName>
    <definedName name="solver_msl" localSheetId="18" hidden="1">1</definedName>
    <definedName name="solver_msl" localSheetId="15" hidden="1">1</definedName>
    <definedName name="solver_msl" localSheetId="4" hidden="1">2</definedName>
    <definedName name="solver_msl" localSheetId="16" hidden="1">1</definedName>
    <definedName name="solver_msl" localSheetId="12" hidden="1">2</definedName>
    <definedName name="solver_msl" localSheetId="5" hidden="1">2</definedName>
    <definedName name="solver_msl" localSheetId="6" hidden="1">2</definedName>
    <definedName name="solver_neg" localSheetId="11" hidden="1">2</definedName>
    <definedName name="solver_neg" localSheetId="18" hidden="1">2</definedName>
    <definedName name="solver_neg" localSheetId="15" hidden="1">2</definedName>
    <definedName name="solver_neg" localSheetId="4" hidden="1">2</definedName>
    <definedName name="solver_neg" localSheetId="16" hidden="1">2</definedName>
    <definedName name="solver_neg" localSheetId="12" hidden="1">2</definedName>
    <definedName name="solver_neg" localSheetId="5" hidden="1">2</definedName>
    <definedName name="solver_neg" localSheetId="6" hidden="1">2</definedName>
    <definedName name="solver_nod" localSheetId="11" hidden="1">2147483647</definedName>
    <definedName name="solver_nod" localSheetId="18" hidden="1">2147483647</definedName>
    <definedName name="solver_nod" localSheetId="15" hidden="1">2147483647</definedName>
    <definedName name="solver_nod" localSheetId="4" hidden="1">2147483647</definedName>
    <definedName name="solver_nod" localSheetId="16" hidden="1">2147483647</definedName>
    <definedName name="solver_nod" localSheetId="12" hidden="1">2147483647</definedName>
    <definedName name="solver_nod" localSheetId="5" hidden="1">2147483647</definedName>
    <definedName name="solver_nod" localSheetId="6" hidden="1">2147483647</definedName>
    <definedName name="solver_num" localSheetId="11" hidden="1">1</definedName>
    <definedName name="solver_num" localSheetId="18" hidden="1">2</definedName>
    <definedName name="solver_num" localSheetId="15" hidden="1">2</definedName>
    <definedName name="solver_num" localSheetId="4" hidden="1">0</definedName>
    <definedName name="solver_num" localSheetId="16" hidden="1">3</definedName>
    <definedName name="solver_num" localSheetId="12" hidden="1">1</definedName>
    <definedName name="solver_num" localSheetId="5" hidden="1">0</definedName>
    <definedName name="solver_num" localSheetId="6" hidden="1">0</definedName>
    <definedName name="solver_nwt" localSheetId="11" hidden="1">1</definedName>
    <definedName name="solver_nwt" localSheetId="18" hidden="1">1</definedName>
    <definedName name="solver_nwt" localSheetId="15" hidden="1">1</definedName>
    <definedName name="solver_nwt" localSheetId="4" hidden="1">1</definedName>
    <definedName name="solver_nwt" localSheetId="16" hidden="1">1</definedName>
    <definedName name="solver_nwt" localSheetId="12" hidden="1">1</definedName>
    <definedName name="solver_nwt" localSheetId="5" hidden="1">1</definedName>
    <definedName name="solver_nwt" localSheetId="6" hidden="1">1</definedName>
    <definedName name="solver_opt" localSheetId="11" hidden="1">additiveZ_seasonality!$H$2</definedName>
    <definedName name="solver_opt" localSheetId="18" hidden="1">'bass step2'!$F$3</definedName>
    <definedName name="solver_opt" localSheetId="15" hidden="1">'gompertz s-curve'!$H$3</definedName>
    <definedName name="solver_opt" localSheetId="4" hidden="1">House_Price_modif!$U$2</definedName>
    <definedName name="solver_opt" localSheetId="16" hidden="1">'logistic s-curve'!$H$3</definedName>
    <definedName name="solver_opt" localSheetId="12" hidden="1">multiplic_seasonality!$H$2</definedName>
    <definedName name="solver_opt" localSheetId="5" hidden="1">special_event1!$H$3</definedName>
    <definedName name="solver_opt" localSheetId="6" hidden="1">special_event2!$L$2</definedName>
    <definedName name="solver_pre" localSheetId="11" hidden="1">0.000001</definedName>
    <definedName name="solver_pre" localSheetId="18" hidden="1">0.000001</definedName>
    <definedName name="solver_pre" localSheetId="15" hidden="1">0.000001</definedName>
    <definedName name="solver_pre" localSheetId="4" hidden="1">0.000001</definedName>
    <definedName name="solver_pre" localSheetId="16" hidden="1">0.000001</definedName>
    <definedName name="solver_pre" localSheetId="12" hidden="1">0.000001</definedName>
    <definedName name="solver_pre" localSheetId="5" hidden="1">0.000001</definedName>
    <definedName name="solver_pre" localSheetId="6" hidden="1">0.000001</definedName>
    <definedName name="solver_rbv" localSheetId="11" hidden="1">1</definedName>
    <definedName name="solver_rbv" localSheetId="18" hidden="1">1</definedName>
    <definedName name="solver_rbv" localSheetId="15" hidden="1">1</definedName>
    <definedName name="solver_rbv" localSheetId="4" hidden="1">2</definedName>
    <definedName name="solver_rbv" localSheetId="16" hidden="1">1</definedName>
    <definedName name="solver_rbv" localSheetId="12" hidden="1">1</definedName>
    <definedName name="solver_rbv" localSheetId="5" hidden="1">1</definedName>
    <definedName name="solver_rbv" localSheetId="6" hidden="1">1</definedName>
    <definedName name="solver_rel1" localSheetId="11" hidden="1">2</definedName>
    <definedName name="solver_rel1" localSheetId="18" hidden="1">3</definedName>
    <definedName name="solver_rel1" localSheetId="15" hidden="1">1</definedName>
    <definedName name="solver_rel1" localSheetId="16" hidden="1">1</definedName>
    <definedName name="solver_rel1" localSheetId="12" hidden="1">2</definedName>
    <definedName name="solver_rel2" localSheetId="18" hidden="1">1</definedName>
    <definedName name="solver_rel2" localSheetId="15" hidden="1">3</definedName>
    <definedName name="solver_rel2" localSheetId="16" hidden="1">3</definedName>
    <definedName name="solver_rel3" localSheetId="18" hidden="1">1</definedName>
    <definedName name="solver_rel3" localSheetId="16" hidden="1">1</definedName>
    <definedName name="solver_rhs1" localSheetId="11" hidden="1">0</definedName>
    <definedName name="solver_rhs1" localSheetId="18" hidden="1">0</definedName>
    <definedName name="solver_rhs1" localSheetId="15" hidden="1">1000</definedName>
    <definedName name="solver_rhs1" localSheetId="16" hidden="1">200</definedName>
    <definedName name="solver_rhs1" localSheetId="12" hidden="1">1</definedName>
    <definedName name="solver_rhs2" localSheetId="18" hidden="1">500</definedName>
    <definedName name="solver_rhs2" localSheetId="15" hidden="1">0</definedName>
    <definedName name="solver_rhs2" localSheetId="16" hidden="1">0</definedName>
    <definedName name="solver_rhs3" localSheetId="18" hidden="1">500</definedName>
    <definedName name="solver_rhs3" localSheetId="16" hidden="1">1000</definedName>
    <definedName name="solver_rlx" localSheetId="11" hidden="1">2</definedName>
    <definedName name="solver_rlx" localSheetId="18" hidden="1">2</definedName>
    <definedName name="solver_rlx" localSheetId="15" hidden="1">2</definedName>
    <definedName name="solver_rlx" localSheetId="4" hidden="1">2</definedName>
    <definedName name="solver_rlx" localSheetId="16" hidden="1">2</definedName>
    <definedName name="solver_rlx" localSheetId="12" hidden="1">2</definedName>
    <definedName name="solver_rlx" localSheetId="5" hidden="1">2</definedName>
    <definedName name="solver_rlx" localSheetId="6" hidden="1">2</definedName>
    <definedName name="solver_rsd" localSheetId="11" hidden="1">0</definedName>
    <definedName name="solver_rsd" localSheetId="18" hidden="1">0</definedName>
    <definedName name="solver_rsd" localSheetId="15" hidden="1">0</definedName>
    <definedName name="solver_rsd" localSheetId="4" hidden="1">0</definedName>
    <definedName name="solver_rsd" localSheetId="16" hidden="1">0</definedName>
    <definedName name="solver_rsd" localSheetId="12" hidden="1">0</definedName>
    <definedName name="solver_rsd" localSheetId="5" hidden="1">0</definedName>
    <definedName name="solver_rsd" localSheetId="6" hidden="1">0</definedName>
    <definedName name="solver_scl" localSheetId="11" hidden="1">1</definedName>
    <definedName name="solver_scl" localSheetId="18" hidden="1">1</definedName>
    <definedName name="solver_scl" localSheetId="15" hidden="1">1</definedName>
    <definedName name="solver_scl" localSheetId="4" hidden="1">2</definedName>
    <definedName name="solver_scl" localSheetId="16" hidden="1">1</definedName>
    <definedName name="solver_scl" localSheetId="12" hidden="1">1</definedName>
    <definedName name="solver_scl" localSheetId="5" hidden="1">1</definedName>
    <definedName name="solver_scl" localSheetId="6" hidden="1">1</definedName>
    <definedName name="solver_sho" localSheetId="11" hidden="1">2</definedName>
    <definedName name="solver_sho" localSheetId="18" hidden="1">2</definedName>
    <definedName name="solver_sho" localSheetId="15" hidden="1">2</definedName>
    <definedName name="solver_sho" localSheetId="4" hidden="1">2</definedName>
    <definedName name="solver_sho" localSheetId="16" hidden="1">2</definedName>
    <definedName name="solver_sho" localSheetId="12" hidden="1">2</definedName>
    <definedName name="solver_sho" localSheetId="5" hidden="1">2</definedName>
    <definedName name="solver_sho" localSheetId="6" hidden="1">2</definedName>
    <definedName name="solver_ssz" localSheetId="11" hidden="1">100</definedName>
    <definedName name="solver_ssz" localSheetId="18" hidden="1">100</definedName>
    <definedName name="solver_ssz" localSheetId="15" hidden="1">100</definedName>
    <definedName name="solver_ssz" localSheetId="4" hidden="1">100</definedName>
    <definedName name="solver_ssz" localSheetId="16" hidden="1">100</definedName>
    <definedName name="solver_ssz" localSheetId="12" hidden="1">100</definedName>
    <definedName name="solver_ssz" localSheetId="5" hidden="1">100</definedName>
    <definedName name="solver_ssz" localSheetId="6" hidden="1">100</definedName>
    <definedName name="solver_tim" localSheetId="11" hidden="1">2147483647</definedName>
    <definedName name="solver_tim" localSheetId="18" hidden="1">2147483647</definedName>
    <definedName name="solver_tim" localSheetId="15" hidden="1">2147483647</definedName>
    <definedName name="solver_tim" localSheetId="4" hidden="1">2147483647</definedName>
    <definedName name="solver_tim" localSheetId="16" hidden="1">2147483647</definedName>
    <definedName name="solver_tim" localSheetId="12" hidden="1">2147483647</definedName>
    <definedName name="solver_tim" localSheetId="5" hidden="1">3600</definedName>
    <definedName name="solver_tim" localSheetId="6" hidden="1">2147483647</definedName>
    <definedName name="solver_tol" localSheetId="11" hidden="1">0.01</definedName>
    <definedName name="solver_tol" localSheetId="18" hidden="1">0.01</definedName>
    <definedName name="solver_tol" localSheetId="15" hidden="1">0.01</definedName>
    <definedName name="solver_tol" localSheetId="4" hidden="1">0.01</definedName>
    <definedName name="solver_tol" localSheetId="16" hidden="1">0.01</definedName>
    <definedName name="solver_tol" localSheetId="12" hidden="1">0.01</definedName>
    <definedName name="solver_tol" localSheetId="5" hidden="1">0.01</definedName>
    <definedName name="solver_tol" localSheetId="6" hidden="1">0.01</definedName>
    <definedName name="solver_typ" localSheetId="11" hidden="1">2</definedName>
    <definedName name="solver_typ" localSheetId="18" hidden="1">2</definedName>
    <definedName name="solver_typ" localSheetId="15" hidden="1">2</definedName>
    <definedName name="solver_typ" localSheetId="4" hidden="1">2</definedName>
    <definedName name="solver_typ" localSheetId="16" hidden="1">2</definedName>
    <definedName name="solver_typ" localSheetId="12" hidden="1">2</definedName>
    <definedName name="solver_typ" localSheetId="5" hidden="1">2</definedName>
    <definedName name="solver_typ" localSheetId="6" hidden="1">2</definedName>
    <definedName name="solver_val" localSheetId="11" hidden="1">0</definedName>
    <definedName name="solver_val" localSheetId="18" hidden="1">0</definedName>
    <definedName name="solver_val" localSheetId="15" hidden="1">0</definedName>
    <definedName name="solver_val" localSheetId="4" hidden="1">0</definedName>
    <definedName name="solver_val" localSheetId="16" hidden="1">0</definedName>
    <definedName name="solver_val" localSheetId="12" hidden="1">0</definedName>
    <definedName name="solver_val" localSheetId="5" hidden="1">0</definedName>
    <definedName name="solver_val" localSheetId="6" hidden="1">0</definedName>
    <definedName name="solver_ver" localSheetId="11" hidden="1">3</definedName>
    <definedName name="solver_ver" localSheetId="18" hidden="1">3</definedName>
    <definedName name="solver_ver" localSheetId="15" hidden="1">3</definedName>
    <definedName name="solver_ver" localSheetId="4" hidden="1">3</definedName>
    <definedName name="solver_ver" localSheetId="16" hidden="1">3</definedName>
    <definedName name="solver_ver" localSheetId="12" hidden="1">3</definedName>
    <definedName name="solver_ver" localSheetId="5" hidden="1">3</definedName>
    <definedName name="solver_ver" localSheetId="6" hidden="1">3</definedName>
  </definedNames>
  <calcPr calcId="191029"/>
</workbook>
</file>

<file path=xl/calcChain.xml><?xml version="1.0" encoding="utf-8"?>
<calcChain xmlns="http://schemas.openxmlformats.org/spreadsheetml/2006/main">
  <c r="E8" i="27" l="1"/>
  <c r="F8" i="27" s="1"/>
  <c r="E9" i="27"/>
  <c r="F9" i="27" s="1"/>
  <c r="E10" i="27"/>
  <c r="F10" i="27" s="1"/>
  <c r="E11" i="27"/>
  <c r="F11" i="27" s="1"/>
  <c r="E12" i="27"/>
  <c r="F12" i="27" s="1"/>
  <c r="E13" i="27"/>
  <c r="F13" i="27" s="1"/>
  <c r="E14" i="27"/>
  <c r="F14" i="27" s="1"/>
  <c r="E15" i="27"/>
  <c r="F15" i="27" s="1"/>
  <c r="E16" i="27"/>
  <c r="F16" i="27" s="1"/>
  <c r="E17" i="27"/>
  <c r="F17" i="27" s="1"/>
  <c r="E18" i="27"/>
  <c r="F18" i="27" s="1"/>
  <c r="E19" i="27"/>
  <c r="F19" i="27" s="1"/>
  <c r="E20" i="27"/>
  <c r="F20" i="27" s="1"/>
  <c r="E21" i="27"/>
  <c r="F21" i="27" s="1"/>
  <c r="E22" i="27"/>
  <c r="F22" i="27" s="1"/>
  <c r="E7" i="27"/>
  <c r="F7" i="27" s="1"/>
  <c r="D9" i="27"/>
  <c r="D10" i="27"/>
  <c r="D11" i="27" s="1"/>
  <c r="D12" i="27" s="1"/>
  <c r="D13" i="27" s="1"/>
  <c r="D14" i="27" s="1"/>
  <c r="D15" i="27" s="1"/>
  <c r="D16" i="27" s="1"/>
  <c r="D17" i="27" s="1"/>
  <c r="D18" i="27" s="1"/>
  <c r="D19" i="27" s="1"/>
  <c r="D20" i="27" s="1"/>
  <c r="D21" i="27" s="1"/>
  <c r="D22" i="27" s="1"/>
  <c r="D8" i="27"/>
  <c r="D7" i="27"/>
  <c r="F17" i="23"/>
  <c r="F18" i="23"/>
  <c r="F19" i="23"/>
  <c r="F7" i="23"/>
  <c r="G7" i="23" s="1"/>
  <c r="F8" i="23"/>
  <c r="G8" i="23" s="1"/>
  <c r="F9" i="23"/>
  <c r="G9" i="23" s="1"/>
  <c r="F10" i="23"/>
  <c r="G10" i="23" s="1"/>
  <c r="F11" i="23"/>
  <c r="G11" i="23" s="1"/>
  <c r="F12" i="23"/>
  <c r="G12" i="23" s="1"/>
  <c r="F13" i="23"/>
  <c r="G13" i="23" s="1"/>
  <c r="F14" i="23"/>
  <c r="G14" i="23" s="1"/>
  <c r="F15" i="23"/>
  <c r="G15" i="23" s="1"/>
  <c r="F16" i="23"/>
  <c r="G16" i="23" s="1"/>
  <c r="F6" i="23"/>
  <c r="G6" i="23" s="1"/>
  <c r="J3" i="24"/>
  <c r="F17" i="24"/>
  <c r="F18" i="24"/>
  <c r="F19" i="24"/>
  <c r="F7" i="24"/>
  <c r="G7" i="24" s="1"/>
  <c r="F8" i="24"/>
  <c r="G8" i="24" s="1"/>
  <c r="F9" i="24"/>
  <c r="G9" i="24" s="1"/>
  <c r="F10" i="24"/>
  <c r="G10" i="24" s="1"/>
  <c r="F11" i="24"/>
  <c r="G11" i="24" s="1"/>
  <c r="F12" i="24"/>
  <c r="G12" i="24" s="1"/>
  <c r="F13" i="24"/>
  <c r="G13" i="24" s="1"/>
  <c r="F14" i="24"/>
  <c r="G14" i="24" s="1"/>
  <c r="F15" i="24"/>
  <c r="G15" i="24" s="1"/>
  <c r="F16" i="24"/>
  <c r="G16" i="24" s="1"/>
  <c r="F6" i="24"/>
  <c r="G6" i="24" s="1"/>
  <c r="H21" i="21"/>
  <c r="H22" i="21"/>
  <c r="H8" i="21"/>
  <c r="H9" i="21"/>
  <c r="H10" i="21"/>
  <c r="H11" i="21"/>
  <c r="H12" i="21"/>
  <c r="H13" i="21"/>
  <c r="H14" i="21"/>
  <c r="H15" i="21"/>
  <c r="H16" i="21"/>
  <c r="H17" i="21"/>
  <c r="H18" i="21"/>
  <c r="H19" i="21"/>
  <c r="H20" i="21"/>
  <c r="H7" i="21"/>
  <c r="E3" i="21"/>
  <c r="E2" i="21"/>
  <c r="F23" i="21"/>
  <c r="F9" i="21"/>
  <c r="F10" i="21"/>
  <c r="F11" i="21"/>
  <c r="F12" i="21"/>
  <c r="F13" i="21"/>
  <c r="F14" i="21"/>
  <c r="F15" i="21"/>
  <c r="F16" i="21"/>
  <c r="F17" i="21"/>
  <c r="F18" i="21"/>
  <c r="F19" i="21"/>
  <c r="F20" i="21"/>
  <c r="F21" i="21"/>
  <c r="F22" i="21"/>
  <c r="F8" i="21"/>
  <c r="F7" i="21"/>
  <c r="F3" i="27" l="1"/>
  <c r="H3" i="23"/>
  <c r="H3" i="24"/>
  <c r="F6" i="20"/>
  <c r="G6" i="20" s="1"/>
  <c r="H6" i="20" s="1"/>
  <c r="F7" i="20"/>
  <c r="G7" i="20" s="1"/>
  <c r="H7" i="20" s="1"/>
  <c r="F8" i="20"/>
  <c r="G8" i="20" s="1"/>
  <c r="H8" i="20" s="1"/>
  <c r="F9" i="20"/>
  <c r="G9" i="20" s="1"/>
  <c r="H9" i="20" s="1"/>
  <c r="F10" i="20"/>
  <c r="G10" i="20" s="1"/>
  <c r="H10" i="20" s="1"/>
  <c r="F11" i="20"/>
  <c r="G11" i="20" s="1"/>
  <c r="H11" i="20" s="1"/>
  <c r="F12" i="20"/>
  <c r="G12" i="20" s="1"/>
  <c r="H12" i="20" s="1"/>
  <c r="F13" i="20"/>
  <c r="G13" i="20" s="1"/>
  <c r="H13" i="20" s="1"/>
  <c r="F14" i="20"/>
  <c r="G14" i="20" s="1"/>
  <c r="H14" i="20" s="1"/>
  <c r="F15" i="20"/>
  <c r="G15" i="20" s="1"/>
  <c r="H15" i="20" s="1"/>
  <c r="F16" i="20"/>
  <c r="G16" i="20" s="1"/>
  <c r="H16" i="20" s="1"/>
  <c r="F17" i="20"/>
  <c r="G17" i="20" s="1"/>
  <c r="H17" i="20" s="1"/>
  <c r="F18" i="20"/>
  <c r="G18" i="20" s="1"/>
  <c r="H18" i="20" s="1"/>
  <c r="F19" i="20"/>
  <c r="G19" i="20" s="1"/>
  <c r="H19" i="20" s="1"/>
  <c r="F20" i="20"/>
  <c r="G20" i="20" s="1"/>
  <c r="H20" i="20" s="1"/>
  <c r="F21" i="20"/>
  <c r="G21" i="20" s="1"/>
  <c r="H21" i="20" s="1"/>
  <c r="F22" i="20"/>
  <c r="G22" i="20" s="1"/>
  <c r="H22" i="20" s="1"/>
  <c r="F23" i="20"/>
  <c r="G23" i="20" s="1"/>
  <c r="H23" i="20" s="1"/>
  <c r="F24" i="20"/>
  <c r="G24" i="20" s="1"/>
  <c r="H24" i="20" s="1"/>
  <c r="F25" i="20"/>
  <c r="G25" i="20" s="1"/>
  <c r="H25" i="20" s="1"/>
  <c r="F26" i="20"/>
  <c r="G26" i="20" s="1"/>
  <c r="H26" i="20" s="1"/>
  <c r="F27" i="20"/>
  <c r="G27" i="20" s="1"/>
  <c r="H27" i="20" s="1"/>
  <c r="F28" i="20"/>
  <c r="G28" i="20" s="1"/>
  <c r="H28" i="20" s="1"/>
  <c r="F29" i="20"/>
  <c r="G29" i="20" s="1"/>
  <c r="H29" i="20" s="1"/>
  <c r="F30" i="20"/>
  <c r="G30" i="20" s="1"/>
  <c r="H30" i="20" s="1"/>
  <c r="F31" i="20"/>
  <c r="G31" i="20" s="1"/>
  <c r="H31" i="20" s="1"/>
  <c r="F32" i="20"/>
  <c r="G32" i="20" s="1"/>
  <c r="H32" i="20" s="1"/>
  <c r="F33" i="20"/>
  <c r="G33" i="20" s="1"/>
  <c r="H33" i="20" s="1"/>
  <c r="F34" i="20"/>
  <c r="G34" i="20" s="1"/>
  <c r="H34" i="20" s="1"/>
  <c r="F35" i="20"/>
  <c r="G35" i="20" s="1"/>
  <c r="H35" i="20" s="1"/>
  <c r="F36" i="20"/>
  <c r="G36" i="20" s="1"/>
  <c r="H36" i="20" s="1"/>
  <c r="F37" i="20"/>
  <c r="G37" i="20" s="1"/>
  <c r="H37" i="20" s="1"/>
  <c r="F38" i="20"/>
  <c r="G38" i="20" s="1"/>
  <c r="H38" i="20" s="1"/>
  <c r="F5" i="20"/>
  <c r="G5" i="20" s="1"/>
  <c r="H5" i="20" s="1"/>
  <c r="D38" i="20"/>
  <c r="D37" i="20"/>
  <c r="D36" i="20"/>
  <c r="D35" i="20"/>
  <c r="D34" i="20"/>
  <c r="D33" i="20"/>
  <c r="D32" i="20"/>
  <c r="D31" i="20"/>
  <c r="D30" i="20"/>
  <c r="D29" i="20"/>
  <c r="D28" i="20"/>
  <c r="D27" i="20"/>
  <c r="D26" i="20"/>
  <c r="D25" i="20"/>
  <c r="D24" i="20"/>
  <c r="D23" i="20"/>
  <c r="K22" i="20"/>
  <c r="D22" i="20"/>
  <c r="D21" i="20"/>
  <c r="D20" i="20"/>
  <c r="D19" i="20"/>
  <c r="D18" i="20"/>
  <c r="D17" i="20"/>
  <c r="D16" i="20"/>
  <c r="D15" i="20"/>
  <c r="D14" i="20"/>
  <c r="D13" i="20"/>
  <c r="D12" i="20"/>
  <c r="D11" i="20"/>
  <c r="D10" i="20"/>
  <c r="D9" i="20"/>
  <c r="D8" i="20"/>
  <c r="D7" i="20"/>
  <c r="D6" i="20"/>
  <c r="D5" i="20"/>
  <c r="D39" i="19"/>
  <c r="F39" i="19" s="1"/>
  <c r="F6" i="19"/>
  <c r="G6" i="19" s="1"/>
  <c r="H6" i="19" s="1"/>
  <c r="F7" i="19"/>
  <c r="G7" i="19" s="1"/>
  <c r="H7" i="19" s="1"/>
  <c r="F8" i="19"/>
  <c r="G8" i="19" s="1"/>
  <c r="H8" i="19" s="1"/>
  <c r="F9" i="19"/>
  <c r="G9" i="19" s="1"/>
  <c r="H9" i="19" s="1"/>
  <c r="F10" i="19"/>
  <c r="G10" i="19" s="1"/>
  <c r="H10" i="19" s="1"/>
  <c r="F11" i="19"/>
  <c r="G11" i="19" s="1"/>
  <c r="H11" i="19" s="1"/>
  <c r="F12" i="19"/>
  <c r="G12" i="19" s="1"/>
  <c r="H12" i="19" s="1"/>
  <c r="F13" i="19"/>
  <c r="G13" i="19" s="1"/>
  <c r="H13" i="19" s="1"/>
  <c r="F14" i="19"/>
  <c r="G14" i="19" s="1"/>
  <c r="H14" i="19" s="1"/>
  <c r="F15" i="19"/>
  <c r="G15" i="19" s="1"/>
  <c r="H15" i="19" s="1"/>
  <c r="F16" i="19"/>
  <c r="G16" i="19" s="1"/>
  <c r="H16" i="19" s="1"/>
  <c r="F17" i="19"/>
  <c r="G17" i="19" s="1"/>
  <c r="H17" i="19" s="1"/>
  <c r="F18" i="19"/>
  <c r="G18" i="19" s="1"/>
  <c r="H18" i="19" s="1"/>
  <c r="F19" i="19"/>
  <c r="G19" i="19" s="1"/>
  <c r="H19" i="19" s="1"/>
  <c r="F20" i="19"/>
  <c r="G20" i="19" s="1"/>
  <c r="H20" i="19" s="1"/>
  <c r="F21" i="19"/>
  <c r="G21" i="19" s="1"/>
  <c r="H21" i="19" s="1"/>
  <c r="F22" i="19"/>
  <c r="G22" i="19" s="1"/>
  <c r="H22" i="19" s="1"/>
  <c r="F23" i="19"/>
  <c r="G23" i="19" s="1"/>
  <c r="H23" i="19" s="1"/>
  <c r="F24" i="19"/>
  <c r="G24" i="19" s="1"/>
  <c r="H24" i="19" s="1"/>
  <c r="F25" i="19"/>
  <c r="G25" i="19" s="1"/>
  <c r="H25" i="19" s="1"/>
  <c r="F26" i="19"/>
  <c r="G26" i="19" s="1"/>
  <c r="H26" i="19" s="1"/>
  <c r="F27" i="19"/>
  <c r="G27" i="19" s="1"/>
  <c r="H27" i="19" s="1"/>
  <c r="F28" i="19"/>
  <c r="G28" i="19" s="1"/>
  <c r="H28" i="19" s="1"/>
  <c r="F29" i="19"/>
  <c r="G29" i="19" s="1"/>
  <c r="H29" i="19" s="1"/>
  <c r="F30" i="19"/>
  <c r="G30" i="19" s="1"/>
  <c r="H30" i="19" s="1"/>
  <c r="F31" i="19"/>
  <c r="G31" i="19" s="1"/>
  <c r="H31" i="19" s="1"/>
  <c r="F32" i="19"/>
  <c r="G32" i="19" s="1"/>
  <c r="H32" i="19" s="1"/>
  <c r="F33" i="19"/>
  <c r="G33" i="19" s="1"/>
  <c r="H33" i="19" s="1"/>
  <c r="F34" i="19"/>
  <c r="G34" i="19" s="1"/>
  <c r="H34" i="19" s="1"/>
  <c r="F35" i="19"/>
  <c r="G35" i="19" s="1"/>
  <c r="H35" i="19" s="1"/>
  <c r="F36" i="19"/>
  <c r="G36" i="19" s="1"/>
  <c r="H36" i="19" s="1"/>
  <c r="F37" i="19"/>
  <c r="G37" i="19" s="1"/>
  <c r="H37" i="19" s="1"/>
  <c r="F38" i="19"/>
  <c r="G38" i="19" s="1"/>
  <c r="H38" i="19" s="1"/>
  <c r="F5" i="19"/>
  <c r="G5" i="19" s="1"/>
  <c r="H5" i="19" s="1"/>
  <c r="D38" i="19"/>
  <c r="D37" i="19"/>
  <c r="D36" i="19"/>
  <c r="D35" i="19"/>
  <c r="D34" i="19"/>
  <c r="D33" i="19"/>
  <c r="D32" i="19"/>
  <c r="D31" i="19"/>
  <c r="D30" i="19"/>
  <c r="D29" i="19"/>
  <c r="D28" i="19"/>
  <c r="D27" i="19"/>
  <c r="D26" i="19"/>
  <c r="D25" i="19"/>
  <c r="D24" i="19"/>
  <c r="D23" i="19"/>
  <c r="D22" i="19"/>
  <c r="D21" i="19"/>
  <c r="D20" i="19"/>
  <c r="D19" i="19"/>
  <c r="D18" i="19"/>
  <c r="D17" i="19"/>
  <c r="D16" i="19"/>
  <c r="D15" i="19"/>
  <c r="D14" i="19"/>
  <c r="D13" i="19"/>
  <c r="D12" i="19"/>
  <c r="D11" i="19"/>
  <c r="D10" i="19"/>
  <c r="D9" i="19"/>
  <c r="D8" i="19"/>
  <c r="D7" i="19"/>
  <c r="D6" i="19"/>
  <c r="D5" i="19"/>
  <c r="H2" i="20" l="1"/>
  <c r="H2" i="19"/>
  <c r="I2" i="18"/>
  <c r="E3" i="17"/>
  <c r="F259" i="17"/>
  <c r="G259" i="17" s="1"/>
  <c r="H259" i="17" s="1"/>
  <c r="F258" i="17"/>
  <c r="G258" i="17" s="1"/>
  <c r="H258" i="17" s="1"/>
  <c r="F257" i="17"/>
  <c r="G257" i="17" s="1"/>
  <c r="H257" i="17" s="1"/>
  <c r="F256" i="17"/>
  <c r="G256" i="17" s="1"/>
  <c r="H256" i="17" s="1"/>
  <c r="F255" i="17"/>
  <c r="G255" i="17" s="1"/>
  <c r="H255" i="17" s="1"/>
  <c r="F254" i="17"/>
  <c r="G254" i="17" s="1"/>
  <c r="H254" i="17" s="1"/>
  <c r="F253" i="17"/>
  <c r="G253" i="17" s="1"/>
  <c r="H253" i="17" s="1"/>
  <c r="F252" i="17"/>
  <c r="G252" i="17" s="1"/>
  <c r="H252" i="17" s="1"/>
  <c r="F251" i="17"/>
  <c r="G251" i="17" s="1"/>
  <c r="H251" i="17" s="1"/>
  <c r="F250" i="17"/>
  <c r="G250" i="17" s="1"/>
  <c r="H250" i="17" s="1"/>
  <c r="F249" i="17"/>
  <c r="G249" i="17" s="1"/>
  <c r="H249" i="17" s="1"/>
  <c r="F248" i="17"/>
  <c r="G248" i="17" s="1"/>
  <c r="H248" i="17" s="1"/>
  <c r="F247" i="17"/>
  <c r="G247" i="17" s="1"/>
  <c r="H247" i="17" s="1"/>
  <c r="F246" i="17"/>
  <c r="G246" i="17" s="1"/>
  <c r="H246" i="17" s="1"/>
  <c r="F245" i="17"/>
  <c r="G245" i="17" s="1"/>
  <c r="H245" i="17" s="1"/>
  <c r="F244" i="17"/>
  <c r="G244" i="17" s="1"/>
  <c r="H244" i="17" s="1"/>
  <c r="F243" i="17"/>
  <c r="G243" i="17" s="1"/>
  <c r="H243" i="17" s="1"/>
  <c r="F242" i="17"/>
  <c r="G242" i="17" s="1"/>
  <c r="H242" i="17" s="1"/>
  <c r="F241" i="17"/>
  <c r="G241" i="17" s="1"/>
  <c r="H241" i="17" s="1"/>
  <c r="F240" i="17"/>
  <c r="G240" i="17" s="1"/>
  <c r="H240" i="17" s="1"/>
  <c r="F239" i="17"/>
  <c r="G239" i="17" s="1"/>
  <c r="H239" i="17" s="1"/>
  <c r="F238" i="17"/>
  <c r="G238" i="17" s="1"/>
  <c r="H238" i="17" s="1"/>
  <c r="F237" i="17"/>
  <c r="G237" i="17" s="1"/>
  <c r="H237" i="17" s="1"/>
  <c r="F236" i="17"/>
  <c r="G236" i="17" s="1"/>
  <c r="H236" i="17" s="1"/>
  <c r="F235" i="17"/>
  <c r="G235" i="17" s="1"/>
  <c r="H235" i="17" s="1"/>
  <c r="F234" i="17"/>
  <c r="G234" i="17" s="1"/>
  <c r="H234" i="17" s="1"/>
  <c r="F233" i="17"/>
  <c r="G233" i="17" s="1"/>
  <c r="H233" i="17" s="1"/>
  <c r="F232" i="17"/>
  <c r="G232" i="17" s="1"/>
  <c r="H232" i="17" s="1"/>
  <c r="F231" i="17"/>
  <c r="G231" i="17" s="1"/>
  <c r="H231" i="17" s="1"/>
  <c r="F230" i="17"/>
  <c r="G230" i="17" s="1"/>
  <c r="H230" i="17" s="1"/>
  <c r="F229" i="17"/>
  <c r="G229" i="17" s="1"/>
  <c r="H229" i="17" s="1"/>
  <c r="F228" i="17"/>
  <c r="G228" i="17" s="1"/>
  <c r="H228" i="17" s="1"/>
  <c r="F227" i="17"/>
  <c r="G227" i="17" s="1"/>
  <c r="H227" i="17" s="1"/>
  <c r="F226" i="17"/>
  <c r="G226" i="17" s="1"/>
  <c r="H226" i="17" s="1"/>
  <c r="F225" i="17"/>
  <c r="G225" i="17" s="1"/>
  <c r="H225" i="17" s="1"/>
  <c r="F224" i="17"/>
  <c r="G224" i="17" s="1"/>
  <c r="H224" i="17" s="1"/>
  <c r="F223" i="17"/>
  <c r="G223" i="17" s="1"/>
  <c r="H223" i="17" s="1"/>
  <c r="F222" i="17"/>
  <c r="G222" i="17" s="1"/>
  <c r="H222" i="17" s="1"/>
  <c r="F221" i="17"/>
  <c r="G221" i="17" s="1"/>
  <c r="H221" i="17" s="1"/>
  <c r="F220" i="17"/>
  <c r="G220" i="17" s="1"/>
  <c r="H220" i="17" s="1"/>
  <c r="F219" i="17"/>
  <c r="G219" i="17" s="1"/>
  <c r="H219" i="17" s="1"/>
  <c r="F218" i="17"/>
  <c r="G218" i="17" s="1"/>
  <c r="H218" i="17" s="1"/>
  <c r="F217" i="17"/>
  <c r="G217" i="17" s="1"/>
  <c r="H217" i="17" s="1"/>
  <c r="F216" i="17"/>
  <c r="G216" i="17" s="1"/>
  <c r="H216" i="17" s="1"/>
  <c r="F215" i="17"/>
  <c r="G215" i="17" s="1"/>
  <c r="H215" i="17" s="1"/>
  <c r="F214" i="17"/>
  <c r="G214" i="17" s="1"/>
  <c r="H214" i="17" s="1"/>
  <c r="F213" i="17"/>
  <c r="G213" i="17" s="1"/>
  <c r="H213" i="17" s="1"/>
  <c r="F212" i="17"/>
  <c r="G212" i="17" s="1"/>
  <c r="H212" i="17" s="1"/>
  <c r="F211" i="17"/>
  <c r="G211" i="17" s="1"/>
  <c r="H211" i="17" s="1"/>
  <c r="F210" i="17"/>
  <c r="G210" i="17" s="1"/>
  <c r="H210" i="17" s="1"/>
  <c r="F209" i="17"/>
  <c r="G209" i="17" s="1"/>
  <c r="H209" i="17" s="1"/>
  <c r="F208" i="17"/>
  <c r="G208" i="17" s="1"/>
  <c r="H208" i="17" s="1"/>
  <c r="F207" i="17"/>
  <c r="G207" i="17" s="1"/>
  <c r="H207" i="17" s="1"/>
  <c r="F206" i="17"/>
  <c r="G206" i="17" s="1"/>
  <c r="H206" i="17" s="1"/>
  <c r="F205" i="17"/>
  <c r="G205" i="17" s="1"/>
  <c r="H205" i="17" s="1"/>
  <c r="F204" i="17"/>
  <c r="G204" i="17" s="1"/>
  <c r="H204" i="17" s="1"/>
  <c r="F203" i="17"/>
  <c r="G203" i="17" s="1"/>
  <c r="H203" i="17" s="1"/>
  <c r="F202" i="17"/>
  <c r="G202" i="17" s="1"/>
  <c r="H202" i="17" s="1"/>
  <c r="F201" i="17"/>
  <c r="G201" i="17" s="1"/>
  <c r="H201" i="17" s="1"/>
  <c r="F200" i="17"/>
  <c r="G200" i="17" s="1"/>
  <c r="H200" i="17" s="1"/>
  <c r="F199" i="17"/>
  <c r="G199" i="17" s="1"/>
  <c r="H199" i="17" s="1"/>
  <c r="F198" i="17"/>
  <c r="G198" i="17" s="1"/>
  <c r="H198" i="17" s="1"/>
  <c r="F197" i="17"/>
  <c r="G197" i="17" s="1"/>
  <c r="H197" i="17" s="1"/>
  <c r="F196" i="17"/>
  <c r="G196" i="17" s="1"/>
  <c r="H196" i="17" s="1"/>
  <c r="F195" i="17"/>
  <c r="G195" i="17" s="1"/>
  <c r="H195" i="17" s="1"/>
  <c r="F194" i="17"/>
  <c r="G194" i="17" s="1"/>
  <c r="H194" i="17" s="1"/>
  <c r="F193" i="17"/>
  <c r="G193" i="17" s="1"/>
  <c r="H193" i="17" s="1"/>
  <c r="F192" i="17"/>
  <c r="G192" i="17" s="1"/>
  <c r="H192" i="17" s="1"/>
  <c r="F191" i="17"/>
  <c r="G191" i="17" s="1"/>
  <c r="H191" i="17" s="1"/>
  <c r="F190" i="17"/>
  <c r="G190" i="17" s="1"/>
  <c r="H190" i="17" s="1"/>
  <c r="F189" i="17"/>
  <c r="G189" i="17" s="1"/>
  <c r="H189" i="17" s="1"/>
  <c r="F188" i="17"/>
  <c r="G188" i="17" s="1"/>
  <c r="H188" i="17" s="1"/>
  <c r="F187" i="17"/>
  <c r="G187" i="17" s="1"/>
  <c r="H187" i="17" s="1"/>
  <c r="F186" i="17"/>
  <c r="G186" i="17" s="1"/>
  <c r="H186" i="17" s="1"/>
  <c r="F185" i="17"/>
  <c r="G185" i="17" s="1"/>
  <c r="H185" i="17" s="1"/>
  <c r="F184" i="17"/>
  <c r="G184" i="17" s="1"/>
  <c r="H184" i="17" s="1"/>
  <c r="F183" i="17"/>
  <c r="G183" i="17" s="1"/>
  <c r="H183" i="17" s="1"/>
  <c r="F182" i="17"/>
  <c r="G182" i="17" s="1"/>
  <c r="H182" i="17" s="1"/>
  <c r="F181" i="17"/>
  <c r="G181" i="17" s="1"/>
  <c r="H181" i="17" s="1"/>
  <c r="F180" i="17"/>
  <c r="G180" i="17" s="1"/>
  <c r="H180" i="17" s="1"/>
  <c r="F179" i="17"/>
  <c r="G179" i="17" s="1"/>
  <c r="H179" i="17" s="1"/>
  <c r="F178" i="17"/>
  <c r="G178" i="17" s="1"/>
  <c r="H178" i="17" s="1"/>
  <c r="F177" i="17"/>
  <c r="G177" i="17" s="1"/>
  <c r="H177" i="17" s="1"/>
  <c r="F176" i="17"/>
  <c r="G176" i="17" s="1"/>
  <c r="H176" i="17" s="1"/>
  <c r="F175" i="17"/>
  <c r="G175" i="17" s="1"/>
  <c r="H175" i="17" s="1"/>
  <c r="F174" i="17"/>
  <c r="G174" i="17" s="1"/>
  <c r="H174" i="17" s="1"/>
  <c r="F173" i="17"/>
  <c r="G173" i="17" s="1"/>
  <c r="H173" i="17" s="1"/>
  <c r="F172" i="17"/>
  <c r="G172" i="17" s="1"/>
  <c r="H172" i="17" s="1"/>
  <c r="F171" i="17"/>
  <c r="G171" i="17" s="1"/>
  <c r="H171" i="17" s="1"/>
  <c r="F170" i="17"/>
  <c r="G170" i="17" s="1"/>
  <c r="H170" i="17" s="1"/>
  <c r="F169" i="17"/>
  <c r="G169" i="17" s="1"/>
  <c r="H169" i="17" s="1"/>
  <c r="F168" i="17"/>
  <c r="G168" i="17" s="1"/>
  <c r="H168" i="17" s="1"/>
  <c r="F167" i="17"/>
  <c r="G167" i="17" s="1"/>
  <c r="H167" i="17" s="1"/>
  <c r="F166" i="17"/>
  <c r="G166" i="17" s="1"/>
  <c r="H166" i="17" s="1"/>
  <c r="F165" i="17"/>
  <c r="G165" i="17" s="1"/>
  <c r="H165" i="17" s="1"/>
  <c r="F164" i="17"/>
  <c r="G164" i="17" s="1"/>
  <c r="H164" i="17" s="1"/>
  <c r="F163" i="17"/>
  <c r="G163" i="17" s="1"/>
  <c r="H163" i="17" s="1"/>
  <c r="F162" i="17"/>
  <c r="G162" i="17" s="1"/>
  <c r="H162" i="17" s="1"/>
  <c r="F161" i="17"/>
  <c r="G161" i="17" s="1"/>
  <c r="H161" i="17" s="1"/>
  <c r="F160" i="17"/>
  <c r="G160" i="17" s="1"/>
  <c r="H160" i="17" s="1"/>
  <c r="F159" i="17"/>
  <c r="G159" i="17" s="1"/>
  <c r="H159" i="17" s="1"/>
  <c r="F158" i="17"/>
  <c r="G158" i="17" s="1"/>
  <c r="H158" i="17" s="1"/>
  <c r="F157" i="17"/>
  <c r="G157" i="17" s="1"/>
  <c r="H157" i="17" s="1"/>
  <c r="F156" i="17"/>
  <c r="G156" i="17" s="1"/>
  <c r="H156" i="17" s="1"/>
  <c r="F155" i="17"/>
  <c r="G155" i="17" s="1"/>
  <c r="H155" i="17" s="1"/>
  <c r="F154" i="17"/>
  <c r="G154" i="17" s="1"/>
  <c r="H154" i="17" s="1"/>
  <c r="F153" i="17"/>
  <c r="G153" i="17" s="1"/>
  <c r="H153" i="17" s="1"/>
  <c r="F152" i="17"/>
  <c r="G152" i="17" s="1"/>
  <c r="H152" i="17" s="1"/>
  <c r="F151" i="17"/>
  <c r="G151" i="17" s="1"/>
  <c r="H151" i="17" s="1"/>
  <c r="F150" i="17"/>
  <c r="G150" i="17" s="1"/>
  <c r="H150" i="17" s="1"/>
  <c r="F149" i="17"/>
  <c r="G149" i="17" s="1"/>
  <c r="H149" i="17" s="1"/>
  <c r="F148" i="17"/>
  <c r="G148" i="17" s="1"/>
  <c r="H148" i="17" s="1"/>
  <c r="F147" i="17"/>
  <c r="G147" i="17" s="1"/>
  <c r="H147" i="17" s="1"/>
  <c r="F146" i="17"/>
  <c r="G146" i="17" s="1"/>
  <c r="H146" i="17" s="1"/>
  <c r="F145" i="17"/>
  <c r="G145" i="17" s="1"/>
  <c r="H145" i="17" s="1"/>
  <c r="F144" i="17"/>
  <c r="G144" i="17" s="1"/>
  <c r="H144" i="17" s="1"/>
  <c r="F143" i="17"/>
  <c r="G143" i="17" s="1"/>
  <c r="H143" i="17" s="1"/>
  <c r="F142" i="17"/>
  <c r="G142" i="17" s="1"/>
  <c r="H142" i="17" s="1"/>
  <c r="F141" i="17"/>
  <c r="G141" i="17" s="1"/>
  <c r="H141" i="17" s="1"/>
  <c r="F140" i="17"/>
  <c r="G140" i="17" s="1"/>
  <c r="H140" i="17" s="1"/>
  <c r="F139" i="17"/>
  <c r="G139" i="17" s="1"/>
  <c r="H139" i="17" s="1"/>
  <c r="F138" i="17"/>
  <c r="G138" i="17" s="1"/>
  <c r="H138" i="17" s="1"/>
  <c r="F137" i="17"/>
  <c r="G137" i="17" s="1"/>
  <c r="H137" i="17" s="1"/>
  <c r="F136" i="17"/>
  <c r="G136" i="17" s="1"/>
  <c r="H136" i="17" s="1"/>
  <c r="F135" i="17"/>
  <c r="G135" i="17" s="1"/>
  <c r="H135" i="17" s="1"/>
  <c r="F134" i="17"/>
  <c r="G134" i="17" s="1"/>
  <c r="H134" i="17" s="1"/>
  <c r="F133" i="17"/>
  <c r="G133" i="17" s="1"/>
  <c r="H133" i="17" s="1"/>
  <c r="F132" i="17"/>
  <c r="G132" i="17" s="1"/>
  <c r="H132" i="17" s="1"/>
  <c r="F131" i="17"/>
  <c r="G131" i="17" s="1"/>
  <c r="H131" i="17" s="1"/>
  <c r="F130" i="17"/>
  <c r="G130" i="17" s="1"/>
  <c r="H130" i="17" s="1"/>
  <c r="F129" i="17"/>
  <c r="G129" i="17" s="1"/>
  <c r="H129" i="17" s="1"/>
  <c r="F128" i="17"/>
  <c r="G128" i="17" s="1"/>
  <c r="H128" i="17" s="1"/>
  <c r="F127" i="17"/>
  <c r="G127" i="17" s="1"/>
  <c r="H127" i="17" s="1"/>
  <c r="F126" i="17"/>
  <c r="G126" i="17" s="1"/>
  <c r="H126" i="17" s="1"/>
  <c r="F125" i="17"/>
  <c r="G125" i="17" s="1"/>
  <c r="H125" i="17" s="1"/>
  <c r="F124" i="17"/>
  <c r="G124" i="17" s="1"/>
  <c r="H124" i="17" s="1"/>
  <c r="F123" i="17"/>
  <c r="G123" i="17" s="1"/>
  <c r="H123" i="17" s="1"/>
  <c r="F122" i="17"/>
  <c r="G122" i="17" s="1"/>
  <c r="H122" i="17" s="1"/>
  <c r="F121" i="17"/>
  <c r="G121" i="17" s="1"/>
  <c r="H121" i="17" s="1"/>
  <c r="F120" i="17"/>
  <c r="G120" i="17" s="1"/>
  <c r="H120" i="17" s="1"/>
  <c r="F119" i="17"/>
  <c r="G119" i="17" s="1"/>
  <c r="H119" i="17" s="1"/>
  <c r="F118" i="17"/>
  <c r="G118" i="17" s="1"/>
  <c r="H118" i="17" s="1"/>
  <c r="F117" i="17"/>
  <c r="G117" i="17" s="1"/>
  <c r="H117" i="17" s="1"/>
  <c r="F116" i="17"/>
  <c r="G116" i="17" s="1"/>
  <c r="H116" i="17" s="1"/>
  <c r="F115" i="17"/>
  <c r="G115" i="17" s="1"/>
  <c r="H115" i="17" s="1"/>
  <c r="F114" i="17"/>
  <c r="G114" i="17" s="1"/>
  <c r="H114" i="17" s="1"/>
  <c r="F113" i="17"/>
  <c r="G113" i="17" s="1"/>
  <c r="H113" i="17" s="1"/>
  <c r="F112" i="17"/>
  <c r="G112" i="17" s="1"/>
  <c r="H112" i="17" s="1"/>
  <c r="F111" i="17"/>
  <c r="G111" i="17" s="1"/>
  <c r="H111" i="17" s="1"/>
  <c r="F110" i="17"/>
  <c r="G110" i="17" s="1"/>
  <c r="H110" i="17" s="1"/>
  <c r="F109" i="17"/>
  <c r="G109" i="17" s="1"/>
  <c r="H109" i="17" s="1"/>
  <c r="F108" i="17"/>
  <c r="G108" i="17" s="1"/>
  <c r="H108" i="17" s="1"/>
  <c r="F107" i="17"/>
  <c r="G107" i="17" s="1"/>
  <c r="H107" i="17" s="1"/>
  <c r="F106" i="17"/>
  <c r="G106" i="17" s="1"/>
  <c r="H106" i="17" s="1"/>
  <c r="F105" i="17"/>
  <c r="G105" i="17" s="1"/>
  <c r="H105" i="17" s="1"/>
  <c r="F104" i="17"/>
  <c r="G104" i="17" s="1"/>
  <c r="H104" i="17" s="1"/>
  <c r="F103" i="17"/>
  <c r="G103" i="17" s="1"/>
  <c r="H103" i="17" s="1"/>
  <c r="F102" i="17"/>
  <c r="G102" i="17" s="1"/>
  <c r="H102" i="17" s="1"/>
  <c r="F101" i="17"/>
  <c r="G101" i="17" s="1"/>
  <c r="H101" i="17" s="1"/>
  <c r="F100" i="17"/>
  <c r="G100" i="17" s="1"/>
  <c r="H100" i="17" s="1"/>
  <c r="F99" i="17"/>
  <c r="G99" i="17" s="1"/>
  <c r="H99" i="17" s="1"/>
  <c r="F98" i="17"/>
  <c r="G98" i="17" s="1"/>
  <c r="H98" i="17" s="1"/>
  <c r="F97" i="17"/>
  <c r="G97" i="17" s="1"/>
  <c r="H97" i="17" s="1"/>
  <c r="F96" i="17"/>
  <c r="G96" i="17" s="1"/>
  <c r="H96" i="17" s="1"/>
  <c r="F95" i="17"/>
  <c r="G95" i="17" s="1"/>
  <c r="H95" i="17" s="1"/>
  <c r="F94" i="17"/>
  <c r="G94" i="17" s="1"/>
  <c r="H94" i="17" s="1"/>
  <c r="F93" i="17"/>
  <c r="G93" i="17" s="1"/>
  <c r="H93" i="17" s="1"/>
  <c r="F92" i="17"/>
  <c r="G92" i="17" s="1"/>
  <c r="H92" i="17" s="1"/>
  <c r="F91" i="17"/>
  <c r="G91" i="17" s="1"/>
  <c r="H91" i="17" s="1"/>
  <c r="F90" i="17"/>
  <c r="G90" i="17" s="1"/>
  <c r="H90" i="17" s="1"/>
  <c r="F89" i="17"/>
  <c r="G89" i="17" s="1"/>
  <c r="H89" i="17" s="1"/>
  <c r="F88" i="17"/>
  <c r="G88" i="17" s="1"/>
  <c r="H88" i="17" s="1"/>
  <c r="F87" i="17"/>
  <c r="G87" i="17" s="1"/>
  <c r="H87" i="17" s="1"/>
  <c r="F86" i="17"/>
  <c r="G86" i="17" s="1"/>
  <c r="H86" i="17" s="1"/>
  <c r="F85" i="17"/>
  <c r="G85" i="17" s="1"/>
  <c r="H85" i="17" s="1"/>
  <c r="F84" i="17"/>
  <c r="G84" i="17" s="1"/>
  <c r="H84" i="17" s="1"/>
  <c r="F83" i="17"/>
  <c r="G83" i="17" s="1"/>
  <c r="H83" i="17" s="1"/>
  <c r="F82" i="17"/>
  <c r="G82" i="17" s="1"/>
  <c r="H82" i="17" s="1"/>
  <c r="F81" i="17"/>
  <c r="G81" i="17" s="1"/>
  <c r="H81" i="17" s="1"/>
  <c r="F80" i="17"/>
  <c r="G80" i="17" s="1"/>
  <c r="H80" i="17" s="1"/>
  <c r="F79" i="17"/>
  <c r="G79" i="17" s="1"/>
  <c r="H79" i="17" s="1"/>
  <c r="F78" i="17"/>
  <c r="G78" i="17" s="1"/>
  <c r="H78" i="17" s="1"/>
  <c r="F77" i="17"/>
  <c r="G77" i="17" s="1"/>
  <c r="H77" i="17" s="1"/>
  <c r="F76" i="17"/>
  <c r="G76" i="17" s="1"/>
  <c r="H76" i="17" s="1"/>
  <c r="F75" i="17"/>
  <c r="G75" i="17" s="1"/>
  <c r="H75" i="17" s="1"/>
  <c r="F74" i="17"/>
  <c r="G74" i="17" s="1"/>
  <c r="H74" i="17" s="1"/>
  <c r="F73" i="17"/>
  <c r="G73" i="17" s="1"/>
  <c r="H73" i="17" s="1"/>
  <c r="F72" i="17"/>
  <c r="G72" i="17" s="1"/>
  <c r="H72" i="17" s="1"/>
  <c r="F71" i="17"/>
  <c r="G71" i="17" s="1"/>
  <c r="H71" i="17" s="1"/>
  <c r="F70" i="17"/>
  <c r="G70" i="17" s="1"/>
  <c r="H70" i="17" s="1"/>
  <c r="F69" i="17"/>
  <c r="G69" i="17" s="1"/>
  <c r="H69" i="17" s="1"/>
  <c r="F68" i="17"/>
  <c r="G68" i="17" s="1"/>
  <c r="H68" i="17" s="1"/>
  <c r="F67" i="17"/>
  <c r="G67" i="17" s="1"/>
  <c r="H67" i="17" s="1"/>
  <c r="F66" i="17"/>
  <c r="G66" i="17" s="1"/>
  <c r="H66" i="17" s="1"/>
  <c r="F65" i="17"/>
  <c r="G65" i="17" s="1"/>
  <c r="H65" i="17" s="1"/>
  <c r="F64" i="17"/>
  <c r="G64" i="17" s="1"/>
  <c r="H64" i="17" s="1"/>
  <c r="F63" i="17"/>
  <c r="G63" i="17" s="1"/>
  <c r="H63" i="17" s="1"/>
  <c r="F62" i="17"/>
  <c r="G62" i="17" s="1"/>
  <c r="H62" i="17" s="1"/>
  <c r="F61" i="17"/>
  <c r="G61" i="17" s="1"/>
  <c r="H61" i="17" s="1"/>
  <c r="F60" i="17"/>
  <c r="G60" i="17" s="1"/>
  <c r="H60" i="17" s="1"/>
  <c r="F59" i="17"/>
  <c r="G59" i="17" s="1"/>
  <c r="H59" i="17" s="1"/>
  <c r="F58" i="17"/>
  <c r="G58" i="17" s="1"/>
  <c r="H58" i="17" s="1"/>
  <c r="F57" i="17"/>
  <c r="G57" i="17" s="1"/>
  <c r="H57" i="17" s="1"/>
  <c r="F56" i="17"/>
  <c r="G56" i="17" s="1"/>
  <c r="H56" i="17" s="1"/>
  <c r="F55" i="17"/>
  <c r="G55" i="17" s="1"/>
  <c r="H55" i="17" s="1"/>
  <c r="F54" i="17"/>
  <c r="G54" i="17" s="1"/>
  <c r="H54" i="17" s="1"/>
  <c r="F53" i="17"/>
  <c r="G53" i="17" s="1"/>
  <c r="H53" i="17" s="1"/>
  <c r="F52" i="17"/>
  <c r="G52" i="17" s="1"/>
  <c r="H52" i="17" s="1"/>
  <c r="F51" i="17"/>
  <c r="G51" i="17" s="1"/>
  <c r="H51" i="17" s="1"/>
  <c r="F50" i="17"/>
  <c r="G50" i="17" s="1"/>
  <c r="H50" i="17" s="1"/>
  <c r="F49" i="17"/>
  <c r="G49" i="17" s="1"/>
  <c r="H49" i="17" s="1"/>
  <c r="F48" i="17"/>
  <c r="G48" i="17" s="1"/>
  <c r="H48" i="17" s="1"/>
  <c r="F47" i="17"/>
  <c r="G47" i="17" s="1"/>
  <c r="H47" i="17" s="1"/>
  <c r="F46" i="17"/>
  <c r="G46" i="17" s="1"/>
  <c r="H46" i="17" s="1"/>
  <c r="F45" i="17"/>
  <c r="G45" i="17" s="1"/>
  <c r="H45" i="17" s="1"/>
  <c r="F44" i="17"/>
  <c r="G44" i="17" s="1"/>
  <c r="H44" i="17" s="1"/>
  <c r="F43" i="17"/>
  <c r="G43" i="17" s="1"/>
  <c r="H43" i="17" s="1"/>
  <c r="F42" i="17"/>
  <c r="G42" i="17" s="1"/>
  <c r="H42" i="17" s="1"/>
  <c r="F41" i="17"/>
  <c r="G41" i="17" s="1"/>
  <c r="H41" i="17" s="1"/>
  <c r="F40" i="17"/>
  <c r="G40" i="17" s="1"/>
  <c r="H40" i="17" s="1"/>
  <c r="F39" i="17"/>
  <c r="G39" i="17" s="1"/>
  <c r="H39" i="17" s="1"/>
  <c r="F38" i="17"/>
  <c r="G38" i="17" s="1"/>
  <c r="H38" i="17" s="1"/>
  <c r="F37" i="17"/>
  <c r="G37" i="17" s="1"/>
  <c r="H37" i="17" s="1"/>
  <c r="F36" i="17"/>
  <c r="G36" i="17" s="1"/>
  <c r="H36" i="17" s="1"/>
  <c r="F35" i="17"/>
  <c r="G35" i="17" s="1"/>
  <c r="H35" i="17" s="1"/>
  <c r="F34" i="17"/>
  <c r="G34" i="17" s="1"/>
  <c r="H34" i="17" s="1"/>
  <c r="F33" i="17"/>
  <c r="G33" i="17" s="1"/>
  <c r="H33" i="17" s="1"/>
  <c r="F32" i="17"/>
  <c r="G32" i="17" s="1"/>
  <c r="H32" i="17" s="1"/>
  <c r="F31" i="17"/>
  <c r="G31" i="17" s="1"/>
  <c r="H31" i="17" s="1"/>
  <c r="F30" i="17"/>
  <c r="G30" i="17" s="1"/>
  <c r="H30" i="17" s="1"/>
  <c r="F29" i="17"/>
  <c r="G29" i="17" s="1"/>
  <c r="H29" i="17" s="1"/>
  <c r="F28" i="17"/>
  <c r="G28" i="17" s="1"/>
  <c r="H28" i="17" s="1"/>
  <c r="F27" i="17"/>
  <c r="G27" i="17" s="1"/>
  <c r="H27" i="17" s="1"/>
  <c r="F26" i="17"/>
  <c r="G26" i="17" s="1"/>
  <c r="H26" i="17" s="1"/>
  <c r="F25" i="17"/>
  <c r="G25" i="17" s="1"/>
  <c r="H25" i="17" s="1"/>
  <c r="F24" i="17"/>
  <c r="G24" i="17" s="1"/>
  <c r="H24" i="17" s="1"/>
  <c r="F23" i="17"/>
  <c r="G23" i="17" s="1"/>
  <c r="H23" i="17" s="1"/>
  <c r="F22" i="17"/>
  <c r="G22" i="17" s="1"/>
  <c r="H22" i="17" s="1"/>
  <c r="F21" i="17"/>
  <c r="G21" i="17" s="1"/>
  <c r="H21" i="17" s="1"/>
  <c r="F20" i="17"/>
  <c r="G20" i="17" s="1"/>
  <c r="H20" i="17" s="1"/>
  <c r="F19" i="17"/>
  <c r="G19" i="17" s="1"/>
  <c r="H19" i="17" s="1"/>
  <c r="F18" i="17"/>
  <c r="G18" i="17" s="1"/>
  <c r="H18" i="17" s="1"/>
  <c r="F17" i="17"/>
  <c r="G17" i="17" s="1"/>
  <c r="H17" i="17" s="1"/>
  <c r="F16" i="17"/>
  <c r="G16" i="17" s="1"/>
  <c r="H16" i="17" s="1"/>
  <c r="F15" i="17"/>
  <c r="G15" i="17" s="1"/>
  <c r="H15" i="17" s="1"/>
  <c r="F14" i="17"/>
  <c r="G14" i="17" s="1"/>
  <c r="H14" i="17" s="1"/>
  <c r="F13" i="17"/>
  <c r="G13" i="17" s="1"/>
  <c r="H13" i="17" s="1"/>
  <c r="F12" i="17"/>
  <c r="G12" i="17" s="1"/>
  <c r="H12" i="17" s="1"/>
  <c r="F11" i="17"/>
  <c r="G11" i="17" s="1"/>
  <c r="H11" i="17" s="1"/>
  <c r="F10" i="17"/>
  <c r="G10" i="17" s="1"/>
  <c r="H10" i="17" s="1"/>
  <c r="F9" i="17"/>
  <c r="G9" i="17" s="1"/>
  <c r="H9" i="17" s="1"/>
  <c r="F8" i="17"/>
  <c r="G8" i="17" s="1"/>
  <c r="H8" i="17" s="1"/>
  <c r="F7" i="17"/>
  <c r="G7" i="17" s="1"/>
  <c r="H7" i="17" s="1"/>
  <c r="F6" i="17"/>
  <c r="G6" i="17" s="1"/>
  <c r="H6" i="17" s="1"/>
  <c r="L2" i="18"/>
  <c r="J6" i="18"/>
  <c r="K6" i="18" s="1"/>
  <c r="L6" i="18" s="1"/>
  <c r="J7" i="18"/>
  <c r="K7" i="18" s="1"/>
  <c r="L7" i="18" s="1"/>
  <c r="J8" i="18"/>
  <c r="K8" i="18" s="1"/>
  <c r="L8" i="18" s="1"/>
  <c r="J9" i="18"/>
  <c r="K9" i="18" s="1"/>
  <c r="L9" i="18" s="1"/>
  <c r="J10" i="18"/>
  <c r="K10" i="18" s="1"/>
  <c r="L10" i="18" s="1"/>
  <c r="J11" i="18"/>
  <c r="K11" i="18" s="1"/>
  <c r="L11" i="18" s="1"/>
  <c r="J12" i="18"/>
  <c r="K12" i="18" s="1"/>
  <c r="L12" i="18" s="1"/>
  <c r="J13" i="18"/>
  <c r="K13" i="18" s="1"/>
  <c r="L13" i="18" s="1"/>
  <c r="J14" i="18"/>
  <c r="K14" i="18" s="1"/>
  <c r="L14" i="18" s="1"/>
  <c r="J15" i="18"/>
  <c r="K15" i="18" s="1"/>
  <c r="L15" i="18" s="1"/>
  <c r="J16" i="18"/>
  <c r="K16" i="18" s="1"/>
  <c r="L16" i="18" s="1"/>
  <c r="J17" i="18"/>
  <c r="K17" i="18" s="1"/>
  <c r="L17" i="18" s="1"/>
  <c r="J18" i="18"/>
  <c r="K18" i="18" s="1"/>
  <c r="L18" i="18" s="1"/>
  <c r="J19" i="18"/>
  <c r="K19" i="18" s="1"/>
  <c r="L19" i="18" s="1"/>
  <c r="J20" i="18"/>
  <c r="K20" i="18" s="1"/>
  <c r="L20" i="18" s="1"/>
  <c r="J21" i="18"/>
  <c r="K21" i="18" s="1"/>
  <c r="L21" i="18" s="1"/>
  <c r="J22" i="18"/>
  <c r="K22" i="18" s="1"/>
  <c r="L22" i="18" s="1"/>
  <c r="J23" i="18"/>
  <c r="K23" i="18" s="1"/>
  <c r="L23" i="18" s="1"/>
  <c r="J24" i="18"/>
  <c r="K24" i="18" s="1"/>
  <c r="L24" i="18" s="1"/>
  <c r="J25" i="18"/>
  <c r="K25" i="18" s="1"/>
  <c r="L25" i="18" s="1"/>
  <c r="J26" i="18"/>
  <c r="K26" i="18" s="1"/>
  <c r="L26" i="18" s="1"/>
  <c r="J27" i="18"/>
  <c r="K27" i="18" s="1"/>
  <c r="L27" i="18" s="1"/>
  <c r="J28" i="18"/>
  <c r="K28" i="18" s="1"/>
  <c r="L28" i="18" s="1"/>
  <c r="J29" i="18"/>
  <c r="K29" i="18" s="1"/>
  <c r="L29" i="18" s="1"/>
  <c r="J30" i="18"/>
  <c r="K30" i="18" s="1"/>
  <c r="L30" i="18" s="1"/>
  <c r="J31" i="18"/>
  <c r="K31" i="18" s="1"/>
  <c r="L31" i="18" s="1"/>
  <c r="J32" i="18"/>
  <c r="K32" i="18" s="1"/>
  <c r="L32" i="18" s="1"/>
  <c r="J33" i="18"/>
  <c r="K33" i="18" s="1"/>
  <c r="L33" i="18" s="1"/>
  <c r="J34" i="18"/>
  <c r="K34" i="18" s="1"/>
  <c r="L34" i="18" s="1"/>
  <c r="J35" i="18"/>
  <c r="K35" i="18" s="1"/>
  <c r="L35" i="18" s="1"/>
  <c r="J36" i="18"/>
  <c r="K36" i="18" s="1"/>
  <c r="L36" i="18" s="1"/>
  <c r="J37" i="18"/>
  <c r="K37" i="18" s="1"/>
  <c r="L37" i="18" s="1"/>
  <c r="J38" i="18"/>
  <c r="K38" i="18" s="1"/>
  <c r="L38" i="18" s="1"/>
  <c r="J39" i="18"/>
  <c r="K39" i="18" s="1"/>
  <c r="L39" i="18" s="1"/>
  <c r="J40" i="18"/>
  <c r="K40" i="18" s="1"/>
  <c r="L40" i="18" s="1"/>
  <c r="J41" i="18"/>
  <c r="K41" i="18" s="1"/>
  <c r="L41" i="18" s="1"/>
  <c r="J42" i="18"/>
  <c r="K42" i="18" s="1"/>
  <c r="L42" i="18" s="1"/>
  <c r="J43" i="18"/>
  <c r="K43" i="18" s="1"/>
  <c r="L43" i="18" s="1"/>
  <c r="J44" i="18"/>
  <c r="K44" i="18" s="1"/>
  <c r="L44" i="18" s="1"/>
  <c r="J45" i="18"/>
  <c r="K45" i="18" s="1"/>
  <c r="L45" i="18" s="1"/>
  <c r="J46" i="18"/>
  <c r="K46" i="18" s="1"/>
  <c r="L46" i="18" s="1"/>
  <c r="J47" i="18"/>
  <c r="K47" i="18" s="1"/>
  <c r="L47" i="18" s="1"/>
  <c r="J48" i="18"/>
  <c r="K48" i="18" s="1"/>
  <c r="L48" i="18" s="1"/>
  <c r="J49" i="18"/>
  <c r="K49" i="18" s="1"/>
  <c r="L49" i="18" s="1"/>
  <c r="J50" i="18"/>
  <c r="K50" i="18" s="1"/>
  <c r="L50" i="18" s="1"/>
  <c r="J51" i="18"/>
  <c r="K51" i="18" s="1"/>
  <c r="L51" i="18" s="1"/>
  <c r="J52" i="18"/>
  <c r="K52" i="18" s="1"/>
  <c r="L52" i="18" s="1"/>
  <c r="J53" i="18"/>
  <c r="K53" i="18" s="1"/>
  <c r="L53" i="18" s="1"/>
  <c r="J54" i="18"/>
  <c r="K54" i="18" s="1"/>
  <c r="L54" i="18" s="1"/>
  <c r="J55" i="18"/>
  <c r="K55" i="18" s="1"/>
  <c r="L55" i="18" s="1"/>
  <c r="J56" i="18"/>
  <c r="K56" i="18" s="1"/>
  <c r="L56" i="18" s="1"/>
  <c r="J57" i="18"/>
  <c r="K57" i="18" s="1"/>
  <c r="L57" i="18" s="1"/>
  <c r="J58" i="18"/>
  <c r="K58" i="18" s="1"/>
  <c r="L58" i="18" s="1"/>
  <c r="J59" i="18"/>
  <c r="K59" i="18" s="1"/>
  <c r="L59" i="18" s="1"/>
  <c r="J60" i="18"/>
  <c r="K60" i="18" s="1"/>
  <c r="L60" i="18" s="1"/>
  <c r="J61" i="18"/>
  <c r="K61" i="18" s="1"/>
  <c r="L61" i="18" s="1"/>
  <c r="J62" i="18"/>
  <c r="K62" i="18" s="1"/>
  <c r="L62" i="18" s="1"/>
  <c r="J63" i="18"/>
  <c r="K63" i="18" s="1"/>
  <c r="L63" i="18" s="1"/>
  <c r="J64" i="18"/>
  <c r="K64" i="18" s="1"/>
  <c r="L64" i="18" s="1"/>
  <c r="J65" i="18"/>
  <c r="K65" i="18" s="1"/>
  <c r="L65" i="18" s="1"/>
  <c r="J66" i="18"/>
  <c r="K66" i="18" s="1"/>
  <c r="L66" i="18" s="1"/>
  <c r="J67" i="18"/>
  <c r="K67" i="18" s="1"/>
  <c r="L67" i="18" s="1"/>
  <c r="J68" i="18"/>
  <c r="K68" i="18" s="1"/>
  <c r="L68" i="18" s="1"/>
  <c r="J69" i="18"/>
  <c r="K69" i="18" s="1"/>
  <c r="L69" i="18" s="1"/>
  <c r="J70" i="18"/>
  <c r="K70" i="18" s="1"/>
  <c r="L70" i="18" s="1"/>
  <c r="J71" i="18"/>
  <c r="K71" i="18" s="1"/>
  <c r="L71" i="18" s="1"/>
  <c r="J72" i="18"/>
  <c r="K72" i="18" s="1"/>
  <c r="L72" i="18" s="1"/>
  <c r="J73" i="18"/>
  <c r="K73" i="18" s="1"/>
  <c r="L73" i="18" s="1"/>
  <c r="J74" i="18"/>
  <c r="K74" i="18" s="1"/>
  <c r="L74" i="18" s="1"/>
  <c r="J75" i="18"/>
  <c r="K75" i="18" s="1"/>
  <c r="L75" i="18" s="1"/>
  <c r="J76" i="18"/>
  <c r="K76" i="18" s="1"/>
  <c r="L76" i="18" s="1"/>
  <c r="J77" i="18"/>
  <c r="K77" i="18" s="1"/>
  <c r="L77" i="18" s="1"/>
  <c r="J78" i="18"/>
  <c r="K78" i="18" s="1"/>
  <c r="L78" i="18" s="1"/>
  <c r="J79" i="18"/>
  <c r="K79" i="18" s="1"/>
  <c r="L79" i="18" s="1"/>
  <c r="J80" i="18"/>
  <c r="K80" i="18" s="1"/>
  <c r="L80" i="18" s="1"/>
  <c r="J81" i="18"/>
  <c r="K81" i="18" s="1"/>
  <c r="L81" i="18" s="1"/>
  <c r="J82" i="18"/>
  <c r="K82" i="18" s="1"/>
  <c r="L82" i="18" s="1"/>
  <c r="J83" i="18"/>
  <c r="K83" i="18" s="1"/>
  <c r="L83" i="18" s="1"/>
  <c r="J84" i="18"/>
  <c r="K84" i="18" s="1"/>
  <c r="L84" i="18" s="1"/>
  <c r="J85" i="18"/>
  <c r="K85" i="18" s="1"/>
  <c r="L85" i="18" s="1"/>
  <c r="J86" i="18"/>
  <c r="K86" i="18" s="1"/>
  <c r="L86" i="18" s="1"/>
  <c r="J87" i="18"/>
  <c r="K87" i="18" s="1"/>
  <c r="L87" i="18" s="1"/>
  <c r="J88" i="18"/>
  <c r="K88" i="18" s="1"/>
  <c r="L88" i="18" s="1"/>
  <c r="J89" i="18"/>
  <c r="K89" i="18" s="1"/>
  <c r="L89" i="18" s="1"/>
  <c r="J90" i="18"/>
  <c r="K90" i="18" s="1"/>
  <c r="L90" i="18" s="1"/>
  <c r="J91" i="18"/>
  <c r="K91" i="18" s="1"/>
  <c r="L91" i="18" s="1"/>
  <c r="J92" i="18"/>
  <c r="K92" i="18" s="1"/>
  <c r="L92" i="18" s="1"/>
  <c r="J93" i="18"/>
  <c r="K93" i="18" s="1"/>
  <c r="L93" i="18" s="1"/>
  <c r="J94" i="18"/>
  <c r="K94" i="18" s="1"/>
  <c r="L94" i="18" s="1"/>
  <c r="J95" i="18"/>
  <c r="K95" i="18" s="1"/>
  <c r="L95" i="18" s="1"/>
  <c r="J96" i="18"/>
  <c r="K96" i="18" s="1"/>
  <c r="L96" i="18" s="1"/>
  <c r="J97" i="18"/>
  <c r="K97" i="18" s="1"/>
  <c r="L97" i="18" s="1"/>
  <c r="J98" i="18"/>
  <c r="K98" i="18" s="1"/>
  <c r="L98" i="18" s="1"/>
  <c r="J99" i="18"/>
  <c r="K99" i="18" s="1"/>
  <c r="L99" i="18" s="1"/>
  <c r="J100" i="18"/>
  <c r="K100" i="18" s="1"/>
  <c r="L100" i="18" s="1"/>
  <c r="J101" i="18"/>
  <c r="K101" i="18" s="1"/>
  <c r="L101" i="18" s="1"/>
  <c r="J102" i="18"/>
  <c r="K102" i="18" s="1"/>
  <c r="L102" i="18" s="1"/>
  <c r="J103" i="18"/>
  <c r="K103" i="18" s="1"/>
  <c r="L103" i="18" s="1"/>
  <c r="J104" i="18"/>
  <c r="K104" i="18" s="1"/>
  <c r="L104" i="18" s="1"/>
  <c r="J105" i="18"/>
  <c r="K105" i="18" s="1"/>
  <c r="L105" i="18" s="1"/>
  <c r="J106" i="18"/>
  <c r="K106" i="18" s="1"/>
  <c r="L106" i="18" s="1"/>
  <c r="J107" i="18"/>
  <c r="K107" i="18" s="1"/>
  <c r="L107" i="18" s="1"/>
  <c r="J108" i="18"/>
  <c r="K108" i="18" s="1"/>
  <c r="L108" i="18" s="1"/>
  <c r="J109" i="18"/>
  <c r="K109" i="18" s="1"/>
  <c r="L109" i="18" s="1"/>
  <c r="J110" i="18"/>
  <c r="K110" i="18" s="1"/>
  <c r="L110" i="18" s="1"/>
  <c r="J111" i="18"/>
  <c r="K111" i="18" s="1"/>
  <c r="L111" i="18" s="1"/>
  <c r="J112" i="18"/>
  <c r="K112" i="18" s="1"/>
  <c r="L112" i="18" s="1"/>
  <c r="J113" i="18"/>
  <c r="K113" i="18" s="1"/>
  <c r="L113" i="18" s="1"/>
  <c r="J114" i="18"/>
  <c r="K114" i="18" s="1"/>
  <c r="L114" i="18" s="1"/>
  <c r="J115" i="18"/>
  <c r="K115" i="18" s="1"/>
  <c r="L115" i="18" s="1"/>
  <c r="J116" i="18"/>
  <c r="K116" i="18" s="1"/>
  <c r="L116" i="18" s="1"/>
  <c r="J117" i="18"/>
  <c r="K117" i="18" s="1"/>
  <c r="L117" i="18" s="1"/>
  <c r="J118" i="18"/>
  <c r="K118" i="18" s="1"/>
  <c r="L118" i="18" s="1"/>
  <c r="J119" i="18"/>
  <c r="K119" i="18" s="1"/>
  <c r="L119" i="18" s="1"/>
  <c r="J120" i="18"/>
  <c r="K120" i="18" s="1"/>
  <c r="L120" i="18" s="1"/>
  <c r="J121" i="18"/>
  <c r="K121" i="18" s="1"/>
  <c r="L121" i="18" s="1"/>
  <c r="J122" i="18"/>
  <c r="K122" i="18" s="1"/>
  <c r="L122" i="18" s="1"/>
  <c r="J123" i="18"/>
  <c r="K123" i="18" s="1"/>
  <c r="L123" i="18" s="1"/>
  <c r="J124" i="18"/>
  <c r="K124" i="18" s="1"/>
  <c r="L124" i="18" s="1"/>
  <c r="J125" i="18"/>
  <c r="K125" i="18" s="1"/>
  <c r="L125" i="18" s="1"/>
  <c r="J126" i="18"/>
  <c r="K126" i="18" s="1"/>
  <c r="L126" i="18" s="1"/>
  <c r="J127" i="18"/>
  <c r="K127" i="18" s="1"/>
  <c r="L127" i="18" s="1"/>
  <c r="J128" i="18"/>
  <c r="K128" i="18" s="1"/>
  <c r="L128" i="18" s="1"/>
  <c r="J129" i="18"/>
  <c r="K129" i="18" s="1"/>
  <c r="L129" i="18" s="1"/>
  <c r="J130" i="18"/>
  <c r="K130" i="18" s="1"/>
  <c r="L130" i="18" s="1"/>
  <c r="J131" i="18"/>
  <c r="K131" i="18" s="1"/>
  <c r="L131" i="18" s="1"/>
  <c r="J132" i="18"/>
  <c r="K132" i="18" s="1"/>
  <c r="L132" i="18" s="1"/>
  <c r="J133" i="18"/>
  <c r="K133" i="18" s="1"/>
  <c r="L133" i="18" s="1"/>
  <c r="J134" i="18"/>
  <c r="K134" i="18" s="1"/>
  <c r="L134" i="18" s="1"/>
  <c r="J135" i="18"/>
  <c r="K135" i="18" s="1"/>
  <c r="L135" i="18" s="1"/>
  <c r="J136" i="18"/>
  <c r="K136" i="18" s="1"/>
  <c r="L136" i="18" s="1"/>
  <c r="J137" i="18"/>
  <c r="K137" i="18" s="1"/>
  <c r="L137" i="18" s="1"/>
  <c r="J138" i="18"/>
  <c r="K138" i="18" s="1"/>
  <c r="L138" i="18" s="1"/>
  <c r="J139" i="18"/>
  <c r="K139" i="18" s="1"/>
  <c r="L139" i="18" s="1"/>
  <c r="J140" i="18"/>
  <c r="K140" i="18" s="1"/>
  <c r="L140" i="18" s="1"/>
  <c r="J141" i="18"/>
  <c r="K141" i="18" s="1"/>
  <c r="L141" i="18" s="1"/>
  <c r="J142" i="18"/>
  <c r="K142" i="18" s="1"/>
  <c r="L142" i="18" s="1"/>
  <c r="J143" i="18"/>
  <c r="K143" i="18" s="1"/>
  <c r="L143" i="18" s="1"/>
  <c r="J144" i="18"/>
  <c r="K144" i="18" s="1"/>
  <c r="L144" i="18" s="1"/>
  <c r="J145" i="18"/>
  <c r="K145" i="18" s="1"/>
  <c r="L145" i="18" s="1"/>
  <c r="J146" i="18"/>
  <c r="K146" i="18" s="1"/>
  <c r="L146" i="18" s="1"/>
  <c r="J147" i="18"/>
  <c r="K147" i="18" s="1"/>
  <c r="L147" i="18" s="1"/>
  <c r="J148" i="18"/>
  <c r="K148" i="18" s="1"/>
  <c r="L148" i="18" s="1"/>
  <c r="J149" i="18"/>
  <c r="K149" i="18" s="1"/>
  <c r="L149" i="18" s="1"/>
  <c r="J150" i="18"/>
  <c r="K150" i="18" s="1"/>
  <c r="L150" i="18" s="1"/>
  <c r="J151" i="18"/>
  <c r="K151" i="18" s="1"/>
  <c r="L151" i="18" s="1"/>
  <c r="J152" i="18"/>
  <c r="K152" i="18" s="1"/>
  <c r="L152" i="18" s="1"/>
  <c r="J153" i="18"/>
  <c r="K153" i="18" s="1"/>
  <c r="L153" i="18" s="1"/>
  <c r="J154" i="18"/>
  <c r="K154" i="18" s="1"/>
  <c r="L154" i="18" s="1"/>
  <c r="J155" i="18"/>
  <c r="K155" i="18" s="1"/>
  <c r="L155" i="18" s="1"/>
  <c r="J156" i="18"/>
  <c r="K156" i="18" s="1"/>
  <c r="L156" i="18" s="1"/>
  <c r="J157" i="18"/>
  <c r="K157" i="18" s="1"/>
  <c r="L157" i="18" s="1"/>
  <c r="J158" i="18"/>
  <c r="K158" i="18" s="1"/>
  <c r="L158" i="18" s="1"/>
  <c r="J159" i="18"/>
  <c r="K159" i="18" s="1"/>
  <c r="L159" i="18" s="1"/>
  <c r="J160" i="18"/>
  <c r="K160" i="18" s="1"/>
  <c r="L160" i="18" s="1"/>
  <c r="J161" i="18"/>
  <c r="K161" i="18" s="1"/>
  <c r="L161" i="18" s="1"/>
  <c r="J162" i="18"/>
  <c r="K162" i="18" s="1"/>
  <c r="L162" i="18" s="1"/>
  <c r="J163" i="18"/>
  <c r="K163" i="18" s="1"/>
  <c r="L163" i="18" s="1"/>
  <c r="J164" i="18"/>
  <c r="K164" i="18" s="1"/>
  <c r="L164" i="18" s="1"/>
  <c r="J165" i="18"/>
  <c r="K165" i="18" s="1"/>
  <c r="L165" i="18" s="1"/>
  <c r="J166" i="18"/>
  <c r="K166" i="18" s="1"/>
  <c r="L166" i="18" s="1"/>
  <c r="J167" i="18"/>
  <c r="K167" i="18" s="1"/>
  <c r="L167" i="18" s="1"/>
  <c r="J168" i="18"/>
  <c r="K168" i="18" s="1"/>
  <c r="L168" i="18" s="1"/>
  <c r="J169" i="18"/>
  <c r="K169" i="18" s="1"/>
  <c r="L169" i="18" s="1"/>
  <c r="J170" i="18"/>
  <c r="K170" i="18" s="1"/>
  <c r="L170" i="18" s="1"/>
  <c r="J171" i="18"/>
  <c r="K171" i="18" s="1"/>
  <c r="L171" i="18" s="1"/>
  <c r="J172" i="18"/>
  <c r="K172" i="18" s="1"/>
  <c r="L172" i="18" s="1"/>
  <c r="J173" i="18"/>
  <c r="K173" i="18" s="1"/>
  <c r="L173" i="18" s="1"/>
  <c r="J174" i="18"/>
  <c r="K174" i="18" s="1"/>
  <c r="L174" i="18" s="1"/>
  <c r="J175" i="18"/>
  <c r="K175" i="18" s="1"/>
  <c r="L175" i="18" s="1"/>
  <c r="J176" i="18"/>
  <c r="K176" i="18" s="1"/>
  <c r="L176" i="18" s="1"/>
  <c r="J177" i="18"/>
  <c r="K177" i="18" s="1"/>
  <c r="L177" i="18" s="1"/>
  <c r="J178" i="18"/>
  <c r="K178" i="18" s="1"/>
  <c r="L178" i="18" s="1"/>
  <c r="J179" i="18"/>
  <c r="K179" i="18" s="1"/>
  <c r="L179" i="18" s="1"/>
  <c r="J180" i="18"/>
  <c r="K180" i="18" s="1"/>
  <c r="L180" i="18" s="1"/>
  <c r="J181" i="18"/>
  <c r="K181" i="18" s="1"/>
  <c r="L181" i="18" s="1"/>
  <c r="J182" i="18"/>
  <c r="K182" i="18" s="1"/>
  <c r="L182" i="18" s="1"/>
  <c r="J183" i="18"/>
  <c r="K183" i="18" s="1"/>
  <c r="L183" i="18" s="1"/>
  <c r="J184" i="18"/>
  <c r="K184" i="18" s="1"/>
  <c r="L184" i="18" s="1"/>
  <c r="J185" i="18"/>
  <c r="K185" i="18" s="1"/>
  <c r="L185" i="18" s="1"/>
  <c r="J186" i="18"/>
  <c r="K186" i="18" s="1"/>
  <c r="L186" i="18" s="1"/>
  <c r="J187" i="18"/>
  <c r="K187" i="18" s="1"/>
  <c r="L187" i="18" s="1"/>
  <c r="J188" i="18"/>
  <c r="K188" i="18" s="1"/>
  <c r="L188" i="18" s="1"/>
  <c r="J189" i="18"/>
  <c r="K189" i="18" s="1"/>
  <c r="L189" i="18" s="1"/>
  <c r="J190" i="18"/>
  <c r="K190" i="18" s="1"/>
  <c r="L190" i="18" s="1"/>
  <c r="J191" i="18"/>
  <c r="K191" i="18" s="1"/>
  <c r="L191" i="18" s="1"/>
  <c r="J192" i="18"/>
  <c r="K192" i="18" s="1"/>
  <c r="L192" i="18" s="1"/>
  <c r="J193" i="18"/>
  <c r="K193" i="18" s="1"/>
  <c r="L193" i="18" s="1"/>
  <c r="J194" i="18"/>
  <c r="K194" i="18" s="1"/>
  <c r="L194" i="18" s="1"/>
  <c r="J195" i="18"/>
  <c r="K195" i="18" s="1"/>
  <c r="L195" i="18" s="1"/>
  <c r="J196" i="18"/>
  <c r="K196" i="18" s="1"/>
  <c r="L196" i="18" s="1"/>
  <c r="J197" i="18"/>
  <c r="K197" i="18" s="1"/>
  <c r="L197" i="18" s="1"/>
  <c r="J198" i="18"/>
  <c r="K198" i="18" s="1"/>
  <c r="L198" i="18" s="1"/>
  <c r="J199" i="18"/>
  <c r="K199" i="18" s="1"/>
  <c r="L199" i="18" s="1"/>
  <c r="J200" i="18"/>
  <c r="K200" i="18" s="1"/>
  <c r="L200" i="18" s="1"/>
  <c r="J201" i="18"/>
  <c r="K201" i="18" s="1"/>
  <c r="L201" i="18" s="1"/>
  <c r="J202" i="18"/>
  <c r="K202" i="18" s="1"/>
  <c r="L202" i="18" s="1"/>
  <c r="J203" i="18"/>
  <c r="K203" i="18" s="1"/>
  <c r="L203" i="18" s="1"/>
  <c r="J204" i="18"/>
  <c r="K204" i="18" s="1"/>
  <c r="L204" i="18" s="1"/>
  <c r="J205" i="18"/>
  <c r="K205" i="18" s="1"/>
  <c r="L205" i="18" s="1"/>
  <c r="J206" i="18"/>
  <c r="K206" i="18" s="1"/>
  <c r="L206" i="18" s="1"/>
  <c r="J207" i="18"/>
  <c r="K207" i="18" s="1"/>
  <c r="L207" i="18" s="1"/>
  <c r="J208" i="18"/>
  <c r="K208" i="18" s="1"/>
  <c r="L208" i="18" s="1"/>
  <c r="J209" i="18"/>
  <c r="K209" i="18" s="1"/>
  <c r="L209" i="18" s="1"/>
  <c r="J210" i="18"/>
  <c r="K210" i="18" s="1"/>
  <c r="L210" i="18" s="1"/>
  <c r="J211" i="18"/>
  <c r="K211" i="18" s="1"/>
  <c r="L211" i="18" s="1"/>
  <c r="J212" i="18"/>
  <c r="K212" i="18" s="1"/>
  <c r="L212" i="18" s="1"/>
  <c r="J213" i="18"/>
  <c r="K213" i="18" s="1"/>
  <c r="L213" i="18" s="1"/>
  <c r="J214" i="18"/>
  <c r="K214" i="18" s="1"/>
  <c r="L214" i="18" s="1"/>
  <c r="J215" i="18"/>
  <c r="K215" i="18" s="1"/>
  <c r="L215" i="18" s="1"/>
  <c r="J216" i="18"/>
  <c r="K216" i="18" s="1"/>
  <c r="L216" i="18" s="1"/>
  <c r="J217" i="18"/>
  <c r="K217" i="18" s="1"/>
  <c r="L217" i="18" s="1"/>
  <c r="J218" i="18"/>
  <c r="K218" i="18" s="1"/>
  <c r="L218" i="18" s="1"/>
  <c r="J219" i="18"/>
  <c r="K219" i="18" s="1"/>
  <c r="L219" i="18" s="1"/>
  <c r="J220" i="18"/>
  <c r="K220" i="18" s="1"/>
  <c r="L220" i="18" s="1"/>
  <c r="J221" i="18"/>
  <c r="K221" i="18" s="1"/>
  <c r="L221" i="18" s="1"/>
  <c r="J222" i="18"/>
  <c r="K222" i="18" s="1"/>
  <c r="L222" i="18" s="1"/>
  <c r="J223" i="18"/>
  <c r="K223" i="18" s="1"/>
  <c r="L223" i="18" s="1"/>
  <c r="J224" i="18"/>
  <c r="K224" i="18" s="1"/>
  <c r="L224" i="18" s="1"/>
  <c r="J225" i="18"/>
  <c r="K225" i="18" s="1"/>
  <c r="L225" i="18" s="1"/>
  <c r="J226" i="18"/>
  <c r="K226" i="18" s="1"/>
  <c r="L226" i="18" s="1"/>
  <c r="J227" i="18"/>
  <c r="K227" i="18" s="1"/>
  <c r="L227" i="18" s="1"/>
  <c r="J228" i="18"/>
  <c r="K228" i="18" s="1"/>
  <c r="L228" i="18" s="1"/>
  <c r="J229" i="18"/>
  <c r="K229" i="18" s="1"/>
  <c r="L229" i="18" s="1"/>
  <c r="J230" i="18"/>
  <c r="K230" i="18" s="1"/>
  <c r="L230" i="18" s="1"/>
  <c r="J231" i="18"/>
  <c r="K231" i="18" s="1"/>
  <c r="L231" i="18" s="1"/>
  <c r="J232" i="18"/>
  <c r="K232" i="18" s="1"/>
  <c r="L232" i="18" s="1"/>
  <c r="J233" i="18"/>
  <c r="K233" i="18" s="1"/>
  <c r="L233" i="18" s="1"/>
  <c r="J234" i="18"/>
  <c r="K234" i="18" s="1"/>
  <c r="L234" i="18" s="1"/>
  <c r="J235" i="18"/>
  <c r="K235" i="18" s="1"/>
  <c r="L235" i="18" s="1"/>
  <c r="J236" i="18"/>
  <c r="K236" i="18" s="1"/>
  <c r="L236" i="18" s="1"/>
  <c r="J237" i="18"/>
  <c r="K237" i="18" s="1"/>
  <c r="L237" i="18" s="1"/>
  <c r="J238" i="18"/>
  <c r="K238" i="18" s="1"/>
  <c r="L238" i="18" s="1"/>
  <c r="J239" i="18"/>
  <c r="K239" i="18" s="1"/>
  <c r="L239" i="18" s="1"/>
  <c r="J240" i="18"/>
  <c r="K240" i="18" s="1"/>
  <c r="L240" i="18" s="1"/>
  <c r="J241" i="18"/>
  <c r="K241" i="18" s="1"/>
  <c r="L241" i="18" s="1"/>
  <c r="J242" i="18"/>
  <c r="K242" i="18" s="1"/>
  <c r="L242" i="18" s="1"/>
  <c r="J243" i="18"/>
  <c r="K243" i="18" s="1"/>
  <c r="L243" i="18" s="1"/>
  <c r="J244" i="18"/>
  <c r="K244" i="18" s="1"/>
  <c r="L244" i="18" s="1"/>
  <c r="J245" i="18"/>
  <c r="K245" i="18" s="1"/>
  <c r="L245" i="18" s="1"/>
  <c r="J246" i="18"/>
  <c r="K246" i="18" s="1"/>
  <c r="L246" i="18" s="1"/>
  <c r="J247" i="18"/>
  <c r="K247" i="18" s="1"/>
  <c r="L247" i="18" s="1"/>
  <c r="J248" i="18"/>
  <c r="K248" i="18" s="1"/>
  <c r="L248" i="18" s="1"/>
  <c r="J249" i="18"/>
  <c r="K249" i="18" s="1"/>
  <c r="L249" i="18" s="1"/>
  <c r="J250" i="18"/>
  <c r="K250" i="18" s="1"/>
  <c r="L250" i="18" s="1"/>
  <c r="J251" i="18"/>
  <c r="K251" i="18" s="1"/>
  <c r="L251" i="18" s="1"/>
  <c r="J252" i="18"/>
  <c r="K252" i="18" s="1"/>
  <c r="L252" i="18" s="1"/>
  <c r="J253" i="18"/>
  <c r="K253" i="18" s="1"/>
  <c r="L253" i="18" s="1"/>
  <c r="J254" i="18"/>
  <c r="K254" i="18" s="1"/>
  <c r="L254" i="18" s="1"/>
  <c r="J255" i="18"/>
  <c r="K255" i="18" s="1"/>
  <c r="L255" i="18" s="1"/>
  <c r="J256" i="18"/>
  <c r="K256" i="18" s="1"/>
  <c r="L256" i="18" s="1"/>
  <c r="J257" i="18"/>
  <c r="K257" i="18" s="1"/>
  <c r="L257" i="18" s="1"/>
  <c r="J5" i="18"/>
  <c r="K5" i="18" s="1"/>
  <c r="L5" i="18" s="1"/>
  <c r="K258" i="18"/>
  <c r="L258" i="18" s="1"/>
  <c r="H3" i="17" l="1"/>
  <c r="T6" i="1" l="1"/>
  <c r="U6" i="1" s="1"/>
  <c r="V6" i="1" s="1"/>
  <c r="T7" i="1"/>
  <c r="U7" i="1" s="1"/>
  <c r="V7" i="1" s="1"/>
  <c r="T8" i="1"/>
  <c r="U8" i="1" s="1"/>
  <c r="V8" i="1" s="1"/>
  <c r="T9" i="1"/>
  <c r="U9" i="1" s="1"/>
  <c r="V9" i="1" s="1"/>
  <c r="T10" i="1"/>
  <c r="U10" i="1" s="1"/>
  <c r="V10" i="1" s="1"/>
  <c r="T11" i="1"/>
  <c r="U11" i="1" s="1"/>
  <c r="V11" i="1" s="1"/>
  <c r="T12" i="1"/>
  <c r="U12" i="1" s="1"/>
  <c r="V12" i="1" s="1"/>
  <c r="T13" i="1"/>
  <c r="U13" i="1" s="1"/>
  <c r="V13" i="1" s="1"/>
  <c r="T14" i="1"/>
  <c r="U14" i="1" s="1"/>
  <c r="V14" i="1" s="1"/>
  <c r="T15" i="1"/>
  <c r="U15" i="1" s="1"/>
  <c r="V15" i="1" s="1"/>
  <c r="T16" i="1"/>
  <c r="U16" i="1" s="1"/>
  <c r="V16" i="1" s="1"/>
  <c r="T17" i="1"/>
  <c r="U17" i="1" s="1"/>
  <c r="V17" i="1" s="1"/>
  <c r="T18" i="1"/>
  <c r="U18" i="1" s="1"/>
  <c r="V18" i="1" s="1"/>
  <c r="T19" i="1"/>
  <c r="U19" i="1" s="1"/>
  <c r="V19" i="1" s="1"/>
  <c r="T20" i="1"/>
  <c r="U20" i="1" s="1"/>
  <c r="V20" i="1" s="1"/>
  <c r="T21" i="1"/>
  <c r="U21" i="1" s="1"/>
  <c r="V21" i="1" s="1"/>
  <c r="T22" i="1"/>
  <c r="U22" i="1" s="1"/>
  <c r="V22" i="1" s="1"/>
  <c r="T23" i="1"/>
  <c r="U23" i="1" s="1"/>
  <c r="V23" i="1" s="1"/>
  <c r="T24" i="1"/>
  <c r="U24" i="1" s="1"/>
  <c r="V24" i="1" s="1"/>
  <c r="T25" i="1"/>
  <c r="U25" i="1" s="1"/>
  <c r="V25" i="1" s="1"/>
  <c r="T26" i="1"/>
  <c r="U26" i="1" s="1"/>
  <c r="V26" i="1" s="1"/>
  <c r="T27" i="1"/>
  <c r="U27" i="1" s="1"/>
  <c r="V27" i="1" s="1"/>
  <c r="T28" i="1"/>
  <c r="U28" i="1" s="1"/>
  <c r="V28" i="1" s="1"/>
  <c r="T29" i="1"/>
  <c r="U29" i="1" s="1"/>
  <c r="V29" i="1" s="1"/>
  <c r="T30" i="1"/>
  <c r="U30" i="1" s="1"/>
  <c r="V30" i="1" s="1"/>
  <c r="T31" i="1"/>
  <c r="U31" i="1" s="1"/>
  <c r="V31" i="1" s="1"/>
  <c r="T32" i="1"/>
  <c r="U32" i="1" s="1"/>
  <c r="V32" i="1" s="1"/>
  <c r="T33" i="1"/>
  <c r="U33" i="1" s="1"/>
  <c r="V33" i="1" s="1"/>
  <c r="T34" i="1"/>
  <c r="U34" i="1" s="1"/>
  <c r="V34" i="1" s="1"/>
  <c r="T35" i="1"/>
  <c r="U35" i="1" s="1"/>
  <c r="V35" i="1" s="1"/>
  <c r="T36" i="1"/>
  <c r="U36" i="1" s="1"/>
  <c r="V36" i="1" s="1"/>
  <c r="T37" i="1"/>
  <c r="U37" i="1" s="1"/>
  <c r="V37" i="1" s="1"/>
  <c r="T38" i="1"/>
  <c r="U38" i="1" s="1"/>
  <c r="V38" i="1" s="1"/>
  <c r="T39" i="1"/>
  <c r="U39" i="1" s="1"/>
  <c r="V39" i="1" s="1"/>
  <c r="T40" i="1"/>
  <c r="U40" i="1" s="1"/>
  <c r="V40" i="1" s="1"/>
  <c r="T41" i="1"/>
  <c r="U41" i="1" s="1"/>
  <c r="V41" i="1" s="1"/>
  <c r="T42" i="1"/>
  <c r="U42" i="1" s="1"/>
  <c r="V42" i="1" s="1"/>
  <c r="T43" i="1"/>
  <c r="U43" i="1" s="1"/>
  <c r="V43" i="1" s="1"/>
  <c r="T44" i="1"/>
  <c r="U44" i="1" s="1"/>
  <c r="V44" i="1" s="1"/>
  <c r="T45" i="1"/>
  <c r="U45" i="1" s="1"/>
  <c r="V45" i="1" s="1"/>
  <c r="T46" i="1"/>
  <c r="U46" i="1" s="1"/>
  <c r="V46" i="1" s="1"/>
  <c r="T47" i="1"/>
  <c r="U47" i="1" s="1"/>
  <c r="V47" i="1" s="1"/>
  <c r="T48" i="1"/>
  <c r="U48" i="1" s="1"/>
  <c r="V48" i="1" s="1"/>
  <c r="T49" i="1"/>
  <c r="U49" i="1" s="1"/>
  <c r="V49" i="1" s="1"/>
  <c r="T50" i="1"/>
  <c r="U50" i="1" s="1"/>
  <c r="V50" i="1" s="1"/>
  <c r="T51" i="1"/>
  <c r="U51" i="1" s="1"/>
  <c r="V51" i="1" s="1"/>
  <c r="T52" i="1"/>
  <c r="U52" i="1" s="1"/>
  <c r="V52" i="1" s="1"/>
  <c r="T53" i="1"/>
  <c r="U53" i="1" s="1"/>
  <c r="V53" i="1" s="1"/>
  <c r="T54" i="1"/>
  <c r="U54" i="1" s="1"/>
  <c r="V54" i="1" s="1"/>
  <c r="T55" i="1"/>
  <c r="U55" i="1" s="1"/>
  <c r="V55" i="1" s="1"/>
  <c r="T56" i="1"/>
  <c r="U56" i="1" s="1"/>
  <c r="V56" i="1" s="1"/>
  <c r="T57" i="1"/>
  <c r="U57" i="1" s="1"/>
  <c r="V57" i="1" s="1"/>
  <c r="T58" i="1"/>
  <c r="U58" i="1" s="1"/>
  <c r="V58" i="1" s="1"/>
  <c r="T59" i="1"/>
  <c r="U59" i="1" s="1"/>
  <c r="V59" i="1" s="1"/>
  <c r="T60" i="1"/>
  <c r="U60" i="1" s="1"/>
  <c r="V60" i="1" s="1"/>
  <c r="T61" i="1"/>
  <c r="U61" i="1" s="1"/>
  <c r="V61" i="1" s="1"/>
  <c r="T62" i="1"/>
  <c r="U62" i="1" s="1"/>
  <c r="V62" i="1" s="1"/>
  <c r="T63" i="1"/>
  <c r="U63" i="1" s="1"/>
  <c r="V63" i="1" s="1"/>
  <c r="T64" i="1"/>
  <c r="U64" i="1" s="1"/>
  <c r="V64" i="1" s="1"/>
  <c r="T65" i="1"/>
  <c r="U65" i="1" s="1"/>
  <c r="V65" i="1" s="1"/>
  <c r="T66" i="1"/>
  <c r="U66" i="1" s="1"/>
  <c r="V66" i="1" s="1"/>
  <c r="T67" i="1"/>
  <c r="U67" i="1" s="1"/>
  <c r="V67" i="1" s="1"/>
  <c r="T68" i="1"/>
  <c r="U68" i="1" s="1"/>
  <c r="V68" i="1" s="1"/>
  <c r="T69" i="1"/>
  <c r="U69" i="1" s="1"/>
  <c r="V69" i="1" s="1"/>
  <c r="T70" i="1"/>
  <c r="U70" i="1" s="1"/>
  <c r="V70" i="1" s="1"/>
  <c r="T71" i="1"/>
  <c r="U71" i="1" s="1"/>
  <c r="V71" i="1" s="1"/>
  <c r="T72" i="1"/>
  <c r="U72" i="1" s="1"/>
  <c r="V72" i="1" s="1"/>
  <c r="T73" i="1"/>
  <c r="U73" i="1" s="1"/>
  <c r="V73" i="1" s="1"/>
  <c r="T74" i="1"/>
  <c r="U74" i="1" s="1"/>
  <c r="V74" i="1" s="1"/>
  <c r="T75" i="1"/>
  <c r="U75" i="1" s="1"/>
  <c r="V75" i="1" s="1"/>
  <c r="T76" i="1"/>
  <c r="U76" i="1" s="1"/>
  <c r="V76" i="1" s="1"/>
  <c r="T77" i="1"/>
  <c r="U77" i="1" s="1"/>
  <c r="V77" i="1" s="1"/>
  <c r="T78" i="1"/>
  <c r="U78" i="1" s="1"/>
  <c r="V78" i="1" s="1"/>
  <c r="T79" i="1"/>
  <c r="U79" i="1" s="1"/>
  <c r="V79" i="1" s="1"/>
  <c r="T80" i="1"/>
  <c r="U80" i="1" s="1"/>
  <c r="V80" i="1" s="1"/>
  <c r="T81" i="1"/>
  <c r="U81" i="1" s="1"/>
  <c r="V81" i="1" s="1"/>
  <c r="T82" i="1"/>
  <c r="U82" i="1" s="1"/>
  <c r="V82" i="1" s="1"/>
  <c r="T83" i="1"/>
  <c r="U83" i="1" s="1"/>
  <c r="V83" i="1" s="1"/>
  <c r="T84" i="1"/>
  <c r="U84" i="1" s="1"/>
  <c r="V84" i="1" s="1"/>
  <c r="T85" i="1"/>
  <c r="U85" i="1" s="1"/>
  <c r="V85" i="1" s="1"/>
  <c r="T86" i="1"/>
  <c r="U86" i="1" s="1"/>
  <c r="V86" i="1" s="1"/>
  <c r="T87" i="1"/>
  <c r="U87" i="1" s="1"/>
  <c r="V87" i="1" s="1"/>
  <c r="T88" i="1"/>
  <c r="U88" i="1" s="1"/>
  <c r="V88" i="1" s="1"/>
  <c r="T89" i="1"/>
  <c r="U89" i="1" s="1"/>
  <c r="V89" i="1" s="1"/>
  <c r="T90" i="1"/>
  <c r="U90" i="1" s="1"/>
  <c r="V90" i="1" s="1"/>
  <c r="T91" i="1"/>
  <c r="U91" i="1" s="1"/>
  <c r="V91" i="1" s="1"/>
  <c r="T92" i="1"/>
  <c r="U92" i="1" s="1"/>
  <c r="V92" i="1" s="1"/>
  <c r="T93" i="1"/>
  <c r="U93" i="1" s="1"/>
  <c r="V93" i="1" s="1"/>
  <c r="T94" i="1"/>
  <c r="U94" i="1" s="1"/>
  <c r="V94" i="1" s="1"/>
  <c r="T95" i="1"/>
  <c r="U95" i="1" s="1"/>
  <c r="V95" i="1" s="1"/>
  <c r="T96" i="1"/>
  <c r="U96" i="1" s="1"/>
  <c r="V96" i="1" s="1"/>
  <c r="T97" i="1"/>
  <c r="U97" i="1" s="1"/>
  <c r="V97" i="1" s="1"/>
  <c r="T98" i="1"/>
  <c r="U98" i="1" s="1"/>
  <c r="V98" i="1" s="1"/>
  <c r="T99" i="1"/>
  <c r="U99" i="1" s="1"/>
  <c r="V99" i="1" s="1"/>
  <c r="T100" i="1"/>
  <c r="U100" i="1" s="1"/>
  <c r="V100" i="1" s="1"/>
  <c r="T101" i="1"/>
  <c r="U101" i="1" s="1"/>
  <c r="V101" i="1" s="1"/>
  <c r="T102" i="1"/>
  <c r="U102" i="1" s="1"/>
  <c r="V102" i="1" s="1"/>
  <c r="T103" i="1"/>
  <c r="U103" i="1" s="1"/>
  <c r="V103" i="1" s="1"/>
  <c r="T104" i="1"/>
  <c r="U104" i="1" s="1"/>
  <c r="V104" i="1" s="1"/>
  <c r="T105" i="1"/>
  <c r="U105" i="1" s="1"/>
  <c r="V105" i="1" s="1"/>
  <c r="T106" i="1"/>
  <c r="U106" i="1" s="1"/>
  <c r="V106" i="1" s="1"/>
  <c r="T107" i="1"/>
  <c r="U107" i="1" s="1"/>
  <c r="V107" i="1" s="1"/>
  <c r="T108" i="1"/>
  <c r="U108" i="1" s="1"/>
  <c r="V108" i="1" s="1"/>
  <c r="T109" i="1"/>
  <c r="U109" i="1" s="1"/>
  <c r="V109" i="1" s="1"/>
  <c r="T110" i="1"/>
  <c r="U110" i="1" s="1"/>
  <c r="V110" i="1" s="1"/>
  <c r="T111" i="1"/>
  <c r="U111" i="1" s="1"/>
  <c r="V111" i="1" s="1"/>
  <c r="T112" i="1"/>
  <c r="U112" i="1" s="1"/>
  <c r="V112" i="1" s="1"/>
  <c r="T113" i="1"/>
  <c r="U113" i="1" s="1"/>
  <c r="V113" i="1" s="1"/>
  <c r="T114" i="1"/>
  <c r="U114" i="1" s="1"/>
  <c r="V114" i="1" s="1"/>
  <c r="T115" i="1"/>
  <c r="U115" i="1" s="1"/>
  <c r="V115" i="1" s="1"/>
  <c r="T116" i="1"/>
  <c r="U116" i="1" s="1"/>
  <c r="V116" i="1" s="1"/>
  <c r="T117" i="1"/>
  <c r="U117" i="1" s="1"/>
  <c r="V117" i="1" s="1"/>
  <c r="T118" i="1"/>
  <c r="U118" i="1" s="1"/>
  <c r="V118" i="1" s="1"/>
  <c r="T119" i="1"/>
  <c r="U119" i="1" s="1"/>
  <c r="V119" i="1" s="1"/>
  <c r="T120" i="1"/>
  <c r="U120" i="1" s="1"/>
  <c r="V120" i="1" s="1"/>
  <c r="T121" i="1"/>
  <c r="U121" i="1" s="1"/>
  <c r="V121" i="1" s="1"/>
  <c r="T122" i="1"/>
  <c r="U122" i="1" s="1"/>
  <c r="V122" i="1" s="1"/>
  <c r="T123" i="1"/>
  <c r="U123" i="1" s="1"/>
  <c r="V123" i="1" s="1"/>
  <c r="T124" i="1"/>
  <c r="U124" i="1" s="1"/>
  <c r="V124" i="1" s="1"/>
  <c r="T125" i="1"/>
  <c r="U125" i="1" s="1"/>
  <c r="V125" i="1" s="1"/>
  <c r="T126" i="1"/>
  <c r="U126" i="1" s="1"/>
  <c r="V126" i="1" s="1"/>
  <c r="T127" i="1"/>
  <c r="U127" i="1" s="1"/>
  <c r="V127" i="1" s="1"/>
  <c r="T128" i="1"/>
  <c r="U128" i="1" s="1"/>
  <c r="V128" i="1" s="1"/>
  <c r="T129" i="1"/>
  <c r="U129" i="1" s="1"/>
  <c r="V129" i="1" s="1"/>
  <c r="T130" i="1"/>
  <c r="U130" i="1" s="1"/>
  <c r="V130" i="1" s="1"/>
  <c r="T131" i="1"/>
  <c r="U131" i="1" s="1"/>
  <c r="V131" i="1" s="1"/>
  <c r="T132" i="1"/>
  <c r="U132" i="1" s="1"/>
  <c r="V132" i="1" s="1"/>
  <c r="T133" i="1"/>
  <c r="U133" i="1" s="1"/>
  <c r="V133" i="1" s="1"/>
  <c r="T134" i="1"/>
  <c r="U134" i="1" s="1"/>
  <c r="V134" i="1" s="1"/>
  <c r="T135" i="1"/>
  <c r="U135" i="1" s="1"/>
  <c r="V135" i="1" s="1"/>
  <c r="T136" i="1"/>
  <c r="U136" i="1" s="1"/>
  <c r="V136" i="1" s="1"/>
  <c r="T137" i="1"/>
  <c r="U137" i="1" s="1"/>
  <c r="V137" i="1" s="1"/>
  <c r="T138" i="1"/>
  <c r="U138" i="1" s="1"/>
  <c r="V138" i="1" s="1"/>
  <c r="T139" i="1"/>
  <c r="U139" i="1" s="1"/>
  <c r="V139" i="1" s="1"/>
  <c r="T140" i="1"/>
  <c r="U140" i="1" s="1"/>
  <c r="V140" i="1" s="1"/>
  <c r="T141" i="1"/>
  <c r="U141" i="1" s="1"/>
  <c r="V141" i="1" s="1"/>
  <c r="T142" i="1"/>
  <c r="U142" i="1" s="1"/>
  <c r="V142" i="1" s="1"/>
  <c r="T143" i="1"/>
  <c r="U143" i="1" s="1"/>
  <c r="V143" i="1" s="1"/>
  <c r="T144" i="1"/>
  <c r="U144" i="1" s="1"/>
  <c r="V144" i="1" s="1"/>
  <c r="T145" i="1"/>
  <c r="U145" i="1" s="1"/>
  <c r="V145" i="1" s="1"/>
  <c r="T146" i="1"/>
  <c r="U146" i="1" s="1"/>
  <c r="V146" i="1" s="1"/>
  <c r="T147" i="1"/>
  <c r="U147" i="1" s="1"/>
  <c r="V147" i="1" s="1"/>
  <c r="T148" i="1"/>
  <c r="U148" i="1" s="1"/>
  <c r="V148" i="1" s="1"/>
  <c r="T149" i="1"/>
  <c r="U149" i="1" s="1"/>
  <c r="V149" i="1" s="1"/>
  <c r="T150" i="1"/>
  <c r="U150" i="1" s="1"/>
  <c r="V150" i="1" s="1"/>
  <c r="T151" i="1"/>
  <c r="U151" i="1" s="1"/>
  <c r="V151" i="1" s="1"/>
  <c r="T152" i="1"/>
  <c r="U152" i="1" s="1"/>
  <c r="V152" i="1" s="1"/>
  <c r="T153" i="1"/>
  <c r="U153" i="1" s="1"/>
  <c r="V153" i="1" s="1"/>
  <c r="T154" i="1"/>
  <c r="U154" i="1" s="1"/>
  <c r="V154" i="1" s="1"/>
  <c r="T155" i="1"/>
  <c r="U155" i="1" s="1"/>
  <c r="V155" i="1" s="1"/>
  <c r="T156" i="1"/>
  <c r="U156" i="1" s="1"/>
  <c r="V156" i="1" s="1"/>
  <c r="T157" i="1"/>
  <c r="U157" i="1" s="1"/>
  <c r="V157" i="1" s="1"/>
  <c r="T158" i="1"/>
  <c r="U158" i="1" s="1"/>
  <c r="V158" i="1" s="1"/>
  <c r="T159" i="1"/>
  <c r="U159" i="1" s="1"/>
  <c r="V159" i="1" s="1"/>
  <c r="T160" i="1"/>
  <c r="U160" i="1" s="1"/>
  <c r="V160" i="1" s="1"/>
  <c r="T161" i="1"/>
  <c r="U161" i="1" s="1"/>
  <c r="V161" i="1" s="1"/>
  <c r="T162" i="1"/>
  <c r="U162" i="1" s="1"/>
  <c r="V162" i="1" s="1"/>
  <c r="T163" i="1"/>
  <c r="U163" i="1" s="1"/>
  <c r="V163" i="1" s="1"/>
  <c r="T164" i="1"/>
  <c r="U164" i="1" s="1"/>
  <c r="V164" i="1" s="1"/>
  <c r="T165" i="1"/>
  <c r="U165" i="1" s="1"/>
  <c r="V165" i="1" s="1"/>
  <c r="T166" i="1"/>
  <c r="U166" i="1" s="1"/>
  <c r="V166" i="1" s="1"/>
  <c r="T167" i="1"/>
  <c r="U167" i="1" s="1"/>
  <c r="V167" i="1" s="1"/>
  <c r="T168" i="1"/>
  <c r="U168" i="1" s="1"/>
  <c r="V168" i="1" s="1"/>
  <c r="T169" i="1"/>
  <c r="U169" i="1" s="1"/>
  <c r="V169" i="1" s="1"/>
  <c r="T170" i="1"/>
  <c r="U170" i="1" s="1"/>
  <c r="V170" i="1" s="1"/>
  <c r="T171" i="1"/>
  <c r="U171" i="1" s="1"/>
  <c r="V171" i="1" s="1"/>
  <c r="T172" i="1"/>
  <c r="U172" i="1" s="1"/>
  <c r="V172" i="1" s="1"/>
  <c r="T173" i="1"/>
  <c r="U173" i="1" s="1"/>
  <c r="V173" i="1" s="1"/>
  <c r="T174" i="1"/>
  <c r="U174" i="1" s="1"/>
  <c r="V174" i="1" s="1"/>
  <c r="T175" i="1"/>
  <c r="U175" i="1" s="1"/>
  <c r="V175" i="1" s="1"/>
  <c r="T176" i="1"/>
  <c r="U176" i="1" s="1"/>
  <c r="V176" i="1" s="1"/>
  <c r="T177" i="1"/>
  <c r="U177" i="1" s="1"/>
  <c r="V177" i="1" s="1"/>
  <c r="T178" i="1"/>
  <c r="U178" i="1" s="1"/>
  <c r="V178" i="1" s="1"/>
  <c r="T179" i="1"/>
  <c r="U179" i="1" s="1"/>
  <c r="V179" i="1" s="1"/>
  <c r="T180" i="1"/>
  <c r="U180" i="1" s="1"/>
  <c r="V180" i="1" s="1"/>
  <c r="T181" i="1"/>
  <c r="U181" i="1" s="1"/>
  <c r="V181" i="1" s="1"/>
  <c r="T182" i="1"/>
  <c r="U182" i="1" s="1"/>
  <c r="V182" i="1" s="1"/>
  <c r="T183" i="1"/>
  <c r="U183" i="1" s="1"/>
  <c r="V183" i="1" s="1"/>
  <c r="T184" i="1"/>
  <c r="U184" i="1" s="1"/>
  <c r="V184" i="1" s="1"/>
  <c r="T185" i="1"/>
  <c r="U185" i="1" s="1"/>
  <c r="V185" i="1" s="1"/>
  <c r="T186" i="1"/>
  <c r="U186" i="1" s="1"/>
  <c r="V186" i="1" s="1"/>
  <c r="T187" i="1"/>
  <c r="U187" i="1" s="1"/>
  <c r="V187" i="1" s="1"/>
  <c r="T188" i="1"/>
  <c r="U188" i="1" s="1"/>
  <c r="V188" i="1" s="1"/>
  <c r="T189" i="1"/>
  <c r="U189" i="1" s="1"/>
  <c r="V189" i="1" s="1"/>
  <c r="T190" i="1"/>
  <c r="U190" i="1" s="1"/>
  <c r="V190" i="1" s="1"/>
  <c r="T191" i="1"/>
  <c r="U191" i="1" s="1"/>
  <c r="V191" i="1" s="1"/>
  <c r="T192" i="1"/>
  <c r="U192" i="1" s="1"/>
  <c r="V192" i="1" s="1"/>
  <c r="T193" i="1"/>
  <c r="U193" i="1" s="1"/>
  <c r="V193" i="1" s="1"/>
  <c r="T194" i="1"/>
  <c r="U194" i="1" s="1"/>
  <c r="V194" i="1" s="1"/>
  <c r="T195" i="1"/>
  <c r="U195" i="1" s="1"/>
  <c r="V195" i="1" s="1"/>
  <c r="T196" i="1"/>
  <c r="U196" i="1" s="1"/>
  <c r="V196" i="1" s="1"/>
  <c r="T197" i="1"/>
  <c r="U197" i="1" s="1"/>
  <c r="V197" i="1" s="1"/>
  <c r="T198" i="1"/>
  <c r="U198" i="1" s="1"/>
  <c r="V198" i="1" s="1"/>
  <c r="T199" i="1"/>
  <c r="U199" i="1" s="1"/>
  <c r="V199" i="1" s="1"/>
  <c r="T200" i="1"/>
  <c r="U200" i="1" s="1"/>
  <c r="V200" i="1" s="1"/>
  <c r="T201" i="1"/>
  <c r="U201" i="1" s="1"/>
  <c r="V201" i="1" s="1"/>
  <c r="T202" i="1"/>
  <c r="U202" i="1" s="1"/>
  <c r="V202" i="1" s="1"/>
  <c r="T203" i="1"/>
  <c r="U203" i="1" s="1"/>
  <c r="V203" i="1" s="1"/>
  <c r="T204" i="1"/>
  <c r="U204" i="1" s="1"/>
  <c r="V204" i="1" s="1"/>
  <c r="T205" i="1"/>
  <c r="U205" i="1" s="1"/>
  <c r="V205" i="1" s="1"/>
  <c r="T206" i="1"/>
  <c r="U206" i="1" s="1"/>
  <c r="V206" i="1" s="1"/>
  <c r="T207" i="1"/>
  <c r="U207" i="1" s="1"/>
  <c r="V207" i="1" s="1"/>
  <c r="T208" i="1"/>
  <c r="U208" i="1" s="1"/>
  <c r="V208" i="1" s="1"/>
  <c r="T209" i="1"/>
  <c r="U209" i="1" s="1"/>
  <c r="V209" i="1" s="1"/>
  <c r="T210" i="1"/>
  <c r="U210" i="1" s="1"/>
  <c r="V210" i="1" s="1"/>
  <c r="T211" i="1"/>
  <c r="U211" i="1" s="1"/>
  <c r="V211" i="1" s="1"/>
  <c r="T212" i="1"/>
  <c r="U212" i="1" s="1"/>
  <c r="V212" i="1" s="1"/>
  <c r="T213" i="1"/>
  <c r="U213" i="1" s="1"/>
  <c r="V213" i="1" s="1"/>
  <c r="T214" i="1"/>
  <c r="U214" i="1" s="1"/>
  <c r="V214" i="1" s="1"/>
  <c r="T215" i="1"/>
  <c r="U215" i="1" s="1"/>
  <c r="V215" i="1" s="1"/>
  <c r="T216" i="1"/>
  <c r="U216" i="1" s="1"/>
  <c r="V216" i="1" s="1"/>
  <c r="T217" i="1"/>
  <c r="U217" i="1" s="1"/>
  <c r="V217" i="1" s="1"/>
  <c r="T218" i="1"/>
  <c r="U218" i="1" s="1"/>
  <c r="V218" i="1" s="1"/>
  <c r="T219" i="1"/>
  <c r="U219" i="1" s="1"/>
  <c r="V219" i="1" s="1"/>
  <c r="T220" i="1"/>
  <c r="U220" i="1" s="1"/>
  <c r="V220" i="1" s="1"/>
  <c r="T221" i="1"/>
  <c r="U221" i="1" s="1"/>
  <c r="V221" i="1" s="1"/>
  <c r="T222" i="1"/>
  <c r="U222" i="1" s="1"/>
  <c r="V222" i="1" s="1"/>
  <c r="T223" i="1"/>
  <c r="U223" i="1" s="1"/>
  <c r="V223" i="1" s="1"/>
  <c r="T224" i="1"/>
  <c r="U224" i="1" s="1"/>
  <c r="V224" i="1" s="1"/>
  <c r="T225" i="1"/>
  <c r="U225" i="1" s="1"/>
  <c r="V225" i="1" s="1"/>
  <c r="T226" i="1"/>
  <c r="U226" i="1" s="1"/>
  <c r="V226" i="1" s="1"/>
  <c r="T227" i="1"/>
  <c r="U227" i="1" s="1"/>
  <c r="V227" i="1" s="1"/>
  <c r="T228" i="1"/>
  <c r="U228" i="1" s="1"/>
  <c r="V228" i="1" s="1"/>
  <c r="T229" i="1"/>
  <c r="U229" i="1" s="1"/>
  <c r="V229" i="1" s="1"/>
  <c r="T230" i="1"/>
  <c r="U230" i="1" s="1"/>
  <c r="V230" i="1" s="1"/>
  <c r="T231" i="1"/>
  <c r="U231" i="1" s="1"/>
  <c r="V231" i="1" s="1"/>
  <c r="T232" i="1"/>
  <c r="U232" i="1" s="1"/>
  <c r="V232" i="1" s="1"/>
  <c r="T233" i="1"/>
  <c r="U233" i="1" s="1"/>
  <c r="V233" i="1" s="1"/>
  <c r="T234" i="1"/>
  <c r="U234" i="1" s="1"/>
  <c r="V234" i="1" s="1"/>
  <c r="T235" i="1"/>
  <c r="U235" i="1" s="1"/>
  <c r="V235" i="1" s="1"/>
  <c r="T236" i="1"/>
  <c r="U236" i="1" s="1"/>
  <c r="V236" i="1" s="1"/>
  <c r="T237" i="1"/>
  <c r="U237" i="1" s="1"/>
  <c r="V237" i="1" s="1"/>
  <c r="T238" i="1"/>
  <c r="U238" i="1" s="1"/>
  <c r="V238" i="1" s="1"/>
  <c r="T239" i="1"/>
  <c r="U239" i="1" s="1"/>
  <c r="V239" i="1" s="1"/>
  <c r="T240" i="1"/>
  <c r="U240" i="1" s="1"/>
  <c r="V240" i="1" s="1"/>
  <c r="T241" i="1"/>
  <c r="U241" i="1" s="1"/>
  <c r="V241" i="1" s="1"/>
  <c r="T242" i="1"/>
  <c r="U242" i="1" s="1"/>
  <c r="V242" i="1" s="1"/>
  <c r="T243" i="1"/>
  <c r="U243" i="1" s="1"/>
  <c r="V243" i="1" s="1"/>
  <c r="T244" i="1"/>
  <c r="U244" i="1" s="1"/>
  <c r="V244" i="1" s="1"/>
  <c r="T245" i="1"/>
  <c r="U245" i="1" s="1"/>
  <c r="V245" i="1" s="1"/>
  <c r="T246" i="1"/>
  <c r="U246" i="1" s="1"/>
  <c r="V246" i="1" s="1"/>
  <c r="T247" i="1"/>
  <c r="U247" i="1" s="1"/>
  <c r="V247" i="1" s="1"/>
  <c r="T248" i="1"/>
  <c r="U248" i="1" s="1"/>
  <c r="V248" i="1" s="1"/>
  <c r="T249" i="1"/>
  <c r="U249" i="1" s="1"/>
  <c r="V249" i="1" s="1"/>
  <c r="T250" i="1"/>
  <c r="U250" i="1" s="1"/>
  <c r="V250" i="1" s="1"/>
  <c r="T251" i="1"/>
  <c r="U251" i="1" s="1"/>
  <c r="V251" i="1" s="1"/>
  <c r="T252" i="1"/>
  <c r="U252" i="1" s="1"/>
  <c r="V252" i="1" s="1"/>
  <c r="T253" i="1"/>
  <c r="U253" i="1" s="1"/>
  <c r="V253" i="1" s="1"/>
  <c r="T254" i="1"/>
  <c r="U254" i="1" s="1"/>
  <c r="V254" i="1" s="1"/>
  <c r="T255" i="1"/>
  <c r="U255" i="1" s="1"/>
  <c r="V255" i="1" s="1"/>
  <c r="T256" i="1"/>
  <c r="U256" i="1" s="1"/>
  <c r="V256" i="1" s="1"/>
  <c r="T257" i="1"/>
  <c r="U257" i="1" s="1"/>
  <c r="V257" i="1" s="1"/>
  <c r="T258" i="1"/>
  <c r="U258" i="1" s="1"/>
  <c r="V258" i="1" s="1"/>
  <c r="T259" i="1"/>
  <c r="U259" i="1" s="1"/>
  <c r="V259" i="1" s="1"/>
  <c r="T260" i="1"/>
  <c r="U260" i="1" s="1"/>
  <c r="V260" i="1" s="1"/>
  <c r="T261" i="1"/>
  <c r="U261" i="1" s="1"/>
  <c r="V261" i="1" s="1"/>
  <c r="T262" i="1"/>
  <c r="U262" i="1" s="1"/>
  <c r="V262" i="1" s="1"/>
  <c r="T263" i="1"/>
  <c r="U263" i="1" s="1"/>
  <c r="V263" i="1" s="1"/>
  <c r="T264" i="1"/>
  <c r="U264" i="1" s="1"/>
  <c r="V264" i="1" s="1"/>
  <c r="T265" i="1"/>
  <c r="U265" i="1" s="1"/>
  <c r="V265" i="1" s="1"/>
  <c r="T266" i="1"/>
  <c r="U266" i="1" s="1"/>
  <c r="V266" i="1" s="1"/>
  <c r="T267" i="1"/>
  <c r="U267" i="1" s="1"/>
  <c r="V267" i="1" s="1"/>
  <c r="T268" i="1"/>
  <c r="U268" i="1" s="1"/>
  <c r="V268" i="1" s="1"/>
  <c r="T269" i="1"/>
  <c r="U269" i="1" s="1"/>
  <c r="V269" i="1" s="1"/>
  <c r="T270" i="1"/>
  <c r="U270" i="1" s="1"/>
  <c r="V270" i="1" s="1"/>
  <c r="T271" i="1"/>
  <c r="U271" i="1" s="1"/>
  <c r="V271" i="1" s="1"/>
  <c r="T272" i="1"/>
  <c r="U272" i="1" s="1"/>
  <c r="V272" i="1" s="1"/>
  <c r="T273" i="1"/>
  <c r="U273" i="1" s="1"/>
  <c r="V273" i="1" s="1"/>
  <c r="T274" i="1"/>
  <c r="U274" i="1" s="1"/>
  <c r="V274" i="1" s="1"/>
  <c r="T275" i="1"/>
  <c r="U275" i="1" s="1"/>
  <c r="V275" i="1" s="1"/>
  <c r="T276" i="1"/>
  <c r="U276" i="1" s="1"/>
  <c r="V276" i="1" s="1"/>
  <c r="T277" i="1"/>
  <c r="U277" i="1" s="1"/>
  <c r="V277" i="1" s="1"/>
  <c r="T278" i="1"/>
  <c r="U278" i="1" s="1"/>
  <c r="V278" i="1" s="1"/>
  <c r="T279" i="1"/>
  <c r="U279" i="1" s="1"/>
  <c r="V279" i="1" s="1"/>
  <c r="T280" i="1"/>
  <c r="U280" i="1" s="1"/>
  <c r="V280" i="1" s="1"/>
  <c r="T281" i="1"/>
  <c r="U281" i="1" s="1"/>
  <c r="V281" i="1" s="1"/>
  <c r="T282" i="1"/>
  <c r="U282" i="1" s="1"/>
  <c r="V282" i="1" s="1"/>
  <c r="T283" i="1"/>
  <c r="U283" i="1" s="1"/>
  <c r="V283" i="1" s="1"/>
  <c r="T284" i="1"/>
  <c r="U284" i="1" s="1"/>
  <c r="V284" i="1" s="1"/>
  <c r="T285" i="1"/>
  <c r="U285" i="1" s="1"/>
  <c r="V285" i="1" s="1"/>
  <c r="T286" i="1"/>
  <c r="U286" i="1" s="1"/>
  <c r="V286" i="1" s="1"/>
  <c r="T287" i="1"/>
  <c r="U287" i="1" s="1"/>
  <c r="V287" i="1" s="1"/>
  <c r="T288" i="1"/>
  <c r="U288" i="1" s="1"/>
  <c r="V288" i="1" s="1"/>
  <c r="T289" i="1"/>
  <c r="U289" i="1" s="1"/>
  <c r="V289" i="1" s="1"/>
  <c r="T290" i="1"/>
  <c r="U290" i="1" s="1"/>
  <c r="V290" i="1" s="1"/>
  <c r="T291" i="1"/>
  <c r="U291" i="1" s="1"/>
  <c r="V291" i="1" s="1"/>
  <c r="T292" i="1"/>
  <c r="U292" i="1" s="1"/>
  <c r="V292" i="1" s="1"/>
  <c r="T293" i="1"/>
  <c r="U293" i="1" s="1"/>
  <c r="V293" i="1" s="1"/>
  <c r="T294" i="1"/>
  <c r="U294" i="1" s="1"/>
  <c r="V294" i="1" s="1"/>
  <c r="T295" i="1"/>
  <c r="U295" i="1" s="1"/>
  <c r="V295" i="1" s="1"/>
  <c r="T296" i="1"/>
  <c r="U296" i="1" s="1"/>
  <c r="V296" i="1" s="1"/>
  <c r="T297" i="1"/>
  <c r="U297" i="1" s="1"/>
  <c r="V297" i="1" s="1"/>
  <c r="T298" i="1"/>
  <c r="U298" i="1" s="1"/>
  <c r="V298" i="1" s="1"/>
  <c r="T299" i="1"/>
  <c r="U299" i="1" s="1"/>
  <c r="V299" i="1" s="1"/>
  <c r="T300" i="1"/>
  <c r="U300" i="1" s="1"/>
  <c r="V300" i="1" s="1"/>
  <c r="T301" i="1"/>
  <c r="U301" i="1" s="1"/>
  <c r="V301" i="1" s="1"/>
  <c r="T302" i="1"/>
  <c r="U302" i="1" s="1"/>
  <c r="V302" i="1" s="1"/>
  <c r="T303" i="1"/>
  <c r="U303" i="1" s="1"/>
  <c r="V303" i="1" s="1"/>
  <c r="T304" i="1"/>
  <c r="U304" i="1" s="1"/>
  <c r="V304" i="1" s="1"/>
  <c r="T305" i="1"/>
  <c r="U305" i="1" s="1"/>
  <c r="V305" i="1" s="1"/>
  <c r="T306" i="1"/>
  <c r="U306" i="1" s="1"/>
  <c r="V306" i="1" s="1"/>
  <c r="T307" i="1"/>
  <c r="U307" i="1" s="1"/>
  <c r="V307" i="1" s="1"/>
  <c r="T308" i="1"/>
  <c r="U308" i="1" s="1"/>
  <c r="V308" i="1" s="1"/>
  <c r="T309" i="1"/>
  <c r="U309" i="1" s="1"/>
  <c r="V309" i="1" s="1"/>
  <c r="T310" i="1"/>
  <c r="U310" i="1" s="1"/>
  <c r="V310" i="1" s="1"/>
  <c r="T311" i="1"/>
  <c r="U311" i="1" s="1"/>
  <c r="V311" i="1" s="1"/>
  <c r="T312" i="1"/>
  <c r="U312" i="1" s="1"/>
  <c r="V312" i="1" s="1"/>
  <c r="T313" i="1"/>
  <c r="U313" i="1" s="1"/>
  <c r="V313" i="1" s="1"/>
  <c r="T314" i="1"/>
  <c r="U314" i="1" s="1"/>
  <c r="V314" i="1" s="1"/>
  <c r="T315" i="1"/>
  <c r="U315" i="1" s="1"/>
  <c r="V315" i="1" s="1"/>
  <c r="T316" i="1"/>
  <c r="U316" i="1" s="1"/>
  <c r="V316" i="1" s="1"/>
  <c r="T317" i="1"/>
  <c r="U317" i="1" s="1"/>
  <c r="V317" i="1" s="1"/>
  <c r="T318" i="1"/>
  <c r="U318" i="1" s="1"/>
  <c r="V318" i="1" s="1"/>
  <c r="T319" i="1"/>
  <c r="U319" i="1" s="1"/>
  <c r="V319" i="1" s="1"/>
  <c r="T320" i="1"/>
  <c r="U320" i="1" s="1"/>
  <c r="V320" i="1" s="1"/>
  <c r="T321" i="1"/>
  <c r="U321" i="1" s="1"/>
  <c r="V321" i="1" s="1"/>
  <c r="T322" i="1"/>
  <c r="U322" i="1" s="1"/>
  <c r="V322" i="1" s="1"/>
  <c r="T323" i="1"/>
  <c r="U323" i="1" s="1"/>
  <c r="V323" i="1" s="1"/>
  <c r="T324" i="1"/>
  <c r="U324" i="1" s="1"/>
  <c r="V324" i="1" s="1"/>
  <c r="T325" i="1"/>
  <c r="U325" i="1" s="1"/>
  <c r="V325" i="1" s="1"/>
  <c r="T326" i="1"/>
  <c r="U326" i="1" s="1"/>
  <c r="V326" i="1" s="1"/>
  <c r="T327" i="1"/>
  <c r="U327" i="1" s="1"/>
  <c r="V327" i="1" s="1"/>
  <c r="T328" i="1"/>
  <c r="U328" i="1" s="1"/>
  <c r="V328" i="1" s="1"/>
  <c r="T329" i="1"/>
  <c r="U329" i="1" s="1"/>
  <c r="V329" i="1" s="1"/>
  <c r="T330" i="1"/>
  <c r="U330" i="1" s="1"/>
  <c r="V330" i="1" s="1"/>
  <c r="T331" i="1"/>
  <c r="U331" i="1" s="1"/>
  <c r="V331" i="1" s="1"/>
  <c r="T332" i="1"/>
  <c r="U332" i="1" s="1"/>
  <c r="V332" i="1" s="1"/>
  <c r="T333" i="1"/>
  <c r="U333" i="1" s="1"/>
  <c r="V333" i="1" s="1"/>
  <c r="T334" i="1"/>
  <c r="U334" i="1" s="1"/>
  <c r="V334" i="1" s="1"/>
  <c r="T335" i="1"/>
  <c r="U335" i="1" s="1"/>
  <c r="V335" i="1" s="1"/>
  <c r="T336" i="1"/>
  <c r="U336" i="1" s="1"/>
  <c r="V336" i="1" s="1"/>
  <c r="T337" i="1"/>
  <c r="U337" i="1" s="1"/>
  <c r="V337" i="1" s="1"/>
  <c r="T338" i="1"/>
  <c r="U338" i="1" s="1"/>
  <c r="V338" i="1" s="1"/>
  <c r="T339" i="1"/>
  <c r="U339" i="1" s="1"/>
  <c r="V339" i="1" s="1"/>
  <c r="T340" i="1"/>
  <c r="U340" i="1" s="1"/>
  <c r="V340" i="1" s="1"/>
  <c r="T341" i="1"/>
  <c r="U341" i="1" s="1"/>
  <c r="V341" i="1" s="1"/>
  <c r="T342" i="1"/>
  <c r="U342" i="1" s="1"/>
  <c r="V342" i="1" s="1"/>
  <c r="T343" i="1"/>
  <c r="U343" i="1" s="1"/>
  <c r="V343" i="1" s="1"/>
  <c r="T344" i="1"/>
  <c r="U344" i="1" s="1"/>
  <c r="V344" i="1" s="1"/>
  <c r="T345" i="1"/>
  <c r="U345" i="1" s="1"/>
  <c r="V345" i="1" s="1"/>
  <c r="T346" i="1"/>
  <c r="U346" i="1" s="1"/>
  <c r="V346" i="1" s="1"/>
  <c r="T347" i="1"/>
  <c r="U347" i="1" s="1"/>
  <c r="V347" i="1" s="1"/>
  <c r="T348" i="1"/>
  <c r="U348" i="1" s="1"/>
  <c r="V348" i="1" s="1"/>
  <c r="T349" i="1"/>
  <c r="U349" i="1" s="1"/>
  <c r="V349" i="1" s="1"/>
  <c r="T350" i="1"/>
  <c r="U350" i="1" s="1"/>
  <c r="V350" i="1" s="1"/>
  <c r="T351" i="1"/>
  <c r="U351" i="1" s="1"/>
  <c r="V351" i="1" s="1"/>
  <c r="T352" i="1"/>
  <c r="U352" i="1" s="1"/>
  <c r="V352" i="1" s="1"/>
  <c r="T353" i="1"/>
  <c r="U353" i="1" s="1"/>
  <c r="V353" i="1" s="1"/>
  <c r="T354" i="1"/>
  <c r="U354" i="1" s="1"/>
  <c r="V354" i="1" s="1"/>
  <c r="T355" i="1"/>
  <c r="U355" i="1" s="1"/>
  <c r="V355" i="1" s="1"/>
  <c r="T356" i="1"/>
  <c r="U356" i="1" s="1"/>
  <c r="V356" i="1" s="1"/>
  <c r="T357" i="1"/>
  <c r="U357" i="1" s="1"/>
  <c r="V357" i="1" s="1"/>
  <c r="T358" i="1"/>
  <c r="U358" i="1" s="1"/>
  <c r="V358" i="1" s="1"/>
  <c r="T359" i="1"/>
  <c r="U359" i="1" s="1"/>
  <c r="V359" i="1" s="1"/>
  <c r="T360" i="1"/>
  <c r="U360" i="1" s="1"/>
  <c r="V360" i="1" s="1"/>
  <c r="T361" i="1"/>
  <c r="U361" i="1" s="1"/>
  <c r="V361" i="1" s="1"/>
  <c r="T362" i="1"/>
  <c r="U362" i="1" s="1"/>
  <c r="V362" i="1" s="1"/>
  <c r="T363" i="1"/>
  <c r="U363" i="1" s="1"/>
  <c r="V363" i="1" s="1"/>
  <c r="T364" i="1"/>
  <c r="U364" i="1" s="1"/>
  <c r="V364" i="1" s="1"/>
  <c r="T365" i="1"/>
  <c r="U365" i="1" s="1"/>
  <c r="V365" i="1" s="1"/>
  <c r="T366" i="1"/>
  <c r="U366" i="1" s="1"/>
  <c r="V366" i="1" s="1"/>
  <c r="T367" i="1"/>
  <c r="U367" i="1" s="1"/>
  <c r="V367" i="1" s="1"/>
  <c r="T368" i="1"/>
  <c r="U368" i="1" s="1"/>
  <c r="V368" i="1" s="1"/>
  <c r="T369" i="1"/>
  <c r="U369" i="1" s="1"/>
  <c r="V369" i="1" s="1"/>
  <c r="T370" i="1"/>
  <c r="U370" i="1" s="1"/>
  <c r="V370" i="1" s="1"/>
  <c r="T371" i="1"/>
  <c r="U371" i="1" s="1"/>
  <c r="V371" i="1" s="1"/>
  <c r="T372" i="1"/>
  <c r="U372" i="1" s="1"/>
  <c r="V372" i="1" s="1"/>
  <c r="T373" i="1"/>
  <c r="U373" i="1" s="1"/>
  <c r="V373" i="1" s="1"/>
  <c r="T374" i="1"/>
  <c r="U374" i="1" s="1"/>
  <c r="V374" i="1" s="1"/>
  <c r="T375" i="1"/>
  <c r="U375" i="1" s="1"/>
  <c r="V375" i="1" s="1"/>
  <c r="T376" i="1"/>
  <c r="U376" i="1" s="1"/>
  <c r="V376" i="1" s="1"/>
  <c r="T377" i="1"/>
  <c r="U377" i="1" s="1"/>
  <c r="V377" i="1" s="1"/>
  <c r="T378" i="1"/>
  <c r="U378" i="1" s="1"/>
  <c r="V378" i="1" s="1"/>
  <c r="T379" i="1"/>
  <c r="U379" i="1" s="1"/>
  <c r="V379" i="1" s="1"/>
  <c r="T380" i="1"/>
  <c r="U380" i="1" s="1"/>
  <c r="V380" i="1" s="1"/>
  <c r="T381" i="1"/>
  <c r="U381" i="1" s="1"/>
  <c r="V381" i="1" s="1"/>
  <c r="T382" i="1"/>
  <c r="U382" i="1" s="1"/>
  <c r="V382" i="1" s="1"/>
  <c r="T383" i="1"/>
  <c r="U383" i="1" s="1"/>
  <c r="V383" i="1" s="1"/>
  <c r="T384" i="1"/>
  <c r="U384" i="1" s="1"/>
  <c r="V384" i="1" s="1"/>
  <c r="T385" i="1"/>
  <c r="U385" i="1" s="1"/>
  <c r="V385" i="1" s="1"/>
  <c r="T386" i="1"/>
  <c r="U386" i="1" s="1"/>
  <c r="V386" i="1" s="1"/>
  <c r="T387" i="1"/>
  <c r="U387" i="1" s="1"/>
  <c r="V387" i="1" s="1"/>
  <c r="T388" i="1"/>
  <c r="U388" i="1" s="1"/>
  <c r="V388" i="1" s="1"/>
  <c r="T389" i="1"/>
  <c r="U389" i="1" s="1"/>
  <c r="V389" i="1" s="1"/>
  <c r="T390" i="1"/>
  <c r="U390" i="1" s="1"/>
  <c r="V390" i="1" s="1"/>
  <c r="T391" i="1"/>
  <c r="U391" i="1" s="1"/>
  <c r="V391" i="1" s="1"/>
  <c r="T392" i="1"/>
  <c r="U392" i="1" s="1"/>
  <c r="V392" i="1" s="1"/>
  <c r="T393" i="1"/>
  <c r="U393" i="1" s="1"/>
  <c r="V393" i="1" s="1"/>
  <c r="T394" i="1"/>
  <c r="U394" i="1" s="1"/>
  <c r="V394" i="1" s="1"/>
  <c r="T395" i="1"/>
  <c r="U395" i="1" s="1"/>
  <c r="V395" i="1" s="1"/>
  <c r="T396" i="1"/>
  <c r="U396" i="1" s="1"/>
  <c r="V396" i="1" s="1"/>
  <c r="T397" i="1"/>
  <c r="U397" i="1" s="1"/>
  <c r="V397" i="1" s="1"/>
  <c r="T398" i="1"/>
  <c r="U398" i="1" s="1"/>
  <c r="V398" i="1" s="1"/>
  <c r="T399" i="1"/>
  <c r="U399" i="1" s="1"/>
  <c r="V399" i="1" s="1"/>
  <c r="T400" i="1"/>
  <c r="U400" i="1" s="1"/>
  <c r="V400" i="1" s="1"/>
  <c r="T401" i="1"/>
  <c r="U401" i="1" s="1"/>
  <c r="V401" i="1" s="1"/>
  <c r="T402" i="1"/>
  <c r="U402" i="1" s="1"/>
  <c r="V402" i="1" s="1"/>
  <c r="T403" i="1"/>
  <c r="U403" i="1" s="1"/>
  <c r="V403" i="1" s="1"/>
  <c r="T404" i="1"/>
  <c r="U404" i="1" s="1"/>
  <c r="V404" i="1" s="1"/>
  <c r="T405" i="1"/>
  <c r="U405" i="1" s="1"/>
  <c r="V405" i="1" s="1"/>
  <c r="T406" i="1"/>
  <c r="U406" i="1" s="1"/>
  <c r="V406" i="1" s="1"/>
  <c r="T407" i="1"/>
  <c r="U407" i="1" s="1"/>
  <c r="V407" i="1" s="1"/>
  <c r="T408" i="1"/>
  <c r="U408" i="1" s="1"/>
  <c r="V408" i="1" s="1"/>
  <c r="T409" i="1"/>
  <c r="U409" i="1" s="1"/>
  <c r="V409" i="1" s="1"/>
  <c r="T410" i="1"/>
  <c r="U410" i="1" s="1"/>
  <c r="V410" i="1" s="1"/>
  <c r="T411" i="1"/>
  <c r="U411" i="1" s="1"/>
  <c r="V411" i="1" s="1"/>
  <c r="T412" i="1"/>
  <c r="U412" i="1" s="1"/>
  <c r="V412" i="1" s="1"/>
  <c r="T413" i="1"/>
  <c r="U413" i="1" s="1"/>
  <c r="V413" i="1" s="1"/>
  <c r="T414" i="1"/>
  <c r="U414" i="1" s="1"/>
  <c r="V414" i="1" s="1"/>
  <c r="T415" i="1"/>
  <c r="U415" i="1" s="1"/>
  <c r="V415" i="1" s="1"/>
  <c r="T416" i="1"/>
  <c r="U416" i="1" s="1"/>
  <c r="V416" i="1" s="1"/>
  <c r="T417" i="1"/>
  <c r="U417" i="1" s="1"/>
  <c r="V417" i="1" s="1"/>
  <c r="T418" i="1"/>
  <c r="U418" i="1" s="1"/>
  <c r="V418" i="1" s="1"/>
  <c r="T419" i="1"/>
  <c r="U419" i="1" s="1"/>
  <c r="V419" i="1" s="1"/>
  <c r="T420" i="1"/>
  <c r="U420" i="1" s="1"/>
  <c r="V420" i="1" s="1"/>
  <c r="T421" i="1"/>
  <c r="U421" i="1" s="1"/>
  <c r="V421" i="1" s="1"/>
  <c r="T422" i="1"/>
  <c r="U422" i="1" s="1"/>
  <c r="V422" i="1" s="1"/>
  <c r="T423" i="1"/>
  <c r="U423" i="1" s="1"/>
  <c r="V423" i="1" s="1"/>
  <c r="T424" i="1"/>
  <c r="U424" i="1" s="1"/>
  <c r="V424" i="1" s="1"/>
  <c r="T425" i="1"/>
  <c r="U425" i="1" s="1"/>
  <c r="V425" i="1" s="1"/>
  <c r="T426" i="1"/>
  <c r="U426" i="1" s="1"/>
  <c r="V426" i="1" s="1"/>
  <c r="T427" i="1"/>
  <c r="U427" i="1" s="1"/>
  <c r="V427" i="1" s="1"/>
  <c r="T428" i="1"/>
  <c r="U428" i="1" s="1"/>
  <c r="V428" i="1" s="1"/>
  <c r="T429" i="1"/>
  <c r="U429" i="1" s="1"/>
  <c r="V429" i="1" s="1"/>
  <c r="T430" i="1"/>
  <c r="U430" i="1" s="1"/>
  <c r="V430" i="1" s="1"/>
  <c r="T431" i="1"/>
  <c r="U431" i="1" s="1"/>
  <c r="V431" i="1" s="1"/>
  <c r="T432" i="1"/>
  <c r="U432" i="1" s="1"/>
  <c r="V432" i="1" s="1"/>
  <c r="T433" i="1"/>
  <c r="U433" i="1" s="1"/>
  <c r="V433" i="1" s="1"/>
  <c r="T434" i="1"/>
  <c r="U434" i="1" s="1"/>
  <c r="V434" i="1" s="1"/>
  <c r="T435" i="1"/>
  <c r="U435" i="1" s="1"/>
  <c r="V435" i="1" s="1"/>
  <c r="T436" i="1"/>
  <c r="U436" i="1" s="1"/>
  <c r="V436" i="1" s="1"/>
  <c r="T437" i="1"/>
  <c r="U437" i="1" s="1"/>
  <c r="V437" i="1" s="1"/>
  <c r="T438" i="1"/>
  <c r="U438" i="1" s="1"/>
  <c r="V438" i="1" s="1"/>
  <c r="T439" i="1"/>
  <c r="U439" i="1" s="1"/>
  <c r="V439" i="1" s="1"/>
  <c r="T440" i="1"/>
  <c r="U440" i="1" s="1"/>
  <c r="V440" i="1" s="1"/>
  <c r="T441" i="1"/>
  <c r="U441" i="1" s="1"/>
  <c r="V441" i="1" s="1"/>
  <c r="T442" i="1"/>
  <c r="U442" i="1" s="1"/>
  <c r="V442" i="1" s="1"/>
  <c r="T443" i="1"/>
  <c r="U443" i="1" s="1"/>
  <c r="V443" i="1" s="1"/>
  <c r="T444" i="1"/>
  <c r="U444" i="1" s="1"/>
  <c r="V444" i="1" s="1"/>
  <c r="T445" i="1"/>
  <c r="U445" i="1" s="1"/>
  <c r="V445" i="1" s="1"/>
  <c r="T446" i="1"/>
  <c r="U446" i="1" s="1"/>
  <c r="V446" i="1" s="1"/>
  <c r="T447" i="1"/>
  <c r="U447" i="1" s="1"/>
  <c r="V447" i="1" s="1"/>
  <c r="T448" i="1"/>
  <c r="U448" i="1" s="1"/>
  <c r="V448" i="1" s="1"/>
  <c r="T449" i="1"/>
  <c r="U449" i="1" s="1"/>
  <c r="V449" i="1" s="1"/>
  <c r="T450" i="1"/>
  <c r="U450" i="1" s="1"/>
  <c r="V450" i="1" s="1"/>
  <c r="T451" i="1"/>
  <c r="U451" i="1" s="1"/>
  <c r="V451" i="1" s="1"/>
  <c r="T452" i="1"/>
  <c r="U452" i="1" s="1"/>
  <c r="V452" i="1" s="1"/>
  <c r="T453" i="1"/>
  <c r="U453" i="1" s="1"/>
  <c r="V453" i="1" s="1"/>
  <c r="T454" i="1"/>
  <c r="U454" i="1" s="1"/>
  <c r="V454" i="1" s="1"/>
  <c r="T455" i="1"/>
  <c r="U455" i="1" s="1"/>
  <c r="V455" i="1" s="1"/>
  <c r="T456" i="1"/>
  <c r="U456" i="1" s="1"/>
  <c r="V456" i="1" s="1"/>
  <c r="T457" i="1"/>
  <c r="U457" i="1" s="1"/>
  <c r="V457" i="1" s="1"/>
  <c r="T458" i="1"/>
  <c r="U458" i="1" s="1"/>
  <c r="V458" i="1" s="1"/>
  <c r="T459" i="1"/>
  <c r="U459" i="1" s="1"/>
  <c r="V459" i="1" s="1"/>
  <c r="T460" i="1"/>
  <c r="U460" i="1" s="1"/>
  <c r="V460" i="1" s="1"/>
  <c r="T461" i="1"/>
  <c r="U461" i="1" s="1"/>
  <c r="V461" i="1" s="1"/>
  <c r="T462" i="1"/>
  <c r="U462" i="1" s="1"/>
  <c r="V462" i="1" s="1"/>
  <c r="T463" i="1"/>
  <c r="U463" i="1" s="1"/>
  <c r="V463" i="1" s="1"/>
  <c r="T464" i="1"/>
  <c r="U464" i="1" s="1"/>
  <c r="V464" i="1" s="1"/>
  <c r="T465" i="1"/>
  <c r="U465" i="1" s="1"/>
  <c r="V465" i="1" s="1"/>
  <c r="T466" i="1"/>
  <c r="U466" i="1" s="1"/>
  <c r="V466" i="1" s="1"/>
  <c r="T467" i="1"/>
  <c r="U467" i="1" s="1"/>
  <c r="V467" i="1" s="1"/>
  <c r="T468" i="1"/>
  <c r="U468" i="1" s="1"/>
  <c r="V468" i="1" s="1"/>
  <c r="T469" i="1"/>
  <c r="U469" i="1" s="1"/>
  <c r="V469" i="1" s="1"/>
  <c r="T470" i="1"/>
  <c r="U470" i="1" s="1"/>
  <c r="V470" i="1" s="1"/>
  <c r="T471" i="1"/>
  <c r="U471" i="1" s="1"/>
  <c r="V471" i="1" s="1"/>
  <c r="T472" i="1"/>
  <c r="U472" i="1" s="1"/>
  <c r="V472" i="1" s="1"/>
  <c r="T473" i="1"/>
  <c r="U473" i="1" s="1"/>
  <c r="V473" i="1" s="1"/>
  <c r="T474" i="1"/>
  <c r="U474" i="1" s="1"/>
  <c r="V474" i="1" s="1"/>
  <c r="T475" i="1"/>
  <c r="U475" i="1" s="1"/>
  <c r="V475" i="1" s="1"/>
  <c r="T476" i="1"/>
  <c r="U476" i="1" s="1"/>
  <c r="V476" i="1" s="1"/>
  <c r="T477" i="1"/>
  <c r="U477" i="1" s="1"/>
  <c r="V477" i="1" s="1"/>
  <c r="T478" i="1"/>
  <c r="U478" i="1" s="1"/>
  <c r="V478" i="1" s="1"/>
  <c r="T479" i="1"/>
  <c r="U479" i="1" s="1"/>
  <c r="V479" i="1" s="1"/>
  <c r="T480" i="1"/>
  <c r="U480" i="1" s="1"/>
  <c r="V480" i="1" s="1"/>
  <c r="T481" i="1"/>
  <c r="U481" i="1" s="1"/>
  <c r="V481" i="1" s="1"/>
  <c r="T482" i="1"/>
  <c r="U482" i="1" s="1"/>
  <c r="V482" i="1" s="1"/>
  <c r="T483" i="1"/>
  <c r="U483" i="1" s="1"/>
  <c r="V483" i="1" s="1"/>
  <c r="T484" i="1"/>
  <c r="U484" i="1" s="1"/>
  <c r="V484" i="1" s="1"/>
  <c r="T485" i="1"/>
  <c r="U485" i="1" s="1"/>
  <c r="V485" i="1" s="1"/>
  <c r="T486" i="1"/>
  <c r="U486" i="1" s="1"/>
  <c r="V486" i="1" s="1"/>
  <c r="T487" i="1"/>
  <c r="U487" i="1" s="1"/>
  <c r="V487" i="1" s="1"/>
  <c r="T488" i="1"/>
  <c r="U488" i="1" s="1"/>
  <c r="V488" i="1" s="1"/>
  <c r="T489" i="1"/>
  <c r="U489" i="1" s="1"/>
  <c r="V489" i="1" s="1"/>
  <c r="T490" i="1"/>
  <c r="U490" i="1" s="1"/>
  <c r="V490" i="1" s="1"/>
  <c r="T491" i="1"/>
  <c r="U491" i="1" s="1"/>
  <c r="V491" i="1" s="1"/>
  <c r="T492" i="1"/>
  <c r="U492" i="1" s="1"/>
  <c r="V492" i="1" s="1"/>
  <c r="T493" i="1"/>
  <c r="U493" i="1" s="1"/>
  <c r="V493" i="1" s="1"/>
  <c r="T494" i="1"/>
  <c r="U494" i="1" s="1"/>
  <c r="V494" i="1" s="1"/>
  <c r="T495" i="1"/>
  <c r="U495" i="1" s="1"/>
  <c r="V495" i="1" s="1"/>
  <c r="T496" i="1"/>
  <c r="U496" i="1" s="1"/>
  <c r="V496" i="1" s="1"/>
  <c r="T497" i="1"/>
  <c r="U497" i="1" s="1"/>
  <c r="V497" i="1" s="1"/>
  <c r="T498" i="1"/>
  <c r="U498" i="1" s="1"/>
  <c r="V498" i="1" s="1"/>
  <c r="T499" i="1"/>
  <c r="U499" i="1" s="1"/>
  <c r="V499" i="1" s="1"/>
  <c r="T500" i="1"/>
  <c r="U500" i="1" s="1"/>
  <c r="V500" i="1" s="1"/>
  <c r="T501" i="1"/>
  <c r="U501" i="1" s="1"/>
  <c r="V501" i="1" s="1"/>
  <c r="T502" i="1"/>
  <c r="U502" i="1" s="1"/>
  <c r="V502" i="1" s="1"/>
  <c r="T503" i="1"/>
  <c r="U503" i="1" s="1"/>
  <c r="V503" i="1" s="1"/>
  <c r="T504" i="1"/>
  <c r="U504" i="1" s="1"/>
  <c r="V504" i="1" s="1"/>
  <c r="T505" i="1"/>
  <c r="U505" i="1" s="1"/>
  <c r="V505" i="1" s="1"/>
  <c r="T506" i="1"/>
  <c r="U506" i="1" s="1"/>
  <c r="V506" i="1" s="1"/>
  <c r="T507" i="1"/>
  <c r="U507" i="1" s="1"/>
  <c r="V507" i="1" s="1"/>
  <c r="T508" i="1"/>
  <c r="U508" i="1" s="1"/>
  <c r="V508" i="1" s="1"/>
  <c r="T509" i="1"/>
  <c r="U509" i="1" s="1"/>
  <c r="V509" i="1" s="1"/>
  <c r="T510" i="1"/>
  <c r="U510" i="1" s="1"/>
  <c r="V510" i="1" s="1"/>
  <c r="T5" i="1"/>
  <c r="U5" i="1" s="1"/>
  <c r="V5" i="1" s="1"/>
  <c r="L32" i="16"/>
  <c r="L17" i="16"/>
  <c r="L18" i="16"/>
  <c r="L19" i="16"/>
  <c r="L20" i="16"/>
  <c r="L21" i="16"/>
  <c r="L22" i="16"/>
  <c r="L23" i="16"/>
  <c r="L24" i="16"/>
  <c r="L25" i="16"/>
  <c r="L26" i="16"/>
  <c r="L27" i="16"/>
  <c r="L28" i="16"/>
  <c r="L29" i="16"/>
  <c r="L30" i="16"/>
  <c r="L31" i="16"/>
  <c r="L16" i="16"/>
  <c r="L15" i="16"/>
  <c r="U2" i="1" l="1"/>
  <c r="K3" i="1" l="1"/>
  <c r="L428" i="1"/>
  <c r="L7" i="1"/>
  <c r="E5"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B17" authorId="0" shapeId="0" xr:uid="{AE4C8673-47D7-44C6-8540-3C972794245E}">
      <text>
        <r>
          <rPr>
            <b/>
            <sz val="9"/>
            <color indexed="81"/>
            <rFont val="Tahoma"/>
            <family val="2"/>
          </rPr>
          <t>dell:</t>
        </r>
        <r>
          <rPr>
            <sz val="9"/>
            <color indexed="81"/>
            <rFont val="Tahoma"/>
            <family val="2"/>
          </rPr>
          <t xml:space="preserve">
this is the value of beta 0</t>
        </r>
      </text>
    </comment>
    <comment ref="B18" authorId="0" shapeId="0" xr:uid="{59E03BEF-4371-4923-A920-1C8B72638C26}">
      <text>
        <r>
          <rPr>
            <b/>
            <sz val="9"/>
            <color indexed="81"/>
            <rFont val="Tahoma"/>
            <family val="2"/>
          </rPr>
          <t>dell:</t>
        </r>
        <r>
          <rPr>
            <sz val="9"/>
            <color indexed="81"/>
            <rFont val="Tahoma"/>
            <family val="2"/>
          </rPr>
          <t xml:space="preserve">
this is beta1, coeff 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C13" authorId="0" shapeId="0" xr:uid="{6A2376AA-17B7-47FD-B109-D3C9A68F2091}">
      <text>
        <r>
          <rPr>
            <b/>
            <sz val="9"/>
            <color indexed="81"/>
            <rFont val="Tahoma"/>
            <family val="2"/>
          </rPr>
          <t>dell:</t>
        </r>
        <r>
          <rPr>
            <sz val="9"/>
            <color indexed="81"/>
            <rFont val="Tahoma"/>
            <family val="2"/>
          </rPr>
          <t xml:space="preserve">
this value is matching the value of sum of squares after minimizing that with the solver
</t>
        </r>
      </text>
    </comment>
    <comment ref="E21" authorId="0" shapeId="0" xr:uid="{EF416ACC-F4AF-4323-9E22-799F4774D187}">
      <text>
        <r>
          <rPr>
            <b/>
            <sz val="9"/>
            <color indexed="81"/>
            <rFont val="Tahoma"/>
            <family val="2"/>
          </rPr>
          <t>dell:</t>
        </r>
        <r>
          <rPr>
            <sz val="9"/>
            <color indexed="81"/>
            <rFont val="Tahoma"/>
            <family val="2"/>
          </rPr>
          <t xml:space="preserve">
these vales have small p value so they r definitely related to the price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B2" authorId="0" shapeId="0" xr:uid="{0A4ECD74-6DFD-4186-A58A-93AA7F018850}">
      <text>
        <r>
          <rPr>
            <b/>
            <sz val="9"/>
            <color indexed="81"/>
            <rFont val="Tahoma"/>
            <family val="2"/>
          </rPr>
          <t>dell:</t>
        </r>
        <r>
          <rPr>
            <sz val="9"/>
            <color indexed="81"/>
            <rFont val="Tahoma"/>
            <family val="2"/>
          </rPr>
          <t xml:space="preserve">
compare the beta values from multi regression table they are same
</t>
        </r>
      </text>
    </comment>
    <comment ref="U2" authorId="0" shapeId="0" xr:uid="{23373E17-B30F-4956-BEDE-AE6B020BEF6B}">
      <text>
        <r>
          <rPr>
            <b/>
            <sz val="9"/>
            <color indexed="81"/>
            <rFont val="Tahoma"/>
            <family val="2"/>
          </rPr>
          <t>dell:</t>
        </r>
        <r>
          <rPr>
            <sz val="9"/>
            <color indexed="81"/>
            <rFont val="Tahoma"/>
            <family val="2"/>
          </rPr>
          <t xml:space="preserve">
value modified twice using the solver exactly matches the value of residual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J2" authorId="0" shapeId="0" xr:uid="{4F9A2653-D040-4358-868C-16EC9DCA7CA3}">
      <text>
        <r>
          <rPr>
            <b/>
            <sz val="9"/>
            <color indexed="81"/>
            <rFont val="Tahoma"/>
            <charset val="1"/>
          </rPr>
          <t>dell:</t>
        </r>
        <r>
          <rPr>
            <sz val="9"/>
            <color indexed="81"/>
            <rFont val="Tahoma"/>
            <charset val="1"/>
          </rPr>
          <t xml:space="preserve">
LN(A)/B it gives the exact inflection point on graph
after 7.6 years the sales will decline for</t>
        </r>
      </text>
    </comment>
    <comment ref="E5" authorId="0" shapeId="0" xr:uid="{AD0AA2C8-F057-45A3-960D-7309EB0920A2}">
      <text>
        <r>
          <rPr>
            <b/>
            <sz val="9"/>
            <color indexed="81"/>
            <rFont val="Tahoma"/>
            <charset val="1"/>
          </rPr>
          <t>dell:</t>
        </r>
        <r>
          <rPr>
            <sz val="9"/>
            <color indexed="81"/>
            <rFont val="Tahoma"/>
            <charset val="1"/>
          </rPr>
          <t xml:space="preserve">
percentage of cell phones adopted</t>
        </r>
      </text>
    </comment>
  </commentList>
</comments>
</file>

<file path=xl/sharedStrings.xml><?xml version="1.0" encoding="utf-8"?>
<sst xmlns="http://schemas.openxmlformats.org/spreadsheetml/2006/main" count="826" uniqueCount="201">
  <si>
    <t>price</t>
  </si>
  <si>
    <t>crime_rate</t>
  </si>
  <si>
    <t>resid_area</t>
  </si>
  <si>
    <t>air_qual</t>
  </si>
  <si>
    <t>room_num</t>
  </si>
  <si>
    <t>age</t>
  </si>
  <si>
    <t>dist1</t>
  </si>
  <si>
    <t>dist2</t>
  </si>
  <si>
    <t>dist3</t>
  </si>
  <si>
    <t>dist4</t>
  </si>
  <si>
    <t>teachers</t>
  </si>
  <si>
    <t>poor_prop</t>
  </si>
  <si>
    <t>airport</t>
  </si>
  <si>
    <t>n_hos_beds</t>
  </si>
  <si>
    <t>n_hot_rooms</t>
  </si>
  <si>
    <t>rainfall</t>
  </si>
  <si>
    <t>parks</t>
  </si>
  <si>
    <t>x</t>
  </si>
  <si>
    <t>y</t>
  </si>
  <si>
    <t>y = 9.0997x - 34.659</t>
  </si>
  <si>
    <t>R² = 0.4848</t>
  </si>
  <si>
    <t>Mean</t>
  </si>
  <si>
    <t>Standard Error</t>
  </si>
  <si>
    <t>Median</t>
  </si>
  <si>
    <t>Mode</t>
  </si>
  <si>
    <t>Standard Deviation</t>
  </si>
  <si>
    <t>Sample Variance</t>
  </si>
  <si>
    <t>Kurtosis</t>
  </si>
  <si>
    <t>Skewness</t>
  </si>
  <si>
    <t>Range</t>
  </si>
  <si>
    <t>Minimum</t>
  </si>
  <si>
    <t>Maximum</t>
  </si>
  <si>
    <t>Sum</t>
  </si>
  <si>
    <t>Count</t>
  </si>
  <si>
    <t>Largest(25)</t>
  </si>
  <si>
    <t>Smallest(25)</t>
  </si>
  <si>
    <t>y=9.0997x-34.659</t>
  </si>
  <si>
    <t>this above equation helps us to find the prices for a given room number(y)</t>
  </si>
  <si>
    <t>so for 8 rooms, 8+34.659/9.0997=x</t>
  </si>
  <si>
    <t>the R square value is considered to be good if it's close to 1</t>
  </si>
  <si>
    <t xml:space="preserve"> </t>
  </si>
  <si>
    <t>Univariate Analysis( Descriptive)= using EDD(Extended data dic)</t>
  </si>
  <si>
    <t>OBSERVATIONS</t>
  </si>
  <si>
    <t>1. MISSING VALUES: IF THE COUNT OF ANY ROW IS LESS THAN THE NUMBER OF ROWS THEN MISSING, HERE HOSPITALS HAVE 8 MISSING VALUES</t>
  </si>
  <si>
    <t xml:space="preserve">2. TO SEE IF OUTLIERS ARE PRESENT OR NOT: WE CAN SEE IF THERE IS A DRASTIC DIFFERNCE IN THE MEAN AND THE MEDIAN </t>
  </si>
  <si>
    <t>3. The second method to check outliers is  by comparing the minimum with the smallest which give stherange of first quartile nd by comparing the maximum with the largest which gives the range of 4 quartile eg n hotel rooms</t>
  </si>
  <si>
    <t>OUTLIER TREATMENT</t>
  </si>
  <si>
    <t>1. Caping and flooring</t>
  </si>
  <si>
    <t>2. exponential smoothing</t>
  </si>
  <si>
    <t>3. sigma approach</t>
  </si>
  <si>
    <t>PROCESS</t>
  </si>
  <si>
    <t>1. scatter plot</t>
  </si>
  <si>
    <t>2.edd</t>
  </si>
  <si>
    <t>3. remove outlier- capping and flooring</t>
  </si>
  <si>
    <t>4. remove missing</t>
  </si>
  <si>
    <t>avg_dist</t>
  </si>
  <si>
    <t>lake</t>
  </si>
  <si>
    <t>river</t>
  </si>
  <si>
    <t>lake_and_river</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</si>
  <si>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</si>
  <si>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</si>
  <si>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</si>
  <si>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</si>
  <si>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</si>
  <si>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</si>
  <si>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</si>
  <si>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</si>
  <si>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</si>
  <si>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</si>
  <si>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</si>
  <si>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</si>
  <si>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</si>
  <si>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</si>
  <si>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</si>
  <si>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</si>
  <si>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</si>
  <si>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</si>
  <si>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</si>
  <si>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</si>
  <si>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</si>
  <si>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</si>
  <si>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</si>
  <si>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we are going to predict the price by taking one last row from the data</t>
  </si>
  <si>
    <t>actual price=19</t>
  </si>
  <si>
    <t>Beta0</t>
  </si>
  <si>
    <t>Beta1</t>
  </si>
  <si>
    <t>Beta2</t>
  </si>
  <si>
    <t>Beta3</t>
  </si>
  <si>
    <t>Beta4</t>
  </si>
  <si>
    <t>Beta5</t>
  </si>
  <si>
    <t>Beta6</t>
  </si>
  <si>
    <t>Beta7</t>
  </si>
  <si>
    <t>Beta8</t>
  </si>
  <si>
    <t>Beta9</t>
  </si>
  <si>
    <t>Beta10</t>
  </si>
  <si>
    <t>Beta11</t>
  </si>
  <si>
    <t>Beta12</t>
  </si>
  <si>
    <t>Beta13</t>
  </si>
  <si>
    <t>Beta14</t>
  </si>
  <si>
    <t>Beta15</t>
  </si>
  <si>
    <t>Beta16</t>
  </si>
  <si>
    <t>coeff</t>
  </si>
  <si>
    <t>forecast</t>
  </si>
  <si>
    <t>diff</t>
  </si>
  <si>
    <t>sq_diff</t>
  </si>
  <si>
    <t>sumofsquares=</t>
  </si>
  <si>
    <t>RSQ</t>
  </si>
  <si>
    <t>SSE</t>
  </si>
  <si>
    <t>MONTH</t>
  </si>
  <si>
    <t>DAYMON</t>
  </si>
  <si>
    <t>DAYWEEK</t>
  </si>
  <si>
    <t xml:space="preserve">  CUST</t>
  </si>
  <si>
    <t>Predicted</t>
  </si>
  <si>
    <t>Diff</t>
  </si>
  <si>
    <t>SE</t>
  </si>
  <si>
    <t>Day of Week</t>
  </si>
  <si>
    <t>Month</t>
  </si>
  <si>
    <t>constant</t>
  </si>
  <si>
    <t>we are not considering any special event here in this sheet, basically we rae predicting the number of customers coming becoz of that particular day of the week and that particular month of the week.</t>
  </si>
  <si>
    <t>GOV</t>
  </si>
  <si>
    <t>NON_GOV</t>
  </si>
  <si>
    <t>BH</t>
  </si>
  <si>
    <t>AH</t>
  </si>
  <si>
    <t>Beta_gov</t>
  </si>
  <si>
    <t>Beta_non_gov</t>
  </si>
  <si>
    <t>Beta_bh</t>
  </si>
  <si>
    <t>beta_ah</t>
  </si>
  <si>
    <t>Sum OF SE</t>
  </si>
  <si>
    <t>MonthNumber</t>
  </si>
  <si>
    <t>AirlineMiles (billions)</t>
  </si>
  <si>
    <t>Forecast</t>
  </si>
  <si>
    <t>Error</t>
  </si>
  <si>
    <t>Squared Error</t>
  </si>
  <si>
    <t>base</t>
  </si>
  <si>
    <t>trend</t>
  </si>
  <si>
    <t>Seasonality</t>
  </si>
  <si>
    <t>Avg</t>
  </si>
  <si>
    <t>base =best estimate level without seasonality of monthly airlines at the start of the observed time period</t>
  </si>
  <si>
    <t>Trend=best rate of monthly increase</t>
  </si>
  <si>
    <t>seasonal index= each month has a seasonal index which reflects if travel during that month is high or below the average.</t>
  </si>
  <si>
    <t>predicted period t sales= base+trend*period number+seasonal index</t>
  </si>
  <si>
    <t>WE RAE MAINTAINING THE AVERAGE AS ZERO, BECAUSE SOME MONTHS ARE POSTIVE INCREASE IN RATES AND SOME HAVE LOWER.</t>
  </si>
  <si>
    <t>Now suppose we wush to predict for a 35 month lets say May-2019 so acc to seasonality I can automatically predict the value</t>
  </si>
  <si>
    <t>seasonality=base*Trend*Seasonalityindex</t>
  </si>
  <si>
    <t>trend=percentage monthly increase</t>
  </si>
  <si>
    <t>here we will multiply the trend with the time period because trend is capturing for one time period if we rae seeing for second time period we multiply trend again.</t>
  </si>
  <si>
    <t>slope</t>
  </si>
  <si>
    <t>intercept</t>
  </si>
  <si>
    <t>Quarter#</t>
  </si>
  <si>
    <t>Year</t>
  </si>
  <si>
    <t>Quarter</t>
  </si>
  <si>
    <t>Sales</t>
  </si>
  <si>
    <t>4 period MA</t>
  </si>
  <si>
    <t>Centered MA</t>
  </si>
  <si>
    <t>Actual/CMA</t>
  </si>
  <si>
    <t>quarter</t>
  </si>
  <si>
    <t>seasonal index</t>
  </si>
  <si>
    <t>normalized</t>
  </si>
  <si>
    <t>product</t>
  </si>
  <si>
    <t>DATE</t>
  </si>
  <si>
    <t>Airline Miles(billions)</t>
  </si>
  <si>
    <t>alp</t>
  </si>
  <si>
    <t>bet</t>
  </si>
  <si>
    <t>gam</t>
  </si>
  <si>
    <t>Seasonal Indices</t>
  </si>
  <si>
    <t>Base</t>
  </si>
  <si>
    <t>Trend</t>
  </si>
  <si>
    <t>Sq Error</t>
  </si>
  <si>
    <t>Sq Eerror</t>
  </si>
  <si>
    <t>forecasts</t>
  </si>
  <si>
    <t>total</t>
  </si>
  <si>
    <t>winter's method is fpr changing trends and seasonlity as it is not constant and changes</t>
  </si>
  <si>
    <t>a</t>
  </si>
  <si>
    <t>b</t>
  </si>
  <si>
    <t>c</t>
  </si>
  <si>
    <t>Sum SE</t>
  </si>
  <si>
    <t>cell phones/100</t>
  </si>
  <si>
    <t>Gompertz Forecast</t>
  </si>
  <si>
    <t>Squared error</t>
  </si>
  <si>
    <t>L</t>
  </si>
  <si>
    <t>Inflection Point</t>
  </si>
  <si>
    <t>Pearl Forecast</t>
  </si>
  <si>
    <t>differnec betwwen pearl/logistic curve and gompertz</t>
  </si>
  <si>
    <t>NOW WE HAVE THE VALUES OF L,A,B SO WE CAN FORECAST THE VALUES FOR 2012 ONWARDS</t>
  </si>
  <si>
    <t>predicted number buying first year</t>
  </si>
  <si>
    <t>Nbar</t>
  </si>
  <si>
    <t>p</t>
  </si>
  <si>
    <t>q</t>
  </si>
  <si>
    <t>T(Month)</t>
  </si>
  <si>
    <t>Actual</t>
  </si>
  <si>
    <t>Cumulative</t>
  </si>
  <si>
    <t>Total Target population</t>
  </si>
  <si>
    <t>Proportion of people who intend to buy</t>
  </si>
  <si>
    <t>Proportion of people who can afford</t>
  </si>
  <si>
    <t>Proportion of people who will get access within one year</t>
  </si>
  <si>
    <t>Estimated 1st year sales</t>
  </si>
  <si>
    <t>t</t>
  </si>
  <si>
    <t>n(t)</t>
  </si>
  <si>
    <t>N(t)</t>
  </si>
  <si>
    <t>Sq Err</t>
  </si>
  <si>
    <t>Data of Analogus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</si>
</sst>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yyyy"/>
    <numFmt numFmtId="169" formatCode="mmmyyyy"/>
    <numFmt numFmtId="170" formatCode="0.0000"/>
  </numFmts>
  <fonts count="3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9"/>
      <color rgb="FF595959"/>
      <name val="Calibri"/>
      <family val="2"/>
      <scheme val="minor"/>
    </font>
    <font>
      <i/>
      <sz val="11"/>
      <color theme="1"/>
      <name val="Calibri"/>
      <family val="2"/>
      <scheme val="minor"/>
    </font>
    <font>
      <sz val="9"/>
      <color indexed="81"/>
      <name val="Tahoma"/>
      <family val="2"/>
    </font>
    <font>
      <b/>
      <sz val="9"/>
      <color indexed="81"/>
      <name val="Tahoma"/>
      <family val="2"/>
    </font>
    <font>
      <sz val="14"/>
      <color rgb="FFFF0000"/>
      <name val="Calibri"/>
      <family val="2"/>
      <scheme val="minor"/>
    </font>
    <font>
      <b/>
      <sz val="16"/>
      <color theme="1"/>
      <name val="Calibri"/>
      <family val="2"/>
      <scheme val="minor"/>
    </font>
    <font>
      <sz val="10"/>
      <name val="Arial"/>
      <family val="2"/>
    </font>
    <font>
      <b/>
      <sz val="10"/>
      <name val="Arial"/>
      <family val="2"/>
    </font>
    <font>
      <sz val="10"/>
      <color indexed="8"/>
      <name val="Verdana"/>
      <family val="2"/>
    </font>
    <font>
      <sz val="9"/>
      <color indexed="81"/>
      <name val="Tahoma"/>
      <charset val="1"/>
    </font>
    <font>
      <b/>
      <sz val="9"/>
      <color indexed="81"/>
      <name val="Tahoma"/>
      <charset val="1"/>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9"/>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rgb="FF92D050"/>
        <bgColor indexed="64"/>
      </patternFill>
    </fill>
    <fill>
      <patternFill patternType="solid">
        <fgColor rgb="FF00B0F0"/>
        <bgColor indexed="64"/>
      </patternFill>
    </fill>
    <fill>
      <patternFill patternType="solid">
        <fgColor theme="8" tint="0.59999389629810485"/>
        <bgColor indexed="64"/>
      </patternFill>
    </fill>
    <fill>
      <patternFill patternType="solid">
        <fgColor theme="7" tint="0.59999389629810485"/>
        <bgColor indexed="64"/>
      </patternFill>
    </fill>
  </fills>
  <borders count="3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xf numFmtId="0" fontId="25" fillId="0" borderId="0"/>
    <xf numFmtId="0" fontId="27" fillId="0" borderId="0" applyNumberFormat="0">
      <alignment readingOrder="1"/>
      <protection locked="0"/>
    </xf>
  </cellStyleXfs>
  <cellXfs count="177">
    <xf numFmtId="0" fontId="0" fillId="0" borderId="0" xfId="0"/>
    <xf numFmtId="0" fontId="18" fillId="33" borderId="10" xfId="0" applyFont="1" applyFill="1" applyBorder="1"/>
    <xf numFmtId="0" fontId="18" fillId="33" borderId="11" xfId="0" applyFont="1" applyFill="1" applyBorder="1"/>
    <xf numFmtId="0" fontId="18" fillId="33" borderId="12" xfId="0" applyFont="1" applyFill="1"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19" fillId="0" borderId="0" xfId="0" applyFont="1" applyAlignment="1">
      <alignment horizontal="center" vertical="center" readingOrder="1"/>
    </xf>
    <xf numFmtId="0" fontId="0" fillId="0" borderId="0" xfId="0" applyFill="1" applyBorder="1" applyAlignment="1"/>
    <xf numFmtId="0" fontId="0" fillId="0" borderId="19" xfId="0" applyFill="1" applyBorder="1" applyAlignment="1"/>
    <xf numFmtId="0" fontId="20" fillId="0" borderId="20" xfId="0" applyFont="1" applyFill="1" applyBorder="1" applyAlignment="1">
      <alignment horizontal="center"/>
    </xf>
    <xf numFmtId="0" fontId="0" fillId="35" borderId="0" xfId="0" applyFill="1" applyBorder="1" applyAlignment="1"/>
    <xf numFmtId="0" fontId="0" fillId="35" borderId="0" xfId="0" applyFill="1"/>
    <xf numFmtId="0" fontId="0" fillId="36" borderId="0" xfId="0" applyFill="1"/>
    <xf numFmtId="0" fontId="18" fillId="33" borderId="0" xfId="0" applyFont="1" applyFill="1" applyBorder="1"/>
    <xf numFmtId="0" fontId="20" fillId="0" borderId="20" xfId="0" applyFont="1" applyFill="1" applyBorder="1" applyAlignment="1">
      <alignment horizontal="centerContinuous"/>
    </xf>
    <xf numFmtId="0" fontId="0" fillId="34" borderId="0" xfId="0" applyFill="1" applyBorder="1" applyAlignment="1"/>
    <xf numFmtId="0" fontId="20" fillId="0" borderId="0" xfId="0" applyFont="1" applyFill="1" applyBorder="1" applyAlignment="1">
      <alignment horizontal="center"/>
    </xf>
    <xf numFmtId="0" fontId="0" fillId="37" borderId="0" xfId="0" applyFill="1"/>
    <xf numFmtId="0" fontId="23" fillId="0" borderId="0" xfId="0" applyFont="1"/>
    <xf numFmtId="0" fontId="0" fillId="0" borderId="21" xfId="0" applyBorder="1"/>
    <xf numFmtId="0" fontId="0" fillId="0" borderId="22" xfId="0" applyBorder="1"/>
    <xf numFmtId="0" fontId="0" fillId="0" borderId="23" xfId="0" applyBorder="1"/>
    <xf numFmtId="0" fontId="24" fillId="38" borderId="0" xfId="0" applyFont="1" applyFill="1" applyBorder="1"/>
    <xf numFmtId="0" fontId="0" fillId="39" borderId="0" xfId="0" applyFill="1"/>
    <xf numFmtId="0" fontId="0" fillId="39" borderId="0" xfId="0" applyFill="1" applyBorder="1" applyAlignment="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28" xfId="0" applyFill="1" applyBorder="1"/>
    <xf numFmtId="0" fontId="0" fillId="0" borderId="30" xfId="0" applyFill="1" applyBorder="1"/>
    <xf numFmtId="0" fontId="0" fillId="0" borderId="30" xfId="0" applyBorder="1"/>
    <xf numFmtId="0" fontId="0" fillId="0" borderId="31" xfId="0" applyBorder="1"/>
    <xf numFmtId="0" fontId="0" fillId="0" borderId="0" xfId="0" applyBorder="1"/>
    <xf numFmtId="0" fontId="0" fillId="0" borderId="32" xfId="0" applyBorder="1"/>
    <xf numFmtId="0" fontId="0" fillId="0" borderId="33" xfId="0" applyBorder="1"/>
    <xf numFmtId="0" fontId="0" fillId="35" borderId="33" xfId="0" applyFill="1" applyBorder="1"/>
    <xf numFmtId="0" fontId="0" fillId="0" borderId="34" xfId="0" applyBorder="1"/>
    <xf numFmtId="0" fontId="0" fillId="0" borderId="35" xfId="0" applyBorder="1"/>
    <xf numFmtId="0" fontId="0" fillId="0" borderId="36" xfId="0" applyBorder="1"/>
    <xf numFmtId="0" fontId="0" fillId="0" borderId="0" xfId="0" applyFill="1" applyAlignment="1">
      <alignment horizontal="center"/>
    </xf>
    <xf numFmtId="0" fontId="0" fillId="0" borderId="0" xfId="0" applyFill="1"/>
    <xf numFmtId="0" fontId="0" fillId="40" borderId="10" xfId="0" applyFill="1" applyBorder="1"/>
    <xf numFmtId="0" fontId="0" fillId="40" borderId="11" xfId="0" applyFill="1" applyBorder="1"/>
    <xf numFmtId="0" fontId="0" fillId="40" borderId="12" xfId="0" applyFill="1" applyBorder="1"/>
    <xf numFmtId="0" fontId="0" fillId="40" borderId="27" xfId="0" applyFill="1" applyBorder="1"/>
    <xf numFmtId="0" fontId="0" fillId="40" borderId="28" xfId="0" applyFill="1" applyBorder="1"/>
    <xf numFmtId="0" fontId="0" fillId="40" borderId="30" xfId="0" applyFill="1" applyBorder="1"/>
    <xf numFmtId="164" fontId="0" fillId="0" borderId="14" xfId="0" applyNumberFormat="1" applyBorder="1"/>
    <xf numFmtId="0" fontId="0" fillId="0" borderId="31" xfId="0" applyNumberFormat="1" applyBorder="1"/>
    <xf numFmtId="0" fontId="0" fillId="0" borderId="0" xfId="0" applyNumberFormat="1" applyBorder="1"/>
    <xf numFmtId="0" fontId="0" fillId="0" borderId="33" xfId="0" applyNumberFormat="1" applyBorder="1"/>
    <xf numFmtId="0" fontId="0" fillId="35" borderId="30" xfId="0" applyFill="1" applyBorder="1"/>
    <xf numFmtId="0" fontId="0" fillId="35" borderId="37" xfId="0" applyFill="1" applyBorder="1"/>
    <xf numFmtId="14" fontId="0" fillId="0" borderId="0" xfId="0" applyNumberFormat="1"/>
    <xf numFmtId="164" fontId="0" fillId="0" borderId="17" xfId="0" applyNumberFormat="1" applyBorder="1"/>
    <xf numFmtId="0" fontId="0" fillId="0" borderId="0" xfId="0" applyNumberFormat="1"/>
    <xf numFmtId="0" fontId="0" fillId="41" borderId="0" xfId="0" applyFill="1"/>
    <xf numFmtId="0" fontId="0" fillId="42" borderId="13" xfId="0" applyFill="1" applyBorder="1"/>
    <xf numFmtId="164" fontId="0" fillId="42" borderId="14" xfId="0" applyNumberFormat="1" applyFill="1" applyBorder="1"/>
    <xf numFmtId="0" fontId="0" fillId="42" borderId="14" xfId="0" applyFill="1" applyBorder="1"/>
    <xf numFmtId="0" fontId="0" fillId="42" borderId="0" xfId="0" applyFill="1"/>
    <xf numFmtId="0" fontId="0" fillId="42" borderId="31" xfId="0" applyNumberFormat="1" applyFill="1" applyBorder="1"/>
    <xf numFmtId="0" fontId="0" fillId="42" borderId="0" xfId="0" applyNumberFormat="1" applyFill="1"/>
    <xf numFmtId="0" fontId="0" fillId="38" borderId="0" xfId="0" applyFill="1"/>
    <xf numFmtId="0" fontId="0" fillId="0" borderId="14" xfId="0" applyFill="1" applyBorder="1"/>
    <xf numFmtId="0" fontId="0" fillId="0" borderId="15" xfId="0" applyFill="1" applyBorder="1"/>
    <xf numFmtId="0" fontId="0" fillId="35" borderId="15" xfId="0" applyFill="1" applyBorder="1"/>
    <xf numFmtId="0" fontId="0" fillId="0" borderId="0" xfId="0" applyAlignment="1">
      <alignment horizontal="center"/>
    </xf>
    <xf numFmtId="0" fontId="0" fillId="39" borderId="0" xfId="0" applyFill="1" applyAlignment="1">
      <alignment horizontal="center"/>
    </xf>
    <xf numFmtId="0" fontId="0" fillId="34" borderId="0" xfId="0" applyFill="1" applyAlignment="1">
      <alignment horizontal="center"/>
    </xf>
    <xf numFmtId="0" fontId="0" fillId="35" borderId="0" xfId="0" applyFill="1" applyAlignment="1">
      <alignment horizontal="center"/>
    </xf>
    <xf numFmtId="0" fontId="0" fillId="44" borderId="14" xfId="0" applyFill="1" applyBorder="1"/>
    <xf numFmtId="0" fontId="0" fillId="36" borderId="0" xfId="0" applyFill="1" applyAlignment="1">
      <alignment horizontal="center"/>
    </xf>
    <xf numFmtId="0" fontId="0" fillId="0" borderId="0" xfId="0"/>
    <xf numFmtId="0" fontId="25" fillId="0" borderId="0" xfId="0" applyFont="1"/>
    <xf numFmtId="11" fontId="25" fillId="0" borderId="0" xfId="0" applyNumberFormat="1" applyFont="1"/>
    <xf numFmtId="0" fontId="0" fillId="34" borderId="0" xfId="0" applyFont="1" applyFill="1"/>
    <xf numFmtId="17" fontId="25" fillId="0" borderId="0" xfId="0" applyNumberFormat="1" applyFont="1"/>
    <xf numFmtId="1" fontId="25" fillId="0" borderId="0" xfId="0" applyNumberFormat="1" applyFont="1"/>
    <xf numFmtId="0" fontId="25" fillId="33" borderId="27" xfId="0" applyFont="1" applyFill="1" applyBorder="1"/>
    <xf numFmtId="0" fontId="25" fillId="33" borderId="30" xfId="0" applyFont="1" applyFill="1" applyBorder="1"/>
    <xf numFmtId="169" fontId="27" fillId="0" borderId="31" xfId="44" applyNumberFormat="1" applyFont="1" applyBorder="1">
      <alignment readingOrder="1"/>
      <protection locked="0"/>
    </xf>
    <xf numFmtId="2" fontId="25" fillId="0" borderId="33" xfId="0" applyNumberFormat="1" applyFont="1" applyBorder="1"/>
    <xf numFmtId="169" fontId="27" fillId="0" borderId="35" xfId="44" applyNumberFormat="1" applyFont="1" applyBorder="1">
      <alignment readingOrder="1"/>
      <protection locked="0"/>
    </xf>
    <xf numFmtId="2" fontId="25" fillId="0" borderId="37" xfId="0" applyNumberFormat="1" applyFont="1" applyBorder="1"/>
    <xf numFmtId="0" fontId="25" fillId="0" borderId="27" xfId="0" applyFont="1" applyBorder="1"/>
    <xf numFmtId="0" fontId="25" fillId="0" borderId="28" xfId="0" applyFont="1" applyBorder="1"/>
    <xf numFmtId="0" fontId="25" fillId="0" borderId="25" xfId="0" applyFont="1" applyBorder="1"/>
    <xf numFmtId="0" fontId="25" fillId="0" borderId="10" xfId="0" applyFont="1" applyBorder="1"/>
    <xf numFmtId="0" fontId="25" fillId="0" borderId="11" xfId="0" applyFont="1" applyBorder="1"/>
    <xf numFmtId="0" fontId="25" fillId="0" borderId="12" xfId="0" applyFont="1" applyBorder="1"/>
    <xf numFmtId="0" fontId="25" fillId="35" borderId="16" xfId="0" applyFont="1" applyFill="1" applyBorder="1"/>
    <xf numFmtId="170" fontId="25" fillId="43" borderId="26" xfId="0" applyNumberFormat="1" applyFont="1" applyFill="1" applyBorder="1"/>
    <xf numFmtId="0" fontId="0" fillId="34" borderId="28" xfId="0" applyFont="1" applyFill="1" applyBorder="1"/>
    <xf numFmtId="0" fontId="0" fillId="34" borderId="30" xfId="0" applyFont="1" applyFill="1" applyBorder="1"/>
    <xf numFmtId="0" fontId="25" fillId="0" borderId="31" xfId="0" applyFont="1" applyBorder="1"/>
    <xf numFmtId="0" fontId="25" fillId="0" borderId="0" xfId="0" applyFont="1" applyBorder="1"/>
    <xf numFmtId="2" fontId="25" fillId="0" borderId="0" xfId="0" applyNumberFormat="1" applyFont="1" applyBorder="1"/>
    <xf numFmtId="170" fontId="25" fillId="0" borderId="0" xfId="0" applyNumberFormat="1" applyFont="1" applyBorder="1"/>
    <xf numFmtId="0" fontId="25" fillId="0" borderId="33" xfId="0" applyFont="1" applyBorder="1"/>
    <xf numFmtId="0" fontId="0" fillId="0" borderId="0" xfId="0"/>
    <xf numFmtId="0" fontId="0" fillId="40" borderId="10" xfId="0" applyFill="1" applyBorder="1"/>
    <xf numFmtId="0" fontId="0" fillId="40" borderId="11" xfId="0" applyFill="1" applyBorder="1"/>
    <xf numFmtId="0" fontId="0" fillId="40" borderId="12" xfId="0" applyFill="1"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35" borderId="16" xfId="0" applyFill="1" applyBorder="1"/>
    <xf numFmtId="0" fontId="0" fillId="35" borderId="17" xfId="0" applyFill="1" applyBorder="1"/>
    <xf numFmtId="0" fontId="0" fillId="35" borderId="18" xfId="0" applyFill="1" applyBorder="1"/>
    <xf numFmtId="0" fontId="0" fillId="40" borderId="29" xfId="0" applyFill="1" applyBorder="1"/>
    <xf numFmtId="0" fontId="0" fillId="0" borderId="34" xfId="0" applyBorder="1"/>
    <xf numFmtId="0" fontId="0" fillId="0" borderId="0" xfId="0"/>
    <xf numFmtId="0" fontId="0" fillId="40" borderId="10" xfId="0" applyFill="1" applyBorder="1"/>
    <xf numFmtId="0" fontId="0" fillId="40" borderId="11" xfId="0" applyFill="1" applyBorder="1"/>
    <xf numFmtId="0" fontId="0" fillId="40" borderId="12" xfId="0" applyFill="1"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35" borderId="16" xfId="0" applyFill="1" applyBorder="1"/>
    <xf numFmtId="0" fontId="0" fillId="35" borderId="17" xfId="0" applyFill="1" applyBorder="1"/>
    <xf numFmtId="0" fontId="0" fillId="35" borderId="18" xfId="0" applyFill="1" applyBorder="1"/>
    <xf numFmtId="0" fontId="0" fillId="40" borderId="29" xfId="0" applyFill="1" applyBorder="1"/>
    <xf numFmtId="0" fontId="0" fillId="0" borderId="34" xfId="0" applyBorder="1"/>
    <xf numFmtId="0" fontId="0" fillId="0" borderId="0" xfId="0"/>
    <xf numFmtId="0" fontId="0" fillId="0" borderId="25" xfId="0" applyBorder="1"/>
    <xf numFmtId="0" fontId="0" fillId="0" borderId="26" xfId="0" applyBorder="1"/>
    <xf numFmtId="0" fontId="0" fillId="0" borderId="31" xfId="0" applyBorder="1"/>
    <xf numFmtId="0" fontId="0" fillId="0" borderId="33" xfId="0" applyBorder="1"/>
    <xf numFmtId="0" fontId="0" fillId="0" borderId="35" xfId="0" applyBorder="1"/>
    <xf numFmtId="0" fontId="0" fillId="0" borderId="0" xfId="0" applyBorder="1"/>
    <xf numFmtId="0" fontId="26" fillId="0" borderId="35" xfId="0" applyFont="1" applyBorder="1"/>
    <xf numFmtId="0" fontId="26" fillId="0" borderId="36" xfId="0" applyFont="1" applyBorder="1"/>
    <xf numFmtId="0" fontId="0" fillId="40" borderId="25" xfId="0" applyFill="1" applyBorder="1"/>
    <xf numFmtId="0" fontId="0" fillId="40" borderId="38" xfId="0" applyFill="1" applyBorder="1"/>
    <xf numFmtId="0" fontId="0" fillId="40" borderId="26" xfId="0" applyFill="1" applyBorder="1"/>
    <xf numFmtId="0" fontId="0" fillId="40" borderId="27" xfId="0" applyFill="1" applyBorder="1"/>
    <xf numFmtId="0" fontId="0" fillId="40" borderId="30" xfId="0" applyFill="1" applyBorder="1"/>
    <xf numFmtId="0" fontId="0" fillId="0" borderId="0" xfId="0" applyFill="1" applyBorder="1"/>
    <xf numFmtId="0" fontId="0" fillId="0" borderId="0" xfId="0"/>
    <xf numFmtId="0" fontId="0" fillId="0" borderId="25" xfId="0" applyBorder="1"/>
    <xf numFmtId="0" fontId="0" fillId="0" borderId="26" xfId="0" applyBorder="1"/>
    <xf numFmtId="0" fontId="0" fillId="0" borderId="27" xfId="0" applyBorder="1"/>
    <xf numFmtId="0" fontId="0" fillId="0" borderId="30" xfId="0" applyBorder="1"/>
    <xf numFmtId="0" fontId="0" fillId="0" borderId="31" xfId="0" applyBorder="1"/>
    <xf numFmtId="0" fontId="0" fillId="0" borderId="33" xfId="0" applyBorder="1"/>
    <xf numFmtId="9" fontId="0" fillId="0" borderId="33" xfId="42" applyFont="1" applyBorder="1"/>
    <xf numFmtId="0" fontId="0" fillId="0" borderId="35" xfId="0" applyBorder="1"/>
    <xf numFmtId="9" fontId="0" fillId="0" borderId="37" xfId="42" applyFont="1" applyBorder="1"/>
    <xf numFmtId="0" fontId="0" fillId="0" borderId="0" xfId="0"/>
    <xf numFmtId="0" fontId="0" fillId="40" borderId="10" xfId="0" applyFill="1" applyBorder="1"/>
    <xf numFmtId="0" fontId="0" fillId="40" borderId="11" xfId="0" applyFill="1" applyBorder="1"/>
    <xf numFmtId="0" fontId="0" fillId="40" borderId="12" xfId="0" applyFill="1"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26" xfId="0" applyBorder="1"/>
    <xf numFmtId="0" fontId="26" fillId="0" borderId="35" xfId="0" applyFont="1" applyBorder="1"/>
    <xf numFmtId="0" fontId="26" fillId="0" borderId="36" xfId="0" applyFont="1" applyBorder="1"/>
    <xf numFmtId="0" fontId="26" fillId="0" borderId="37" xfId="0" applyFont="1" applyBorder="1"/>
    <xf numFmtId="0" fontId="26" fillId="40" borderId="27" xfId="0" applyFont="1" applyFill="1" applyBorder="1"/>
    <xf numFmtId="0" fontId="26" fillId="40" borderId="28" xfId="0" applyFont="1" applyFill="1" applyBorder="1"/>
    <xf numFmtId="0" fontId="26" fillId="40" borderId="30" xfId="0" applyFont="1" applyFill="1" applyBorder="1"/>
    <xf numFmtId="0" fontId="0" fillId="0" borderId="24" xfId="0" applyBorder="1"/>
  </cellXfs>
  <cellStyles count="45">
    <cellStyle name="_DateRange" xfId="44" xr:uid="{00000000-0005-0000-0000-00000000000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3">
    <dxf>
      <fill>
        <patternFill>
          <fgColor theme="7"/>
        </patternFill>
      </fill>
    </dxf>
    <dxf>
      <font>
        <color rgb="FF7030A0"/>
      </font>
    </dxf>
    <dxf>
      <font>
        <color theme="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Simple!$C$3</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37441917540685904"/>
                  <c:y val="-2.231385278295901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Simple!$B$4:$B$509</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Simple!$C$4:$C$509</c:f>
              <c:numCache>
                <c:formatCode>General</c:formatCode>
                <c:ptCount val="506"/>
                <c:pt idx="0">
                  <c:v>24</c:v>
                </c:pt>
                <c:pt idx="1">
                  <c:v>21.6</c:v>
                </c:pt>
                <c:pt idx="2">
                  <c:v>34.700000000000003</c:v>
                </c:pt>
                <c:pt idx="3">
                  <c:v>33.4</c:v>
                </c:pt>
                <c:pt idx="4">
                  <c:v>36.200000000000003</c:v>
                </c:pt>
                <c:pt idx="5">
                  <c:v>28.7</c:v>
                </c:pt>
                <c:pt idx="6">
                  <c:v>22.9</c:v>
                </c:pt>
                <c:pt idx="7">
                  <c:v>22.1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24.2</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33</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27</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8.1999999999999993</c:v>
                </c:pt>
                <c:pt idx="438">
                  <c:v>8.4</c:v>
                </c:pt>
                <c:pt idx="439">
                  <c:v>12.8</c:v>
                </c:pt>
                <c:pt idx="440">
                  <c:v>10.5</c:v>
                </c:pt>
                <c:pt idx="441">
                  <c:v>17.100000000000001</c:v>
                </c:pt>
                <c:pt idx="442">
                  <c:v>14.8</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14.4</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19</c:v>
                </c:pt>
              </c:numCache>
            </c:numRef>
          </c:yVal>
          <c:smooth val="0"/>
          <c:extLst>
            <c:ext xmlns:c16="http://schemas.microsoft.com/office/drawing/2014/chart" uri="{C3380CC4-5D6E-409C-BE32-E72D297353CC}">
              <c16:uniqueId val="{00000000-00FB-43BD-8386-F5D5E957EF78}"/>
            </c:ext>
          </c:extLst>
        </c:ser>
        <c:dLbls>
          <c:showLegendKey val="0"/>
          <c:showVal val="0"/>
          <c:showCatName val="0"/>
          <c:showSerName val="0"/>
          <c:showPercent val="0"/>
          <c:showBubbleSize val="0"/>
        </c:dLbls>
        <c:axId val="942950912"/>
        <c:axId val="942950496"/>
      </c:scatterChart>
      <c:valAx>
        <c:axId val="942950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950496"/>
        <c:crosses val="autoZero"/>
        <c:crossBetween val="midCat"/>
      </c:valAx>
      <c:valAx>
        <c:axId val="942950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9509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'Manya analysis'!$B$3</c:f>
              <c:strCache>
                <c:ptCount val="1"/>
                <c:pt idx="0">
                  <c:v>price</c:v>
                </c:pt>
              </c:strCache>
            </c:strRef>
          </c:tx>
          <c:spPr>
            <a:ln w="19050">
              <a:noFill/>
            </a:ln>
          </c:spPr>
          <c:xVal>
            <c:numRef>
              <c:f>'Manya analysis'!$A$4:$A$509</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'Manya analysis'!$B$4:$B$509</c:f>
              <c:numCache>
                <c:formatCode>General</c:formatCode>
                <c:ptCount val="506"/>
                <c:pt idx="0">
                  <c:v>24</c:v>
                </c:pt>
                <c:pt idx="1">
                  <c:v>21.6</c:v>
                </c:pt>
                <c:pt idx="2">
                  <c:v>34.700000000000003</c:v>
                </c:pt>
                <c:pt idx="3">
                  <c:v>33.4</c:v>
                </c:pt>
                <c:pt idx="4">
                  <c:v>36.200000000000003</c:v>
                </c:pt>
                <c:pt idx="5">
                  <c:v>28.7</c:v>
                </c:pt>
                <c:pt idx="6">
                  <c:v>22.9</c:v>
                </c:pt>
                <c:pt idx="7">
                  <c:v>22.1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24.2</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33</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27</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8.1999999999999993</c:v>
                </c:pt>
                <c:pt idx="438">
                  <c:v>8.4</c:v>
                </c:pt>
                <c:pt idx="439">
                  <c:v>12.8</c:v>
                </c:pt>
                <c:pt idx="440">
                  <c:v>10.5</c:v>
                </c:pt>
                <c:pt idx="441">
                  <c:v>17.100000000000001</c:v>
                </c:pt>
                <c:pt idx="442">
                  <c:v>14.8</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14.4</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19</c:v>
                </c:pt>
              </c:numCache>
            </c:numRef>
          </c:yVal>
          <c:smooth val="0"/>
          <c:extLst>
            <c:ext xmlns:c16="http://schemas.microsoft.com/office/drawing/2014/chart" uri="{C3380CC4-5D6E-409C-BE32-E72D297353CC}">
              <c16:uniqueId val="{00000003-6F91-4C58-9E9F-75FDBFE8483E}"/>
            </c:ext>
          </c:extLst>
        </c:ser>
        <c:ser>
          <c:idx val="0"/>
          <c:order val="1"/>
          <c:tx>
            <c:strRef>
              <c:f>'Manya analysis'!$B$3</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xVal>
            <c:numRef>
              <c:f>'Manya analysis'!$A$4:$A$509</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'Manya analysis'!$B$4:$B$509</c:f>
              <c:numCache>
                <c:formatCode>General</c:formatCode>
                <c:ptCount val="506"/>
                <c:pt idx="0">
                  <c:v>24</c:v>
                </c:pt>
                <c:pt idx="1">
                  <c:v>21.6</c:v>
                </c:pt>
                <c:pt idx="2">
                  <c:v>34.700000000000003</c:v>
                </c:pt>
                <c:pt idx="3">
                  <c:v>33.4</c:v>
                </c:pt>
                <c:pt idx="4">
                  <c:v>36.200000000000003</c:v>
                </c:pt>
                <c:pt idx="5">
                  <c:v>28.7</c:v>
                </c:pt>
                <c:pt idx="6">
                  <c:v>22.9</c:v>
                </c:pt>
                <c:pt idx="7">
                  <c:v>22.1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24.2</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33</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27</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8.1999999999999993</c:v>
                </c:pt>
                <c:pt idx="438">
                  <c:v>8.4</c:v>
                </c:pt>
                <c:pt idx="439">
                  <c:v>12.8</c:v>
                </c:pt>
                <c:pt idx="440">
                  <c:v>10.5</c:v>
                </c:pt>
                <c:pt idx="441">
                  <c:v>17.100000000000001</c:v>
                </c:pt>
                <c:pt idx="442">
                  <c:v>14.8</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14.4</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19</c:v>
                </c:pt>
              </c:numCache>
            </c:numRef>
          </c:yVal>
          <c:smooth val="0"/>
          <c:extLst>
            <c:ext xmlns:c16="http://schemas.microsoft.com/office/drawing/2014/chart" uri="{C3380CC4-5D6E-409C-BE32-E72D297353CC}">
              <c16:uniqueId val="{00000002-6F91-4C58-9E9F-75FDBFE8483E}"/>
            </c:ext>
          </c:extLst>
        </c:ser>
        <c:dLbls>
          <c:showLegendKey val="0"/>
          <c:showVal val="0"/>
          <c:showCatName val="0"/>
          <c:showSerName val="0"/>
          <c:showPercent val="0"/>
          <c:showBubbleSize val="0"/>
        </c:dLbls>
        <c:axId val="1360516687"/>
        <c:axId val="1509084271"/>
      </c:scatterChart>
      <c:valAx>
        <c:axId val="13605166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084271"/>
        <c:crosses val="autoZero"/>
        <c:crossBetween val="midCat"/>
      </c:valAx>
      <c:valAx>
        <c:axId val="1509084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516687"/>
        <c:crosses val="autoZero"/>
        <c:crossBetween val="midCat"/>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'Manya analysis'!$B$3</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28943796078690887"/>
                  <c:y val="6.390965213855309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'Manya analysis'!$A$4:$A$509</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'Manya analysis'!$B$4:$B$509</c:f>
              <c:numCache>
                <c:formatCode>General</c:formatCode>
                <c:ptCount val="506"/>
                <c:pt idx="0">
                  <c:v>24</c:v>
                </c:pt>
                <c:pt idx="1">
                  <c:v>21.6</c:v>
                </c:pt>
                <c:pt idx="2">
                  <c:v>34.700000000000003</c:v>
                </c:pt>
                <c:pt idx="3">
                  <c:v>33.4</c:v>
                </c:pt>
                <c:pt idx="4">
                  <c:v>36.200000000000003</c:v>
                </c:pt>
                <c:pt idx="5">
                  <c:v>28.7</c:v>
                </c:pt>
                <c:pt idx="6">
                  <c:v>22.9</c:v>
                </c:pt>
                <c:pt idx="7">
                  <c:v>22.1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24.2</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33</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27</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8.1999999999999993</c:v>
                </c:pt>
                <c:pt idx="438">
                  <c:v>8.4</c:v>
                </c:pt>
                <c:pt idx="439">
                  <c:v>12.8</c:v>
                </c:pt>
                <c:pt idx="440">
                  <c:v>10.5</c:v>
                </c:pt>
                <c:pt idx="441">
                  <c:v>17.100000000000001</c:v>
                </c:pt>
                <c:pt idx="442">
                  <c:v>14.8</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14.4</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19</c:v>
                </c:pt>
              </c:numCache>
            </c:numRef>
          </c:yVal>
          <c:smooth val="0"/>
          <c:extLst>
            <c:ext xmlns:c16="http://schemas.microsoft.com/office/drawing/2014/chart" uri="{C3380CC4-5D6E-409C-BE32-E72D297353CC}">
              <c16:uniqueId val="{00000000-BB69-4E79-9E84-B393BF95A3ED}"/>
            </c:ext>
          </c:extLst>
        </c:ser>
        <c:dLbls>
          <c:showLegendKey val="0"/>
          <c:showVal val="0"/>
          <c:showCatName val="0"/>
          <c:showSerName val="0"/>
          <c:showPercent val="0"/>
          <c:showBubbleSize val="0"/>
        </c:dLbls>
        <c:axId val="1360516687"/>
        <c:axId val="1509084271"/>
      </c:scatterChart>
      <c:valAx>
        <c:axId val="13605166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084271"/>
        <c:crosses val="autoZero"/>
        <c:crossBetween val="midCat"/>
      </c:valAx>
      <c:valAx>
        <c:axId val="1509084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5166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moving_avg_seasonality!$R$5</c:f>
              <c:strCache>
                <c:ptCount val="1"/>
                <c:pt idx="0">
                  <c:v>Centered MA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3225382121352478"/>
                  <c:y val="-5.2030885336008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moving_avg_seasonality!$Q$6:$Q$29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xVal>
          <c:yVal>
            <c:numRef>
              <c:f>moving_avg_seasonality!$R$6:$R$29</c:f>
              <c:numCache>
                <c:formatCode>General</c:formatCode>
                <c:ptCount val="24"/>
                <c:pt idx="1">
                  <c:v>55</c:v>
                </c:pt>
                <c:pt idx="2">
                  <c:v>60.75</c:v>
                </c:pt>
                <c:pt idx="3">
                  <c:v>67.25</c:v>
                </c:pt>
                <c:pt idx="4">
                  <c:v>74.25</c:v>
                </c:pt>
                <c:pt idx="5">
                  <c:v>80</c:v>
                </c:pt>
                <c:pt idx="6">
                  <c:v>84.875</c:v>
                </c:pt>
                <c:pt idx="7">
                  <c:v>88.375</c:v>
                </c:pt>
                <c:pt idx="8">
                  <c:v>92</c:v>
                </c:pt>
                <c:pt idx="9">
                  <c:v>99.375</c:v>
                </c:pt>
                <c:pt idx="10">
                  <c:v>109.25</c:v>
                </c:pt>
                <c:pt idx="11">
                  <c:v>119</c:v>
                </c:pt>
                <c:pt idx="12">
                  <c:v>128</c:v>
                </c:pt>
                <c:pt idx="13">
                  <c:v>135.75</c:v>
                </c:pt>
                <c:pt idx="14">
                  <c:v>143</c:v>
                </c:pt>
                <c:pt idx="15">
                  <c:v>151.375</c:v>
                </c:pt>
                <c:pt idx="16">
                  <c:v>160.125</c:v>
                </c:pt>
              </c:numCache>
            </c:numRef>
          </c:yVal>
          <c:smooth val="1"/>
          <c:extLst>
            <c:ext xmlns:c16="http://schemas.microsoft.com/office/drawing/2014/chart" uri="{C3380CC4-5D6E-409C-BE32-E72D297353CC}">
              <c16:uniqueId val="{00000000-28FB-4031-B9E3-94F5E9F78D59}"/>
            </c:ext>
          </c:extLst>
        </c:ser>
        <c:dLbls>
          <c:showLegendKey val="0"/>
          <c:showVal val="0"/>
          <c:showCatName val="0"/>
          <c:showSerName val="0"/>
          <c:showPercent val="0"/>
          <c:showBubbleSize val="0"/>
        </c:dLbls>
        <c:axId val="983191712"/>
        <c:axId val="956977408"/>
      </c:scatterChart>
      <c:valAx>
        <c:axId val="983191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977408"/>
        <c:crosses val="autoZero"/>
        <c:crossBetween val="midCat"/>
      </c:valAx>
      <c:valAx>
        <c:axId val="956977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1917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'gompertz s-curve'!$F$5</c:f>
              <c:strCache>
                <c:ptCount val="1"/>
                <c:pt idx="0">
                  <c:v>Gompertz Forecast</c:v>
                </c:pt>
              </c:strCache>
            </c:strRef>
          </c:tx>
          <c:spPr>
            <a:ln w="28575" cap="rnd">
              <a:solidFill>
                <a:schemeClr val="accent1"/>
              </a:solidFill>
              <a:round/>
            </a:ln>
            <a:effectLst/>
          </c:spPr>
          <c:marker>
            <c:symbol val="none"/>
          </c:marker>
          <c:cat>
            <c:numRef>
              <c:f>'gompertz s-curve'!$C$6:$C$19</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cat>
          <c:val>
            <c:numRef>
              <c:f>'gompertz s-curve'!$F$6:$F$19</c:f>
              <c:numCache>
                <c:formatCode>General</c:formatCode>
                <c:ptCount val="14"/>
                <c:pt idx="0">
                  <c:v>12.093890299181476</c:v>
                </c:pt>
                <c:pt idx="1">
                  <c:v>16.700994328665772</c:v>
                </c:pt>
                <c:pt idx="2">
                  <c:v>22.23642208928581</c:v>
                </c:pt>
                <c:pt idx="3">
                  <c:v>28.663340203396238</c:v>
                </c:pt>
                <c:pt idx="4">
                  <c:v>35.90196659036544</c:v>
                </c:pt>
                <c:pt idx="5">
                  <c:v>43.837887520893773</c:v>
                </c:pt>
                <c:pt idx="6">
                  <c:v>52.332539843723055</c:v>
                </c:pt>
                <c:pt idx="7">
                  <c:v>61.234225098421135</c:v>
                </c:pt>
                <c:pt idx="8">
                  <c:v>70.388350915915325</c:v>
                </c:pt>
                <c:pt idx="9">
                  <c:v>79.64603419592369</c:v>
                </c:pt>
                <c:pt idx="10">
                  <c:v>88.870633857714765</c:v>
                </c:pt>
                <c:pt idx="11">
                  <c:v>97.942137531636149</c:v>
                </c:pt>
                <c:pt idx="12">
                  <c:v>106.75957729456044</c:v>
                </c:pt>
                <c:pt idx="13">
                  <c:v>115.24179549976004</c:v>
                </c:pt>
              </c:numCache>
            </c:numRef>
          </c:val>
          <c:smooth val="0"/>
          <c:extLst>
            <c:ext xmlns:c16="http://schemas.microsoft.com/office/drawing/2014/chart" uri="{C3380CC4-5D6E-409C-BE32-E72D297353CC}">
              <c16:uniqueId val="{00000000-920C-4581-83B7-A26A7106D545}"/>
            </c:ext>
          </c:extLst>
        </c:ser>
        <c:dLbls>
          <c:showLegendKey val="0"/>
          <c:showVal val="0"/>
          <c:showCatName val="0"/>
          <c:showSerName val="0"/>
          <c:showPercent val="0"/>
          <c:showBubbleSize val="0"/>
        </c:dLbls>
        <c:smooth val="0"/>
        <c:axId val="845201648"/>
        <c:axId val="858710320"/>
      </c:lineChart>
      <c:catAx>
        <c:axId val="84520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710320"/>
        <c:crosses val="autoZero"/>
        <c:auto val="1"/>
        <c:lblAlgn val="ctr"/>
        <c:lblOffset val="100"/>
        <c:noMultiLvlLbl val="0"/>
      </c:catAx>
      <c:valAx>
        <c:axId val="858710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201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'logistic s-curve'!$C$6:$C$19</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'logistic s-curve'!$F$6:$F$19</c:f>
              <c:numCache>
                <c:formatCode>General</c:formatCode>
                <c:ptCount val="14"/>
                <c:pt idx="0">
                  <c:v>12.515536365242468</c:v>
                </c:pt>
                <c:pt idx="1">
                  <c:v>16.565514033397907</c:v>
                </c:pt>
                <c:pt idx="2">
                  <c:v>21.657393514183592</c:v>
                </c:pt>
                <c:pt idx="3">
                  <c:v>27.884842175819497</c:v>
                </c:pt>
                <c:pt idx="4">
                  <c:v>35.248923855020259</c:v>
                </c:pt>
                <c:pt idx="5">
                  <c:v>43.618176486420175</c:v>
                </c:pt>
                <c:pt idx="6">
                  <c:v>52.711305515260541</c:v>
                </c:pt>
                <c:pt idx="7">
                  <c:v>62.120426251973598</c:v>
                </c:pt>
                <c:pt idx="8">
                  <c:v>71.377540261419426</c:v>
                </c:pt>
                <c:pt idx="9">
                  <c:v>80.043933111731107</c:v>
                </c:pt>
                <c:pt idx="10">
                  <c:v>87.788227245223169</c:v>
                </c:pt>
                <c:pt idx="11">
                  <c:v>94.425858583212147</c:v>
                </c:pt>
                <c:pt idx="12">
                  <c:v>99.914624037589491</c:v>
                </c:pt>
                <c:pt idx="13">
                  <c:v>104.32039291481598</c:v>
                </c:pt>
              </c:numCache>
            </c:numRef>
          </c:yVal>
          <c:smooth val="1"/>
          <c:extLst>
            <c:ext xmlns:c16="http://schemas.microsoft.com/office/drawing/2014/chart" uri="{C3380CC4-5D6E-409C-BE32-E72D297353CC}">
              <c16:uniqueId val="{00000000-A23A-4B36-95E6-D314BCE38A9E}"/>
            </c:ext>
          </c:extLst>
        </c:ser>
        <c:dLbls>
          <c:showLegendKey val="0"/>
          <c:showVal val="0"/>
          <c:showCatName val="0"/>
          <c:showSerName val="0"/>
          <c:showPercent val="0"/>
          <c:showBubbleSize val="0"/>
        </c:dLbls>
        <c:axId val="853445280"/>
        <c:axId val="938288576"/>
      </c:scatterChart>
      <c:valAx>
        <c:axId val="853445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288576"/>
        <c:crosses val="autoZero"/>
        <c:crossBetween val="midCat"/>
      </c:valAx>
      <c:valAx>
        <c:axId val="938288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445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6</xdr:col>
      <xdr:colOff>0</xdr:colOff>
      <xdr:row>3</xdr:row>
      <xdr:rowOff>0</xdr:rowOff>
    </xdr:from>
    <xdr:to>
      <xdr:col>13</xdr:col>
      <xdr:colOff>329045</xdr:colOff>
      <xdr:row>17</xdr:row>
      <xdr:rowOff>76200</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107950</xdr:colOff>
      <xdr:row>428</xdr:row>
      <xdr:rowOff>127000</xdr:rowOff>
    </xdr:from>
    <xdr:to>
      <xdr:col>14</xdr:col>
      <xdr:colOff>412750</xdr:colOff>
      <xdr:row>443</xdr:row>
      <xdr:rowOff>107950</xdr:rowOff>
    </xdr:to>
    <xdr:graphicFrame macro="">
      <xdr:nvGraphicFramePr>
        <xdr:cNvPr id="2" name="Chart 1">
          <a:extLst>
            <a:ext uri="{FF2B5EF4-FFF2-40B4-BE49-F238E27FC236}">
              <a16:creationId xmlns:a16="http://schemas.microsoft.com/office/drawing/2014/main" id="{BB9C2217-8DE8-4F8E-BF42-6A63C437A2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602570</xdr:colOff>
      <xdr:row>4</xdr:row>
      <xdr:rowOff>5670</xdr:rowOff>
    </xdr:from>
    <xdr:to>
      <xdr:col>11</xdr:col>
      <xdr:colOff>297770</xdr:colOff>
      <xdr:row>18</xdr:row>
      <xdr:rowOff>170770</xdr:rowOff>
    </xdr:to>
    <xdr:graphicFrame macro="">
      <xdr:nvGraphicFramePr>
        <xdr:cNvPr id="3" name="Chart 2">
          <a:extLst>
            <a:ext uri="{FF2B5EF4-FFF2-40B4-BE49-F238E27FC236}">
              <a16:creationId xmlns:a16="http://schemas.microsoft.com/office/drawing/2014/main" id="{AF3BADB3-714E-4D99-9618-2EC2392310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18</xdr:col>
      <xdr:colOff>206375</xdr:colOff>
      <xdr:row>8</xdr:row>
      <xdr:rowOff>82550</xdr:rowOff>
    </xdr:from>
    <xdr:to>
      <xdr:col>24</xdr:col>
      <xdr:colOff>165100</xdr:colOff>
      <xdr:row>20</xdr:row>
      <xdr:rowOff>165100</xdr:rowOff>
    </xdr:to>
    <xdr:graphicFrame macro="">
      <xdr:nvGraphicFramePr>
        <xdr:cNvPr id="3" name="Chart 2">
          <a:extLst>
            <a:ext uri="{FF2B5EF4-FFF2-40B4-BE49-F238E27FC236}">
              <a16:creationId xmlns:a16="http://schemas.microsoft.com/office/drawing/2014/main" id="{9FC7BAB2-34C9-4466-B544-4C9D51E4AE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508000</xdr:colOff>
      <xdr:row>5</xdr:row>
      <xdr:rowOff>53966</xdr:rowOff>
    </xdr:from>
    <xdr:to>
      <xdr:col>17</xdr:col>
      <xdr:colOff>76200</xdr:colOff>
      <xdr:row>16</xdr:row>
      <xdr:rowOff>148463</xdr:rowOff>
    </xdr:to>
    <xdr:pic>
      <xdr:nvPicPr>
        <xdr:cNvPr id="5" name="Picture 4">
          <a:extLst>
            <a:ext uri="{FF2B5EF4-FFF2-40B4-BE49-F238E27FC236}">
              <a16:creationId xmlns:a16="http://schemas.microsoft.com/office/drawing/2014/main" id="{5EADB7E9-C042-453B-80D2-82E56FBC1DA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15250" y="606416"/>
          <a:ext cx="3225800" cy="212014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603250</xdr:colOff>
      <xdr:row>1</xdr:row>
      <xdr:rowOff>120650</xdr:rowOff>
    </xdr:from>
    <xdr:to>
      <xdr:col>12</xdr:col>
      <xdr:colOff>441558</xdr:colOff>
      <xdr:row>6</xdr:row>
      <xdr:rowOff>28691</xdr:rowOff>
    </xdr:to>
    <xdr:pic>
      <xdr:nvPicPr>
        <xdr:cNvPr id="3" name="Picture 2">
          <a:extLst>
            <a:ext uri="{FF2B5EF4-FFF2-40B4-BE49-F238E27FC236}">
              <a16:creationId xmlns:a16="http://schemas.microsoft.com/office/drawing/2014/main" id="{0F1A59C3-4789-40B9-9EC6-7CE03E323CB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89650" y="304800"/>
          <a:ext cx="1667108" cy="828791"/>
        </a:xfrm>
        <a:prstGeom prst="rect">
          <a:avLst/>
        </a:prstGeom>
      </xdr:spPr>
    </xdr:pic>
    <xdr:clientData/>
  </xdr:twoCellAnchor>
  <xdr:twoCellAnchor>
    <xdr:from>
      <xdr:col>8</xdr:col>
      <xdr:colOff>174625</xdr:colOff>
      <xdr:row>7</xdr:row>
      <xdr:rowOff>82550</xdr:rowOff>
    </xdr:from>
    <xdr:to>
      <xdr:col>15</xdr:col>
      <xdr:colOff>479425</xdr:colOff>
      <xdr:row>22</xdr:row>
      <xdr:rowOff>63500</xdr:rowOff>
    </xdr:to>
    <xdr:graphicFrame macro="">
      <xdr:nvGraphicFramePr>
        <xdr:cNvPr id="5" name="Chart 4">
          <a:extLst>
            <a:ext uri="{FF2B5EF4-FFF2-40B4-BE49-F238E27FC236}">
              <a16:creationId xmlns:a16="http://schemas.microsoft.com/office/drawing/2014/main" id="{79721FA4-748D-4900-855C-B745430B6C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17</xdr:col>
      <xdr:colOff>247651</xdr:colOff>
      <xdr:row>1</xdr:row>
      <xdr:rowOff>107950</xdr:rowOff>
    </xdr:from>
    <xdr:to>
      <xdr:col>22</xdr:col>
      <xdr:colOff>438151</xdr:colOff>
      <xdr:row>7</xdr:row>
      <xdr:rowOff>95715</xdr:rowOff>
    </xdr:to>
    <xdr:pic>
      <xdr:nvPicPr>
        <xdr:cNvPr id="3" name="Picture 2">
          <a:extLst>
            <a:ext uri="{FF2B5EF4-FFF2-40B4-BE49-F238E27FC236}">
              <a16:creationId xmlns:a16="http://schemas.microsoft.com/office/drawing/2014/main" id="{4C887EA5-54DA-4C0E-8EF7-ADCFC1D4B7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610851" y="292100"/>
          <a:ext cx="3238500" cy="1092665"/>
        </a:xfrm>
        <a:prstGeom prst="rect">
          <a:avLst/>
        </a:prstGeom>
      </xdr:spPr>
    </xdr:pic>
    <xdr:clientData/>
  </xdr:twoCellAnchor>
  <xdr:twoCellAnchor editAs="oneCell">
    <xdr:from>
      <xdr:col>13</xdr:col>
      <xdr:colOff>482600</xdr:colOff>
      <xdr:row>2</xdr:row>
      <xdr:rowOff>76200</xdr:rowOff>
    </xdr:from>
    <xdr:to>
      <xdr:col>16</xdr:col>
      <xdr:colOff>82550</xdr:colOff>
      <xdr:row>6</xdr:row>
      <xdr:rowOff>82227</xdr:rowOff>
    </xdr:to>
    <xdr:pic>
      <xdr:nvPicPr>
        <xdr:cNvPr id="5" name="Picture 4">
          <a:extLst>
            <a:ext uri="{FF2B5EF4-FFF2-40B4-BE49-F238E27FC236}">
              <a16:creationId xmlns:a16="http://schemas.microsoft.com/office/drawing/2014/main" id="{8AAB0551-B0D5-4CFF-9AF8-8AEBAEDDDDD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407400" y="444500"/>
          <a:ext cx="1428750" cy="742627"/>
        </a:xfrm>
        <a:prstGeom prst="rect">
          <a:avLst/>
        </a:prstGeom>
      </xdr:spPr>
    </xdr:pic>
    <xdr:clientData/>
  </xdr:twoCellAnchor>
  <xdr:twoCellAnchor>
    <xdr:from>
      <xdr:col>8</xdr:col>
      <xdr:colOff>292099</xdr:colOff>
      <xdr:row>4</xdr:row>
      <xdr:rowOff>101600</xdr:rowOff>
    </xdr:from>
    <xdr:to>
      <xdr:col>13</xdr:col>
      <xdr:colOff>473074</xdr:colOff>
      <xdr:row>14</xdr:row>
      <xdr:rowOff>101600</xdr:rowOff>
    </xdr:to>
    <xdr:graphicFrame macro="">
      <xdr:nvGraphicFramePr>
        <xdr:cNvPr id="6" name="Chart 5">
          <a:extLst>
            <a:ext uri="{FF2B5EF4-FFF2-40B4-BE49-F238E27FC236}">
              <a16:creationId xmlns:a16="http://schemas.microsoft.com/office/drawing/2014/main" id="{78665343-0C1C-4E49-BC6B-4C79CCC3FA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95250</xdr:colOff>
      <xdr:row>1</xdr:row>
      <xdr:rowOff>88900</xdr:rowOff>
    </xdr:from>
    <xdr:to>
      <xdr:col>12</xdr:col>
      <xdr:colOff>572077</xdr:colOff>
      <xdr:row>4</xdr:row>
      <xdr:rowOff>31819</xdr:rowOff>
    </xdr:to>
    <xdr:pic>
      <xdr:nvPicPr>
        <xdr:cNvPr id="3" name="Picture 2">
          <a:extLst>
            <a:ext uri="{FF2B5EF4-FFF2-40B4-BE49-F238E27FC236}">
              <a16:creationId xmlns:a16="http://schemas.microsoft.com/office/drawing/2014/main" id="{D6E87C78-C134-4E76-BF88-529CA2D820B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21350" y="273050"/>
          <a:ext cx="4134427" cy="49536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11</xdr:col>
      <xdr:colOff>88900</xdr:colOff>
      <xdr:row>5</xdr:row>
      <xdr:rowOff>95250</xdr:rowOff>
    </xdr:from>
    <xdr:to>
      <xdr:col>16</xdr:col>
      <xdr:colOff>528249</xdr:colOff>
      <xdr:row>15</xdr:row>
      <xdr:rowOff>95761</xdr:rowOff>
    </xdr:to>
    <xdr:pic>
      <xdr:nvPicPr>
        <xdr:cNvPr id="2" name="Picture 1">
          <a:extLst>
            <a:ext uri="{FF2B5EF4-FFF2-40B4-BE49-F238E27FC236}">
              <a16:creationId xmlns:a16="http://schemas.microsoft.com/office/drawing/2014/main" id="{DCFD8D72-A120-416B-A6BD-FB1355B56F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794500" y="1276350"/>
          <a:ext cx="3487349" cy="184201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10</xdr:col>
      <xdr:colOff>209550</xdr:colOff>
      <xdr:row>0</xdr:row>
      <xdr:rowOff>152418</xdr:rowOff>
    </xdr:from>
    <xdr:to>
      <xdr:col>17</xdr:col>
      <xdr:colOff>133350</xdr:colOff>
      <xdr:row>9</xdr:row>
      <xdr:rowOff>147914</xdr:rowOff>
    </xdr:to>
    <xdr:pic>
      <xdr:nvPicPr>
        <xdr:cNvPr id="3" name="Picture 2">
          <a:extLst>
            <a:ext uri="{FF2B5EF4-FFF2-40B4-BE49-F238E27FC236}">
              <a16:creationId xmlns:a16="http://schemas.microsoft.com/office/drawing/2014/main" id="{5898687E-5F4D-483A-B78E-392AE9BBD7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05550" y="152418"/>
          <a:ext cx="4191000" cy="1652846"/>
        </a:xfrm>
        <a:prstGeom prst="rect">
          <a:avLst/>
        </a:prstGeom>
      </xdr:spPr>
    </xdr:pic>
    <xdr:clientData/>
  </xdr:twoCellAnchor>
  <xdr:twoCellAnchor editAs="oneCell">
    <xdr:from>
      <xdr:col>10</xdr:col>
      <xdr:colOff>174392</xdr:colOff>
      <xdr:row>11</xdr:row>
      <xdr:rowOff>38100</xdr:rowOff>
    </xdr:from>
    <xdr:to>
      <xdr:col>16</xdr:col>
      <xdr:colOff>4141</xdr:colOff>
      <xdr:row>21</xdr:row>
      <xdr:rowOff>38611</xdr:rowOff>
    </xdr:to>
    <xdr:pic>
      <xdr:nvPicPr>
        <xdr:cNvPr id="5" name="Picture 4">
          <a:extLst>
            <a:ext uri="{FF2B5EF4-FFF2-40B4-BE49-F238E27FC236}">
              <a16:creationId xmlns:a16="http://schemas.microsoft.com/office/drawing/2014/main" id="{B3AF6C75-DB18-48AE-9C6D-7BB9B2201F8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924442" y="2063750"/>
          <a:ext cx="3487349" cy="184201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96DD4-5F82-4A94-B615-30D6FD6A4DE6}">
  <dimension ref="A1:AF29"/>
  <sheetViews>
    <sheetView zoomScale="55" zoomScaleNormal="55" workbookViewId="0">
      <selection activeCell="F35" sqref="F35"/>
    </sheetView>
  </sheetViews>
  <sheetFormatPr defaultRowHeight="14.5" x14ac:dyDescent="0.35"/>
  <sheetData>
    <row r="1" spans="1:32" x14ac:dyDescent="0.35">
      <c r="A1" s="13" t="s">
        <v>0</v>
      </c>
      <c r="B1" s="13"/>
      <c r="C1" s="13" t="s">
        <v>1</v>
      </c>
      <c r="D1" s="13"/>
      <c r="E1" s="13" t="s">
        <v>2</v>
      </c>
      <c r="F1" s="13"/>
      <c r="G1" s="13" t="s">
        <v>3</v>
      </c>
      <c r="H1" s="13"/>
      <c r="I1" s="13" t="s">
        <v>4</v>
      </c>
      <c r="J1" s="13"/>
      <c r="K1" s="13" t="s">
        <v>5</v>
      </c>
      <c r="L1" s="13"/>
      <c r="M1" s="13" t="s">
        <v>6</v>
      </c>
      <c r="N1" s="13"/>
      <c r="O1" s="13" t="s">
        <v>7</v>
      </c>
      <c r="P1" s="13"/>
      <c r="Q1" s="13" t="s">
        <v>8</v>
      </c>
      <c r="R1" s="13"/>
      <c r="S1" s="13" t="s">
        <v>9</v>
      </c>
      <c r="T1" s="13"/>
      <c r="U1" s="13" t="s">
        <v>10</v>
      </c>
      <c r="V1" s="13"/>
      <c r="W1" s="13" t="s">
        <v>11</v>
      </c>
      <c r="X1" s="13"/>
      <c r="Y1" s="13" t="s">
        <v>13</v>
      </c>
      <c r="Z1" s="13"/>
      <c r="AA1" s="13" t="s">
        <v>14</v>
      </c>
      <c r="AB1" s="13"/>
      <c r="AC1" s="13" t="s">
        <v>15</v>
      </c>
      <c r="AD1" s="13"/>
      <c r="AE1" s="13" t="s">
        <v>16</v>
      </c>
      <c r="AF1" s="13"/>
    </row>
    <row r="2" spans="1:32" x14ac:dyDescent="0.35">
      <c r="A2" s="11"/>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row>
    <row r="3" spans="1:32" x14ac:dyDescent="0.35">
      <c r="A3" s="11" t="s">
        <v>21</v>
      </c>
      <c r="B3" s="11">
        <v>22.528853754940737</v>
      </c>
      <c r="C3" s="11" t="s">
        <v>21</v>
      </c>
      <c r="D3" s="11">
        <v>0.81341818897576312</v>
      </c>
      <c r="E3" s="11" t="s">
        <v>21</v>
      </c>
      <c r="F3" s="11">
        <v>41.13677865612631</v>
      </c>
      <c r="G3" s="11" t="s">
        <v>21</v>
      </c>
      <c r="H3" s="11">
        <v>0.55469505928853724</v>
      </c>
      <c r="I3" s="11" t="s">
        <v>21</v>
      </c>
      <c r="J3" s="11">
        <v>6.2846343873517867</v>
      </c>
      <c r="K3" s="11" t="s">
        <v>21</v>
      </c>
      <c r="L3" s="11">
        <v>68.574901185770784</v>
      </c>
      <c r="M3" s="11" t="s">
        <v>21</v>
      </c>
      <c r="N3" s="11">
        <v>3.9719960474308311</v>
      </c>
      <c r="O3" s="11" t="s">
        <v>21</v>
      </c>
      <c r="P3" s="11">
        <v>3.628774703557311</v>
      </c>
      <c r="Q3" s="11" t="s">
        <v>21</v>
      </c>
      <c r="R3" s="11">
        <v>3.960671936758891</v>
      </c>
      <c r="S3" s="11" t="s">
        <v>21</v>
      </c>
      <c r="T3" s="11">
        <v>3.618972332015808</v>
      </c>
      <c r="U3" s="11" t="s">
        <v>21</v>
      </c>
      <c r="V3" s="11">
        <v>21.544466403161888</v>
      </c>
      <c r="W3" s="11" t="s">
        <v>21</v>
      </c>
      <c r="X3" s="11">
        <v>12.653063241106723</v>
      </c>
      <c r="Y3" s="11" t="s">
        <v>21</v>
      </c>
      <c r="Z3" s="11">
        <v>7.8997670682730989</v>
      </c>
      <c r="AA3" s="11" t="s">
        <v>21</v>
      </c>
      <c r="AB3" s="11">
        <v>13.041604743082994</v>
      </c>
      <c r="AC3" s="11" t="s">
        <v>21</v>
      </c>
      <c r="AD3" s="11">
        <v>39.187747035573125</v>
      </c>
      <c r="AE3" s="11" t="s">
        <v>21</v>
      </c>
      <c r="AF3" s="11">
        <v>5.4453958399209502E-2</v>
      </c>
    </row>
    <row r="4" spans="1:32" x14ac:dyDescent="0.35">
      <c r="A4" s="11" t="s">
        <v>22</v>
      </c>
      <c r="B4" s="11">
        <v>0.40819750782840419</v>
      </c>
      <c r="C4" s="11" t="s">
        <v>22</v>
      </c>
      <c r="D4" s="11">
        <v>4.5465953164800225E-2</v>
      </c>
      <c r="E4" s="11" t="s">
        <v>22</v>
      </c>
      <c r="F4" s="11">
        <v>0.30497988812616833</v>
      </c>
      <c r="G4" s="11" t="s">
        <v>22</v>
      </c>
      <c r="H4" s="11">
        <v>5.1513910240283929E-3</v>
      </c>
      <c r="I4" s="11" t="s">
        <v>22</v>
      </c>
      <c r="J4" s="11">
        <v>3.1235141929339023E-2</v>
      </c>
      <c r="K4" s="11" t="s">
        <v>22</v>
      </c>
      <c r="L4" s="11">
        <v>1.2513695252583026</v>
      </c>
      <c r="M4" s="11" t="s">
        <v>22</v>
      </c>
      <c r="N4" s="11">
        <v>9.3735688120678048E-2</v>
      </c>
      <c r="O4" s="11" t="s">
        <v>22</v>
      </c>
      <c r="P4" s="11">
        <v>9.3737828942999535E-2</v>
      </c>
      <c r="Q4" s="11" t="s">
        <v>22</v>
      </c>
      <c r="R4" s="11">
        <v>9.4236492199285829E-2</v>
      </c>
      <c r="S4" s="11" t="s">
        <v>22</v>
      </c>
      <c r="T4" s="11">
        <v>9.3320955786993301E-2</v>
      </c>
      <c r="U4" s="11" t="s">
        <v>22</v>
      </c>
      <c r="V4" s="11">
        <v>9.6243567832417165E-2</v>
      </c>
      <c r="W4" s="11" t="s">
        <v>22</v>
      </c>
      <c r="X4" s="11">
        <v>0.31745890621014489</v>
      </c>
      <c r="Y4" s="11" t="s">
        <v>22</v>
      </c>
      <c r="Z4" s="11">
        <v>6.6171725806009565E-2</v>
      </c>
      <c r="AA4" s="11" t="s">
        <v>22</v>
      </c>
      <c r="AB4" s="11">
        <v>0.23290003029835779</v>
      </c>
      <c r="AC4" s="11" t="s">
        <v>22</v>
      </c>
      <c r="AD4" s="11">
        <v>0.55556922138717468</v>
      </c>
      <c r="AE4" s="11" t="s">
        <v>22</v>
      </c>
      <c r="AF4" s="11">
        <v>4.7267160744368241E-4</v>
      </c>
    </row>
    <row r="5" spans="1:32" x14ac:dyDescent="0.35">
      <c r="A5" s="11" t="s">
        <v>23</v>
      </c>
      <c r="B5" s="11">
        <v>21.2</v>
      </c>
      <c r="C5" s="11" t="s">
        <v>23</v>
      </c>
      <c r="D5" s="11">
        <v>0.22833582935845775</v>
      </c>
      <c r="E5" s="11" t="s">
        <v>23</v>
      </c>
      <c r="F5" s="11">
        <v>39.69</v>
      </c>
      <c r="G5" s="11" t="s">
        <v>23</v>
      </c>
      <c r="H5" s="11">
        <v>0.53800000000000003</v>
      </c>
      <c r="I5" s="11" t="s">
        <v>23</v>
      </c>
      <c r="J5" s="11">
        <v>6.2084999999999999</v>
      </c>
      <c r="K5" s="11" t="s">
        <v>23</v>
      </c>
      <c r="L5" s="11">
        <v>77.5</v>
      </c>
      <c r="M5" s="11" t="s">
        <v>23</v>
      </c>
      <c r="N5" s="11">
        <v>3.3849999999999998</v>
      </c>
      <c r="O5" s="11" t="s">
        <v>23</v>
      </c>
      <c r="P5" s="11">
        <v>3.01</v>
      </c>
      <c r="Q5" s="11" t="s">
        <v>23</v>
      </c>
      <c r="R5" s="11">
        <v>3.375</v>
      </c>
      <c r="S5" s="11" t="s">
        <v>23</v>
      </c>
      <c r="T5" s="11">
        <v>3.07</v>
      </c>
      <c r="U5" s="11" t="s">
        <v>23</v>
      </c>
      <c r="V5" s="11">
        <v>20.95</v>
      </c>
      <c r="W5" s="11" t="s">
        <v>23</v>
      </c>
      <c r="X5" s="11">
        <v>11.36</v>
      </c>
      <c r="Y5" s="11" t="s">
        <v>23</v>
      </c>
      <c r="Z5" s="11">
        <v>7.9990000000000006</v>
      </c>
      <c r="AA5" s="11" t="s">
        <v>23</v>
      </c>
      <c r="AB5" s="11">
        <v>12.719999999999999</v>
      </c>
      <c r="AC5" s="11" t="s">
        <v>23</v>
      </c>
      <c r="AD5" s="11">
        <v>39</v>
      </c>
      <c r="AE5" s="11" t="s">
        <v>23</v>
      </c>
      <c r="AF5" s="11">
        <v>5.3506539000000006E-2</v>
      </c>
    </row>
    <row r="6" spans="1:32" x14ac:dyDescent="0.35">
      <c r="A6" s="11" t="s">
        <v>24</v>
      </c>
      <c r="B6" s="11">
        <v>50</v>
      </c>
      <c r="C6" s="11" t="s">
        <v>24</v>
      </c>
      <c r="D6" s="11">
        <v>1.4898464661966622E-2</v>
      </c>
      <c r="E6" s="11" t="s">
        <v>24</v>
      </c>
      <c r="F6" s="11">
        <v>48.1</v>
      </c>
      <c r="G6" s="11" t="s">
        <v>24</v>
      </c>
      <c r="H6" s="11">
        <v>0.53800000000000003</v>
      </c>
      <c r="I6" s="11" t="s">
        <v>24</v>
      </c>
      <c r="J6" s="11">
        <v>5.7130000000000001</v>
      </c>
      <c r="K6" s="11" t="s">
        <v>24</v>
      </c>
      <c r="L6" s="11">
        <v>100</v>
      </c>
      <c r="M6" s="11" t="s">
        <v>24</v>
      </c>
      <c r="N6" s="11">
        <v>1.96</v>
      </c>
      <c r="O6" s="11" t="s">
        <v>24</v>
      </c>
      <c r="P6" s="11">
        <v>1.54</v>
      </c>
      <c r="Q6" s="11" t="s">
        <v>24</v>
      </c>
      <c r="R6" s="11">
        <v>2.37</v>
      </c>
      <c r="S6" s="11" t="s">
        <v>24</v>
      </c>
      <c r="T6" s="11">
        <v>1.81</v>
      </c>
      <c r="U6" s="11" t="s">
        <v>24</v>
      </c>
      <c r="V6" s="11">
        <v>19.8</v>
      </c>
      <c r="W6" s="11" t="s">
        <v>24</v>
      </c>
      <c r="X6" s="11">
        <v>8.0500000000000007</v>
      </c>
      <c r="Y6" s="11" t="s">
        <v>24</v>
      </c>
      <c r="Z6" s="11">
        <v>9.4779999999999998</v>
      </c>
      <c r="AA6" s="11" t="s">
        <v>24</v>
      </c>
      <c r="AB6" s="11">
        <v>13.4</v>
      </c>
      <c r="AC6" s="11" t="s">
        <v>24</v>
      </c>
      <c r="AD6" s="11">
        <v>57</v>
      </c>
      <c r="AE6" s="11" t="s">
        <v>24</v>
      </c>
      <c r="AF6" s="11" t="e">
        <v>#N/A</v>
      </c>
    </row>
    <row r="7" spans="1:32" x14ac:dyDescent="0.35">
      <c r="A7" s="11" t="s">
        <v>25</v>
      </c>
      <c r="B7" s="11">
        <v>9.1821758821667085</v>
      </c>
      <c r="C7" s="11" t="s">
        <v>25</v>
      </c>
      <c r="D7" s="11">
        <v>1.0227313263878284</v>
      </c>
      <c r="E7" s="11" t="s">
        <v>25</v>
      </c>
      <c r="F7" s="11">
        <v>6.8603529408984327</v>
      </c>
      <c r="G7" s="11" t="s">
        <v>25</v>
      </c>
      <c r="H7" s="11">
        <v>0.11587767566755379</v>
      </c>
      <c r="I7" s="11" t="s">
        <v>25</v>
      </c>
      <c r="J7" s="11">
        <v>0.70261714341528281</v>
      </c>
      <c r="K7" s="11" t="s">
        <v>25</v>
      </c>
      <c r="L7" s="11">
        <v>28.148861406903585</v>
      </c>
      <c r="M7" s="11" t="s">
        <v>25</v>
      </c>
      <c r="N7" s="11">
        <v>2.1085321645858888</v>
      </c>
      <c r="O7" s="11" t="s">
        <v>25</v>
      </c>
      <c r="P7" s="11">
        <v>2.1085803211931964</v>
      </c>
      <c r="Q7" s="11" t="s">
        <v>25</v>
      </c>
      <c r="R7" s="11">
        <v>2.1197974737661109</v>
      </c>
      <c r="S7" s="11" t="s">
        <v>25</v>
      </c>
      <c r="T7" s="11">
        <v>2.0992029914310257</v>
      </c>
      <c r="U7" s="11" t="s">
        <v>25</v>
      </c>
      <c r="V7" s="11">
        <v>2.1649455237144468</v>
      </c>
      <c r="W7" s="11" t="s">
        <v>25</v>
      </c>
      <c r="X7" s="11">
        <v>7.1410615113485498</v>
      </c>
      <c r="Y7" s="11" t="s">
        <v>25</v>
      </c>
      <c r="Z7" s="11">
        <v>1.4766825161423711</v>
      </c>
      <c r="AA7" s="11" t="s">
        <v>25</v>
      </c>
      <c r="AB7" s="11">
        <v>5.2389566328769934</v>
      </c>
      <c r="AC7" s="11" t="s">
        <v>25</v>
      </c>
      <c r="AD7" s="11">
        <v>12.497220604394094</v>
      </c>
      <c r="AE7" s="11" t="s">
        <v>25</v>
      </c>
      <c r="AF7" s="11">
        <v>1.063248488983632E-2</v>
      </c>
    </row>
    <row r="8" spans="1:32" x14ac:dyDescent="0.35">
      <c r="A8" s="11" t="s">
        <v>26</v>
      </c>
      <c r="B8" s="11">
        <v>84.312353931043972</v>
      </c>
      <c r="C8" s="11" t="s">
        <v>26</v>
      </c>
      <c r="D8" s="11">
        <v>1.045979365975007</v>
      </c>
      <c r="E8" s="11" t="s">
        <v>26</v>
      </c>
      <c r="F8" s="11">
        <v>47.064442473693781</v>
      </c>
      <c r="G8" s="11" t="s">
        <v>26</v>
      </c>
      <c r="H8" s="11">
        <v>1.3427635718114788E-2</v>
      </c>
      <c r="I8" s="11" t="s">
        <v>26</v>
      </c>
      <c r="J8" s="11">
        <v>0.49367085022105212</v>
      </c>
      <c r="K8" s="11" t="s">
        <v>26</v>
      </c>
      <c r="L8" s="11">
        <v>792.35839850506602</v>
      </c>
      <c r="M8" s="11" t="s">
        <v>26</v>
      </c>
      <c r="N8" s="11">
        <v>4.4459078890932533</v>
      </c>
      <c r="O8" s="11" t="s">
        <v>26</v>
      </c>
      <c r="P8" s="11">
        <v>4.4461109709232032</v>
      </c>
      <c r="Q8" s="11" t="s">
        <v>26</v>
      </c>
      <c r="R8" s="11">
        <v>4.4935413297851863</v>
      </c>
      <c r="S8" s="11" t="s">
        <v>26</v>
      </c>
      <c r="T8" s="11">
        <v>4.4066531992329674</v>
      </c>
      <c r="U8" s="11" t="s">
        <v>26</v>
      </c>
      <c r="V8" s="11">
        <v>4.6869891206512211</v>
      </c>
      <c r="W8" s="11" t="s">
        <v>26</v>
      </c>
      <c r="X8" s="11">
        <v>50.994759508863638</v>
      </c>
      <c r="Y8" s="11" t="s">
        <v>26</v>
      </c>
      <c r="Z8" s="11">
        <v>2.1805912534805638</v>
      </c>
      <c r="AA8" s="11" t="s">
        <v>26</v>
      </c>
      <c r="AB8" s="11">
        <v>27.446666601165845</v>
      </c>
      <c r="AC8" s="11" t="s">
        <v>26</v>
      </c>
      <c r="AD8" s="11">
        <v>156.18052283489229</v>
      </c>
      <c r="AE8" s="11" t="s">
        <v>26</v>
      </c>
      <c r="AF8" s="11">
        <v>1.1304973493259767E-4</v>
      </c>
    </row>
    <row r="9" spans="1:32" x14ac:dyDescent="0.35">
      <c r="A9" s="11" t="s">
        <v>27</v>
      </c>
      <c r="B9" s="11">
        <v>1.5167834480843321</v>
      </c>
      <c r="C9" s="11" t="s">
        <v>27</v>
      </c>
      <c r="D9" s="11">
        <v>0.50455354133125763</v>
      </c>
      <c r="E9" s="11" t="s">
        <v>27</v>
      </c>
      <c r="F9" s="11">
        <v>-1.2335396011495134</v>
      </c>
      <c r="G9" s="11" t="s">
        <v>27</v>
      </c>
      <c r="H9" s="11">
        <v>-6.4667133365429397E-2</v>
      </c>
      <c r="I9" s="11" t="s">
        <v>27</v>
      </c>
      <c r="J9" s="11">
        <v>1.8915003664993173</v>
      </c>
      <c r="K9" s="11" t="s">
        <v>27</v>
      </c>
      <c r="L9" s="11">
        <v>-0.96771559416269604</v>
      </c>
      <c r="M9" s="11" t="s">
        <v>27</v>
      </c>
      <c r="N9" s="11">
        <v>0.49772758201547607</v>
      </c>
      <c r="O9" s="11" t="s">
        <v>27</v>
      </c>
      <c r="P9" s="11">
        <v>0.47292659053008634</v>
      </c>
      <c r="Q9" s="11" t="s">
        <v>27</v>
      </c>
      <c r="R9" s="11">
        <v>0.45846363802207835</v>
      </c>
      <c r="S9" s="11" t="s">
        <v>27</v>
      </c>
      <c r="T9" s="11">
        <v>0.50343546587484189</v>
      </c>
      <c r="U9" s="11" t="s">
        <v>27</v>
      </c>
      <c r="V9" s="11">
        <v>-0.28509138330515649</v>
      </c>
      <c r="W9" s="11" t="s">
        <v>27</v>
      </c>
      <c r="X9" s="11">
        <v>0.49323951739272553</v>
      </c>
      <c r="Y9" s="11" t="s">
        <v>27</v>
      </c>
      <c r="Z9" s="11">
        <v>-1.1378366350001441</v>
      </c>
      <c r="AA9" s="11" t="s">
        <v>27</v>
      </c>
      <c r="AB9" s="11">
        <v>214.23226318901212</v>
      </c>
      <c r="AC9" s="11" t="s">
        <v>27</v>
      </c>
      <c r="AD9" s="11">
        <v>-1.2313006261585797</v>
      </c>
      <c r="AE9" s="11" t="s">
        <v>27</v>
      </c>
      <c r="AF9" s="11">
        <v>-0.12202055011719226</v>
      </c>
    </row>
    <row r="10" spans="1:32" x14ac:dyDescent="0.35">
      <c r="A10" s="11" t="s">
        <v>28</v>
      </c>
      <c r="B10" s="11">
        <v>1.1109118502479569</v>
      </c>
      <c r="C10" s="11" t="s">
        <v>28</v>
      </c>
      <c r="D10" s="11">
        <v>1.2692005882725563</v>
      </c>
      <c r="E10" s="11" t="s">
        <v>28</v>
      </c>
      <c r="F10" s="11">
        <v>0.29502156787358513</v>
      </c>
      <c r="G10" s="11" t="s">
        <v>28</v>
      </c>
      <c r="H10" s="11">
        <v>0.72930792253488452</v>
      </c>
      <c r="I10" s="11" t="s">
        <v>28</v>
      </c>
      <c r="J10" s="11">
        <v>0.40361213328870982</v>
      </c>
      <c r="K10" s="11" t="s">
        <v>28</v>
      </c>
      <c r="L10" s="11">
        <v>-0.59896263988129672</v>
      </c>
      <c r="M10" s="11" t="s">
        <v>28</v>
      </c>
      <c r="N10" s="11">
        <v>1.0105771419232836</v>
      </c>
      <c r="O10" s="11" t="s">
        <v>28</v>
      </c>
      <c r="P10" s="11">
        <v>1.0074915678516585</v>
      </c>
      <c r="Q10" s="11" t="s">
        <v>28</v>
      </c>
      <c r="R10" s="11">
        <v>1.003848463506819</v>
      </c>
      <c r="S10" s="11" t="s">
        <v>28</v>
      </c>
      <c r="T10" s="11">
        <v>1.0046803326874454</v>
      </c>
      <c r="U10" s="11" t="s">
        <v>28</v>
      </c>
      <c r="V10" s="11">
        <v>0.80232492685401169</v>
      </c>
      <c r="W10" s="11" t="s">
        <v>28</v>
      </c>
      <c r="X10" s="11">
        <v>0.90646009359153534</v>
      </c>
      <c r="Y10" s="11" t="s">
        <v>28</v>
      </c>
      <c r="Z10" s="11">
        <v>-9.1756812301845795E-3</v>
      </c>
      <c r="AA10" s="11" t="s">
        <v>28</v>
      </c>
      <c r="AB10" s="11">
        <v>13.790551744611655</v>
      </c>
      <c r="AC10" s="11" t="s">
        <v>28</v>
      </c>
      <c r="AD10" s="11">
        <v>2.2626551981391605E-2</v>
      </c>
      <c r="AE10" s="11" t="s">
        <v>28</v>
      </c>
      <c r="AF10" s="11">
        <v>0.53399123575052587</v>
      </c>
    </row>
    <row r="11" spans="1:32" x14ac:dyDescent="0.35">
      <c r="A11" s="11" t="s">
        <v>29</v>
      </c>
      <c r="B11" s="11">
        <v>45</v>
      </c>
      <c r="C11" s="11" t="s">
        <v>29</v>
      </c>
      <c r="D11" s="11">
        <v>4.4932450783657432</v>
      </c>
      <c r="E11" s="11" t="s">
        <v>29</v>
      </c>
      <c r="F11" s="11">
        <v>27.28</v>
      </c>
      <c r="G11" s="11" t="s">
        <v>29</v>
      </c>
      <c r="H11" s="11">
        <v>0.48599999999999999</v>
      </c>
      <c r="I11" s="11" t="s">
        <v>29</v>
      </c>
      <c r="J11" s="11">
        <v>5.2189999999999994</v>
      </c>
      <c r="K11" s="11" t="s">
        <v>29</v>
      </c>
      <c r="L11" s="11">
        <v>97.1</v>
      </c>
      <c r="M11" s="11" t="s">
        <v>29</v>
      </c>
      <c r="N11" s="11">
        <v>11.190000000000001</v>
      </c>
      <c r="O11" s="11" t="s">
        <v>29</v>
      </c>
      <c r="P11" s="11">
        <v>11.01</v>
      </c>
      <c r="Q11" s="11" t="s">
        <v>29</v>
      </c>
      <c r="R11" s="11">
        <v>11.17</v>
      </c>
      <c r="S11" s="11" t="s">
        <v>29</v>
      </c>
      <c r="T11" s="11">
        <v>11.209999999999999</v>
      </c>
      <c r="U11" s="11" t="s">
        <v>29</v>
      </c>
      <c r="V11" s="11">
        <v>9.3999999999999986</v>
      </c>
      <c r="W11" s="11" t="s">
        <v>29</v>
      </c>
      <c r="X11" s="11">
        <v>36.24</v>
      </c>
      <c r="Y11" s="11" t="s">
        <v>29</v>
      </c>
      <c r="Z11" s="11">
        <v>5.6079999999999997</v>
      </c>
      <c r="AA11" s="11" t="s">
        <v>29</v>
      </c>
      <c r="AB11" s="11">
        <v>91.062399999999997</v>
      </c>
      <c r="AC11" s="11" t="s">
        <v>29</v>
      </c>
      <c r="AD11" s="11">
        <v>54</v>
      </c>
      <c r="AE11" s="11" t="s">
        <v>29</v>
      </c>
      <c r="AF11" s="11">
        <v>5.3419710999999995E-2</v>
      </c>
    </row>
    <row r="12" spans="1:32" x14ac:dyDescent="0.35">
      <c r="A12" s="11" t="s">
        <v>30</v>
      </c>
      <c r="B12" s="11">
        <v>5</v>
      </c>
      <c r="C12" s="11" t="s">
        <v>30</v>
      </c>
      <c r="D12" s="11">
        <v>6.300112548479956E-3</v>
      </c>
      <c r="E12" s="11" t="s">
        <v>30</v>
      </c>
      <c r="F12" s="11">
        <v>30.46</v>
      </c>
      <c r="G12" s="11" t="s">
        <v>30</v>
      </c>
      <c r="H12" s="11">
        <v>0.38500000000000001</v>
      </c>
      <c r="I12" s="11" t="s">
        <v>30</v>
      </c>
      <c r="J12" s="11">
        <v>3.5609999999999999</v>
      </c>
      <c r="K12" s="11" t="s">
        <v>30</v>
      </c>
      <c r="L12" s="11">
        <v>2.9</v>
      </c>
      <c r="M12" s="11" t="s">
        <v>30</v>
      </c>
      <c r="N12" s="11">
        <v>1.1299999999999999</v>
      </c>
      <c r="O12" s="11" t="s">
        <v>30</v>
      </c>
      <c r="P12" s="11">
        <v>0.92</v>
      </c>
      <c r="Q12" s="11" t="s">
        <v>30</v>
      </c>
      <c r="R12" s="11">
        <v>1.1499999999999999</v>
      </c>
      <c r="S12" s="11" t="s">
        <v>30</v>
      </c>
      <c r="T12" s="11">
        <v>0.73</v>
      </c>
      <c r="U12" s="11" t="s">
        <v>30</v>
      </c>
      <c r="V12" s="11">
        <v>18</v>
      </c>
      <c r="W12" s="11" t="s">
        <v>30</v>
      </c>
      <c r="X12" s="11">
        <v>1.73</v>
      </c>
      <c r="Y12" s="11" t="s">
        <v>30</v>
      </c>
      <c r="Z12" s="11">
        <v>5.2679999999999998</v>
      </c>
      <c r="AA12" s="11" t="s">
        <v>30</v>
      </c>
      <c r="AB12" s="11">
        <v>10.057600000000001</v>
      </c>
      <c r="AC12" s="11" t="s">
        <v>30</v>
      </c>
      <c r="AD12" s="11">
        <v>6</v>
      </c>
      <c r="AE12" s="11" t="s">
        <v>30</v>
      </c>
      <c r="AF12" s="11">
        <v>3.3291762000000003E-2</v>
      </c>
    </row>
    <row r="13" spans="1:32" x14ac:dyDescent="0.35">
      <c r="A13" s="11" t="s">
        <v>31</v>
      </c>
      <c r="B13" s="11">
        <v>50</v>
      </c>
      <c r="C13" s="11" t="s">
        <v>31</v>
      </c>
      <c r="D13" s="11">
        <v>4.4995451909142234</v>
      </c>
      <c r="E13" s="11" t="s">
        <v>31</v>
      </c>
      <c r="F13" s="11">
        <v>57.74</v>
      </c>
      <c r="G13" s="11" t="s">
        <v>31</v>
      </c>
      <c r="H13" s="11">
        <v>0.871</v>
      </c>
      <c r="I13" s="11" t="s">
        <v>31</v>
      </c>
      <c r="J13" s="11">
        <v>8.7799999999999994</v>
      </c>
      <c r="K13" s="11" t="s">
        <v>31</v>
      </c>
      <c r="L13" s="11">
        <v>100</v>
      </c>
      <c r="M13" s="11" t="s">
        <v>31</v>
      </c>
      <c r="N13" s="11">
        <v>12.32</v>
      </c>
      <c r="O13" s="11" t="s">
        <v>31</v>
      </c>
      <c r="P13" s="11">
        <v>11.93</v>
      </c>
      <c r="Q13" s="11" t="s">
        <v>31</v>
      </c>
      <c r="R13" s="11">
        <v>12.32</v>
      </c>
      <c r="S13" s="11" t="s">
        <v>31</v>
      </c>
      <c r="T13" s="11">
        <v>11.94</v>
      </c>
      <c r="U13" s="11" t="s">
        <v>31</v>
      </c>
      <c r="V13" s="11">
        <v>27.4</v>
      </c>
      <c r="W13" s="11" t="s">
        <v>31</v>
      </c>
      <c r="X13" s="11">
        <v>37.97</v>
      </c>
      <c r="Y13" s="11" t="s">
        <v>31</v>
      </c>
      <c r="Z13" s="11">
        <v>10.875999999999999</v>
      </c>
      <c r="AA13" s="11" t="s">
        <v>31</v>
      </c>
      <c r="AB13" s="14">
        <v>101.12</v>
      </c>
      <c r="AC13" s="11" t="s">
        <v>31</v>
      </c>
      <c r="AD13" s="11">
        <v>60</v>
      </c>
      <c r="AE13" s="11" t="s">
        <v>31</v>
      </c>
      <c r="AF13" s="11">
        <v>8.6711472999999997E-2</v>
      </c>
    </row>
    <row r="14" spans="1:32" x14ac:dyDescent="0.35">
      <c r="A14" s="11" t="s">
        <v>32</v>
      </c>
      <c r="B14" s="11">
        <v>11399.600000000013</v>
      </c>
      <c r="C14" s="11" t="s">
        <v>32</v>
      </c>
      <c r="D14" s="11">
        <v>411.58960362173616</v>
      </c>
      <c r="E14" s="11" t="s">
        <v>32</v>
      </c>
      <c r="F14" s="11">
        <v>20815.209999999912</v>
      </c>
      <c r="G14" s="11" t="s">
        <v>32</v>
      </c>
      <c r="H14" s="11">
        <v>280.67569999999984</v>
      </c>
      <c r="I14" s="11" t="s">
        <v>32</v>
      </c>
      <c r="J14" s="11">
        <v>3180.0250000000042</v>
      </c>
      <c r="K14" s="11" t="s">
        <v>32</v>
      </c>
      <c r="L14" s="11">
        <v>34698.900000000016</v>
      </c>
      <c r="M14" s="11" t="s">
        <v>32</v>
      </c>
      <c r="N14" s="11">
        <v>2009.8300000000006</v>
      </c>
      <c r="O14" s="11" t="s">
        <v>32</v>
      </c>
      <c r="P14" s="11">
        <v>1836.1599999999994</v>
      </c>
      <c r="Q14" s="11" t="s">
        <v>32</v>
      </c>
      <c r="R14" s="11">
        <v>2004.0999999999988</v>
      </c>
      <c r="S14" s="11" t="s">
        <v>32</v>
      </c>
      <c r="T14" s="11">
        <v>1831.1999999999989</v>
      </c>
      <c r="U14" s="11" t="s">
        <v>32</v>
      </c>
      <c r="V14" s="11">
        <v>10901.499999999915</v>
      </c>
      <c r="W14" s="11" t="s">
        <v>32</v>
      </c>
      <c r="X14" s="11">
        <v>6402.4500000000016</v>
      </c>
      <c r="Y14" s="11" t="s">
        <v>32</v>
      </c>
      <c r="Z14" s="11">
        <v>3934.0840000000035</v>
      </c>
      <c r="AA14" s="11" t="s">
        <v>32</v>
      </c>
      <c r="AB14" s="11">
        <v>6599.0519999999951</v>
      </c>
      <c r="AC14" s="11" t="s">
        <v>32</v>
      </c>
      <c r="AD14" s="11">
        <v>19829</v>
      </c>
      <c r="AE14" s="11" t="s">
        <v>32</v>
      </c>
      <c r="AF14" s="11">
        <v>27.553702949999995</v>
      </c>
    </row>
    <row r="15" spans="1:32" x14ac:dyDescent="0.35">
      <c r="A15" s="11" t="s">
        <v>33</v>
      </c>
      <c r="B15" s="11">
        <v>506</v>
      </c>
      <c r="C15" s="11" t="s">
        <v>33</v>
      </c>
      <c r="D15" s="11">
        <v>506</v>
      </c>
      <c r="E15" s="11" t="s">
        <v>33</v>
      </c>
      <c r="F15" s="11">
        <v>506</v>
      </c>
      <c r="G15" s="11" t="s">
        <v>33</v>
      </c>
      <c r="H15" s="11">
        <v>506</v>
      </c>
      <c r="I15" s="11" t="s">
        <v>33</v>
      </c>
      <c r="J15" s="11">
        <v>506</v>
      </c>
      <c r="K15" s="11" t="s">
        <v>33</v>
      </c>
      <c r="L15" s="11">
        <v>506</v>
      </c>
      <c r="M15" s="11" t="s">
        <v>33</v>
      </c>
      <c r="N15" s="11">
        <v>506</v>
      </c>
      <c r="O15" s="11" t="s">
        <v>33</v>
      </c>
      <c r="P15" s="11">
        <v>506</v>
      </c>
      <c r="Q15" s="11" t="s">
        <v>33</v>
      </c>
      <c r="R15" s="11">
        <v>506</v>
      </c>
      <c r="S15" s="11" t="s">
        <v>33</v>
      </c>
      <c r="T15" s="11">
        <v>506</v>
      </c>
      <c r="U15" s="11" t="s">
        <v>33</v>
      </c>
      <c r="V15" s="11">
        <v>506</v>
      </c>
      <c r="W15" s="11" t="s">
        <v>33</v>
      </c>
      <c r="X15" s="11">
        <v>506</v>
      </c>
      <c r="Y15" s="11" t="s">
        <v>33</v>
      </c>
      <c r="Z15" s="11">
        <v>498</v>
      </c>
      <c r="AA15" s="11" t="s">
        <v>33</v>
      </c>
      <c r="AB15" s="11">
        <v>506</v>
      </c>
      <c r="AC15" s="11" t="s">
        <v>33</v>
      </c>
      <c r="AD15" s="11">
        <v>506</v>
      </c>
      <c r="AE15" s="11" t="s">
        <v>33</v>
      </c>
      <c r="AF15" s="11">
        <v>506</v>
      </c>
    </row>
    <row r="16" spans="1:32" x14ac:dyDescent="0.35">
      <c r="A16" s="11" t="s">
        <v>34</v>
      </c>
      <c r="B16" s="11">
        <v>43.8</v>
      </c>
      <c r="C16" s="11" t="s">
        <v>34</v>
      </c>
      <c r="D16" s="11">
        <v>2.8257976805709242</v>
      </c>
      <c r="E16" s="11" t="s">
        <v>34</v>
      </c>
      <c r="F16" s="11">
        <v>51.89</v>
      </c>
      <c r="G16" s="11" t="s">
        <v>34</v>
      </c>
      <c r="H16" s="11">
        <v>0.74</v>
      </c>
      <c r="I16" s="11" t="s">
        <v>34</v>
      </c>
      <c r="J16" s="11">
        <v>7.6449999999999996</v>
      </c>
      <c r="K16" s="11" t="s">
        <v>34</v>
      </c>
      <c r="L16" s="11">
        <v>100</v>
      </c>
      <c r="M16" s="11" t="s">
        <v>34</v>
      </c>
      <c r="N16" s="11">
        <v>8.09</v>
      </c>
      <c r="O16" s="11" t="s">
        <v>34</v>
      </c>
      <c r="P16" s="11">
        <v>7.77</v>
      </c>
      <c r="Q16" s="11" t="s">
        <v>34</v>
      </c>
      <c r="R16" s="11">
        <v>8.11</v>
      </c>
      <c r="S16" s="11" t="s">
        <v>34</v>
      </c>
      <c r="T16" s="11">
        <v>7.65</v>
      </c>
      <c r="U16" s="11" t="s">
        <v>34</v>
      </c>
      <c r="V16" s="11">
        <v>25.3</v>
      </c>
      <c r="W16" s="11" t="s">
        <v>34</v>
      </c>
      <c r="X16" s="11">
        <v>27.26</v>
      </c>
      <c r="Y16" s="11" t="s">
        <v>34</v>
      </c>
      <c r="Z16" s="11">
        <v>10.192</v>
      </c>
      <c r="AA16" s="11" t="s">
        <v>34</v>
      </c>
      <c r="AB16" s="14">
        <v>15.1968</v>
      </c>
      <c r="AC16" s="11" t="s">
        <v>34</v>
      </c>
      <c r="AD16" s="11">
        <v>58</v>
      </c>
      <c r="AE16" s="11" t="s">
        <v>34</v>
      </c>
      <c r="AF16" s="11">
        <v>7.5318926999999994E-2</v>
      </c>
    </row>
    <row r="17" spans="1:32" ht="15" thickBot="1" x14ac:dyDescent="0.4">
      <c r="A17" s="12" t="s">
        <v>35</v>
      </c>
      <c r="B17" s="12">
        <v>10.199999999999999</v>
      </c>
      <c r="C17" s="12" t="s">
        <v>35</v>
      </c>
      <c r="D17" s="12">
        <v>2.6943735447546129E-2</v>
      </c>
      <c r="E17" s="12" t="s">
        <v>35</v>
      </c>
      <c r="F17" s="12">
        <v>32.18</v>
      </c>
      <c r="G17" s="12" t="s">
        <v>35</v>
      </c>
      <c r="H17" s="12">
        <v>0.40899999999999997</v>
      </c>
      <c r="I17" s="12" t="s">
        <v>35</v>
      </c>
      <c r="J17" s="12">
        <v>5.3040000000000003</v>
      </c>
      <c r="K17" s="12" t="s">
        <v>35</v>
      </c>
      <c r="L17" s="12">
        <v>17.5</v>
      </c>
      <c r="M17" s="12" t="s">
        <v>35</v>
      </c>
      <c r="N17" s="12">
        <v>1.63</v>
      </c>
      <c r="O17" s="12" t="s">
        <v>35</v>
      </c>
      <c r="P17" s="12">
        <v>1.28</v>
      </c>
      <c r="Q17" s="12" t="s">
        <v>35</v>
      </c>
      <c r="R17" s="12">
        <v>1.62</v>
      </c>
      <c r="S17" s="12" t="s">
        <v>35</v>
      </c>
      <c r="T17" s="12">
        <v>1.27</v>
      </c>
      <c r="U17" s="12" t="s">
        <v>35</v>
      </c>
      <c r="V17" s="12">
        <v>19</v>
      </c>
      <c r="W17" s="12" t="s">
        <v>35</v>
      </c>
      <c r="X17" s="12">
        <v>3.59</v>
      </c>
      <c r="Y17" s="12" t="s">
        <v>35</v>
      </c>
      <c r="Z17" s="12">
        <v>5.5780000000000003</v>
      </c>
      <c r="AA17" s="12" t="s">
        <v>35</v>
      </c>
      <c r="AB17" s="12">
        <v>10.154400000000001</v>
      </c>
      <c r="AC17" s="12" t="s">
        <v>35</v>
      </c>
      <c r="AD17" s="12">
        <v>21</v>
      </c>
      <c r="AE17" s="12" t="s">
        <v>35</v>
      </c>
      <c r="AF17" s="12">
        <v>3.8894327999999999E-2</v>
      </c>
    </row>
    <row r="20" spans="1:32" x14ac:dyDescent="0.35">
      <c r="B20" s="74" t="s">
        <v>42</v>
      </c>
      <c r="C20" s="74"/>
    </row>
    <row r="22" spans="1:32" x14ac:dyDescent="0.35">
      <c r="B22" s="16" t="s">
        <v>43</v>
      </c>
      <c r="C22" s="16"/>
      <c r="D22" s="16"/>
      <c r="E22" s="16"/>
      <c r="F22" s="16"/>
      <c r="G22" s="16"/>
      <c r="H22" s="16"/>
      <c r="I22" s="16"/>
      <c r="J22" s="16"/>
      <c r="K22" s="16"/>
      <c r="L22" s="16"/>
      <c r="M22" s="16"/>
      <c r="N22" s="16"/>
      <c r="O22" s="16"/>
      <c r="P22" s="16"/>
      <c r="Q22" s="16"/>
      <c r="R22" s="16"/>
      <c r="S22" s="16"/>
      <c r="T22" s="16"/>
      <c r="U22" s="16"/>
      <c r="V22" s="16"/>
      <c r="W22" s="16"/>
      <c r="X22" s="16"/>
      <c r="Y22" s="16"/>
    </row>
    <row r="23" spans="1:32" x14ac:dyDescent="0.35">
      <c r="B23" s="16" t="s">
        <v>44</v>
      </c>
      <c r="C23" s="16"/>
      <c r="D23" s="16"/>
      <c r="E23" s="16"/>
      <c r="F23" s="16"/>
      <c r="G23" s="16"/>
      <c r="H23" s="16"/>
      <c r="I23" s="16"/>
      <c r="J23" s="16"/>
      <c r="K23" s="16"/>
      <c r="L23" s="16"/>
      <c r="M23" s="16"/>
      <c r="N23" s="16"/>
      <c r="O23" s="16"/>
      <c r="P23" s="16"/>
      <c r="Q23" s="16"/>
      <c r="R23" s="16"/>
      <c r="S23" s="16"/>
      <c r="T23" s="16"/>
      <c r="U23" s="16"/>
      <c r="V23" s="16"/>
      <c r="W23" s="16"/>
      <c r="X23" s="16"/>
      <c r="Y23" s="16"/>
    </row>
    <row r="24" spans="1:32" x14ac:dyDescent="0.35">
      <c r="B24" s="16" t="s">
        <v>45</v>
      </c>
      <c r="C24" s="16"/>
      <c r="D24" s="16"/>
      <c r="E24" s="16"/>
      <c r="F24" s="16"/>
      <c r="G24" s="16"/>
      <c r="H24" s="16"/>
      <c r="I24" s="16"/>
      <c r="J24" s="16"/>
      <c r="K24" s="16"/>
      <c r="L24" s="16"/>
      <c r="M24" s="16"/>
      <c r="N24" s="16"/>
      <c r="O24" s="16"/>
      <c r="P24" s="16"/>
      <c r="Q24" s="16"/>
      <c r="R24" s="16"/>
      <c r="S24" s="16"/>
      <c r="T24" s="16"/>
      <c r="U24" s="16"/>
      <c r="V24" s="16"/>
      <c r="W24" s="16"/>
      <c r="X24" s="16"/>
      <c r="Y24" s="16"/>
    </row>
    <row r="26" spans="1:32" x14ac:dyDescent="0.35">
      <c r="B26" s="15" t="s">
        <v>46</v>
      </c>
      <c r="C26" s="15"/>
      <c r="D26" s="15"/>
    </row>
    <row r="27" spans="1:32" x14ac:dyDescent="0.35">
      <c r="B27" s="15" t="s">
        <v>47</v>
      </c>
      <c r="C27" s="15"/>
      <c r="D27" s="15"/>
    </row>
    <row r="28" spans="1:32" x14ac:dyDescent="0.35">
      <c r="B28" s="15" t="s">
        <v>48</v>
      </c>
      <c r="C28" s="15"/>
      <c r="D28" s="15"/>
    </row>
    <row r="29" spans="1:32" x14ac:dyDescent="0.35">
      <c r="B29" s="15" t="s">
        <v>49</v>
      </c>
      <c r="C29" s="15"/>
      <c r="D29" s="15"/>
    </row>
  </sheetData>
  <mergeCells count="1">
    <mergeCell ref="B20:C20"/>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BC3B7-3D5C-496B-83CB-A24600E3D78D}">
  <dimension ref="A1:A6"/>
  <sheetViews>
    <sheetView workbookViewId="0">
      <selection activeCell="A5" sqref="A5"/>
    </sheetView>
  </sheetViews>
  <sheetFormatPr defaultRowHeight="14.5" x14ac:dyDescent="0.35"/>
  <sheetData>
    <row r="1" spans="1:1" x14ac:dyDescent="0.35">
      <c r="A1" t="s">
        <v>50</v>
      </c>
    </row>
    <row r="2" spans="1:1" x14ac:dyDescent="0.35">
      <c r="A2" t="s">
        <v>51</v>
      </c>
    </row>
    <row r="3" spans="1:1" x14ac:dyDescent="0.35">
      <c r="A3" t="s">
        <v>52</v>
      </c>
    </row>
    <row r="4" spans="1:1" x14ac:dyDescent="0.35">
      <c r="A4" t="s">
        <v>53</v>
      </c>
    </row>
    <row r="5" spans="1:1" x14ac:dyDescent="0.35">
      <c r="A5" t="s">
        <v>54</v>
      </c>
    </row>
    <row r="6" spans="1:1" x14ac:dyDescent="0.35">
      <c r="A6">
        <v>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7"/>
  <sheetViews>
    <sheetView topLeftCell="K1" workbookViewId="0">
      <selection activeCell="K1" sqref="K1:U16"/>
    </sheetView>
  </sheetViews>
  <sheetFormatPr defaultRowHeight="14.5" x14ac:dyDescent="0.35"/>
  <cols>
    <col min="1" max="1" width="18.1796875" bestFit="1" customWidth="1"/>
  </cols>
  <sheetData>
    <row r="1" spans="1:32" x14ac:dyDescent="0.35">
      <c r="A1" s="13" t="s">
        <v>0</v>
      </c>
      <c r="B1" s="13"/>
      <c r="C1" s="13" t="s">
        <v>1</v>
      </c>
      <c r="D1" s="13"/>
      <c r="E1" s="13" t="s">
        <v>2</v>
      </c>
      <c r="F1" s="13"/>
      <c r="G1" s="13" t="s">
        <v>3</v>
      </c>
      <c r="H1" s="13"/>
      <c r="I1" s="13" t="s">
        <v>4</v>
      </c>
      <c r="J1" s="13"/>
      <c r="K1" s="13" t="s">
        <v>5</v>
      </c>
      <c r="L1" s="13"/>
      <c r="M1" s="13" t="s">
        <v>6</v>
      </c>
      <c r="N1" s="13"/>
      <c r="O1" s="13" t="s">
        <v>7</v>
      </c>
      <c r="P1" s="13"/>
      <c r="Q1" s="13" t="s">
        <v>8</v>
      </c>
      <c r="R1" s="13"/>
      <c r="S1" s="13" t="s">
        <v>9</v>
      </c>
      <c r="T1" s="13"/>
      <c r="U1" s="13" t="s">
        <v>10</v>
      </c>
      <c r="V1" s="13"/>
      <c r="W1" s="13" t="s">
        <v>11</v>
      </c>
      <c r="X1" s="13"/>
      <c r="Y1" s="13" t="s">
        <v>13</v>
      </c>
      <c r="Z1" s="13"/>
      <c r="AA1" s="13" t="s">
        <v>14</v>
      </c>
      <c r="AB1" s="13"/>
      <c r="AC1" s="13" t="s">
        <v>15</v>
      </c>
      <c r="AD1" s="13"/>
      <c r="AE1" s="13" t="s">
        <v>16</v>
      </c>
      <c r="AF1" s="13"/>
    </row>
    <row r="2" spans="1:32" x14ac:dyDescent="0.35">
      <c r="A2" s="11"/>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row>
    <row r="3" spans="1:32" x14ac:dyDescent="0.35">
      <c r="A3" s="11" t="s">
        <v>21</v>
      </c>
      <c r="B3" s="11">
        <v>22.528853754940737</v>
      </c>
      <c r="C3" s="11" t="s">
        <v>21</v>
      </c>
      <c r="D3" s="11">
        <v>0.81341818897576312</v>
      </c>
      <c r="E3" s="11" t="s">
        <v>21</v>
      </c>
      <c r="F3" s="11">
        <v>41.13677865612631</v>
      </c>
      <c r="G3" s="11" t="s">
        <v>21</v>
      </c>
      <c r="H3" s="11">
        <v>0.55469505928853724</v>
      </c>
      <c r="I3" s="11" t="s">
        <v>21</v>
      </c>
      <c r="J3" s="11">
        <v>6.2846343873517867</v>
      </c>
      <c r="K3" s="11" t="s">
        <v>21</v>
      </c>
      <c r="L3" s="11">
        <v>68.574901185770784</v>
      </c>
      <c r="M3" s="11" t="s">
        <v>21</v>
      </c>
      <c r="N3" s="11">
        <v>3.9719960474308311</v>
      </c>
      <c r="O3" s="11" t="s">
        <v>21</v>
      </c>
      <c r="P3" s="11">
        <v>3.628774703557311</v>
      </c>
      <c r="Q3" s="11" t="s">
        <v>21</v>
      </c>
      <c r="R3" s="11">
        <v>3.960671936758891</v>
      </c>
      <c r="S3" s="11" t="s">
        <v>21</v>
      </c>
      <c r="T3" s="11">
        <v>3.618972332015808</v>
      </c>
      <c r="U3" s="11" t="s">
        <v>21</v>
      </c>
      <c r="V3" s="11">
        <v>21.544466403161888</v>
      </c>
      <c r="W3" s="11" t="s">
        <v>21</v>
      </c>
      <c r="X3" s="11">
        <v>12.653063241106723</v>
      </c>
      <c r="Y3" s="11" t="s">
        <v>21</v>
      </c>
      <c r="Z3" s="11">
        <v>7.8997670682730989</v>
      </c>
      <c r="AA3" s="11" t="s">
        <v>21</v>
      </c>
      <c r="AB3" s="11">
        <v>13.041604743082994</v>
      </c>
      <c r="AC3" s="11" t="s">
        <v>21</v>
      </c>
      <c r="AD3" s="11">
        <v>39.187747035573125</v>
      </c>
      <c r="AE3" s="11" t="s">
        <v>21</v>
      </c>
      <c r="AF3" s="11">
        <v>5.4453958399209475E-2</v>
      </c>
    </row>
    <row r="4" spans="1:32" x14ac:dyDescent="0.35">
      <c r="A4" s="11" t="s">
        <v>22</v>
      </c>
      <c r="B4" s="11">
        <v>0.40819750782840419</v>
      </c>
      <c r="C4" s="11" t="s">
        <v>22</v>
      </c>
      <c r="D4" s="11">
        <v>4.5465953164800225E-2</v>
      </c>
      <c r="E4" s="11" t="s">
        <v>22</v>
      </c>
      <c r="F4" s="11">
        <v>0.30497988812616833</v>
      </c>
      <c r="G4" s="11" t="s">
        <v>22</v>
      </c>
      <c r="H4" s="11">
        <v>5.1513910240283929E-3</v>
      </c>
      <c r="I4" s="11" t="s">
        <v>22</v>
      </c>
      <c r="J4" s="11">
        <v>3.1235141929339023E-2</v>
      </c>
      <c r="K4" s="11" t="s">
        <v>22</v>
      </c>
      <c r="L4" s="11">
        <v>1.2513695252583026</v>
      </c>
      <c r="M4" s="11" t="s">
        <v>22</v>
      </c>
      <c r="N4" s="11">
        <v>9.3735688120678048E-2</v>
      </c>
      <c r="O4" s="11" t="s">
        <v>22</v>
      </c>
      <c r="P4" s="11">
        <v>9.3737828942999535E-2</v>
      </c>
      <c r="Q4" s="11" t="s">
        <v>22</v>
      </c>
      <c r="R4" s="11">
        <v>9.4236492199285829E-2</v>
      </c>
      <c r="S4" s="11" t="s">
        <v>22</v>
      </c>
      <c r="T4" s="11">
        <v>9.3320955786993301E-2</v>
      </c>
      <c r="U4" s="11" t="s">
        <v>22</v>
      </c>
      <c r="V4" s="11">
        <v>9.6243567832417165E-2</v>
      </c>
      <c r="W4" s="11" t="s">
        <v>22</v>
      </c>
      <c r="X4" s="11">
        <v>0.31745890621014489</v>
      </c>
      <c r="Y4" s="11" t="s">
        <v>22</v>
      </c>
      <c r="Z4" s="11">
        <v>6.6171725806009565E-2</v>
      </c>
      <c r="AA4" s="11" t="s">
        <v>22</v>
      </c>
      <c r="AB4" s="11">
        <v>0.23290003029835779</v>
      </c>
      <c r="AC4" s="11" t="s">
        <v>22</v>
      </c>
      <c r="AD4" s="11">
        <v>0.55556922138717468</v>
      </c>
      <c r="AE4" s="11" t="s">
        <v>22</v>
      </c>
      <c r="AF4" s="11">
        <v>4.7267160744368241E-4</v>
      </c>
    </row>
    <row r="5" spans="1:32" x14ac:dyDescent="0.35">
      <c r="A5" s="11" t="s">
        <v>23</v>
      </c>
      <c r="B5" s="11">
        <v>21.2</v>
      </c>
      <c r="C5" s="11" t="s">
        <v>23</v>
      </c>
      <c r="D5" s="11">
        <v>0.22833582935845775</v>
      </c>
      <c r="E5" s="11" t="s">
        <v>23</v>
      </c>
      <c r="F5" s="11">
        <v>39.69</v>
      </c>
      <c r="G5" s="11" t="s">
        <v>23</v>
      </c>
      <c r="H5" s="11">
        <v>0.53800000000000003</v>
      </c>
      <c r="I5" s="11" t="s">
        <v>23</v>
      </c>
      <c r="J5" s="11">
        <v>6.2084999999999999</v>
      </c>
      <c r="K5" s="11" t="s">
        <v>23</v>
      </c>
      <c r="L5" s="11">
        <v>77.5</v>
      </c>
      <c r="M5" s="11" t="s">
        <v>23</v>
      </c>
      <c r="N5" s="11">
        <v>3.3849999999999998</v>
      </c>
      <c r="O5" s="11" t="s">
        <v>23</v>
      </c>
      <c r="P5" s="11">
        <v>3.01</v>
      </c>
      <c r="Q5" s="11" t="s">
        <v>23</v>
      </c>
      <c r="R5" s="11">
        <v>3.375</v>
      </c>
      <c r="S5" s="11" t="s">
        <v>23</v>
      </c>
      <c r="T5" s="11">
        <v>3.07</v>
      </c>
      <c r="U5" s="11" t="s">
        <v>23</v>
      </c>
      <c r="V5" s="11">
        <v>20.95</v>
      </c>
      <c r="W5" s="11" t="s">
        <v>23</v>
      </c>
      <c r="X5" s="11">
        <v>11.36</v>
      </c>
      <c r="Y5" s="11" t="s">
        <v>23</v>
      </c>
      <c r="Z5" s="11">
        <v>7.9990000000000006</v>
      </c>
      <c r="AA5" s="11" t="s">
        <v>23</v>
      </c>
      <c r="AB5" s="11">
        <v>12.719999999999999</v>
      </c>
      <c r="AC5" s="11" t="s">
        <v>23</v>
      </c>
      <c r="AD5" s="11">
        <v>39</v>
      </c>
      <c r="AE5" s="11" t="s">
        <v>23</v>
      </c>
      <c r="AF5" s="11">
        <v>5.3506539000000006E-2</v>
      </c>
    </row>
    <row r="6" spans="1:32" x14ac:dyDescent="0.35">
      <c r="A6" s="11" t="s">
        <v>24</v>
      </c>
      <c r="B6" s="11">
        <v>50</v>
      </c>
      <c r="C6" s="11" t="s">
        <v>24</v>
      </c>
      <c r="D6" s="11">
        <v>1.4898464661966622E-2</v>
      </c>
      <c r="E6" s="11" t="s">
        <v>24</v>
      </c>
      <c r="F6" s="11">
        <v>48.1</v>
      </c>
      <c r="G6" s="11" t="s">
        <v>24</v>
      </c>
      <c r="H6" s="11">
        <v>0.53800000000000003</v>
      </c>
      <c r="I6" s="11" t="s">
        <v>24</v>
      </c>
      <c r="J6" s="11">
        <v>5.7130000000000001</v>
      </c>
      <c r="K6" s="11" t="s">
        <v>24</v>
      </c>
      <c r="L6" s="11">
        <v>100</v>
      </c>
      <c r="M6" s="11" t="s">
        <v>24</v>
      </c>
      <c r="N6" s="11">
        <v>1.96</v>
      </c>
      <c r="O6" s="11" t="s">
        <v>24</v>
      </c>
      <c r="P6" s="11">
        <v>1.54</v>
      </c>
      <c r="Q6" s="11" t="s">
        <v>24</v>
      </c>
      <c r="R6" s="11">
        <v>2.37</v>
      </c>
      <c r="S6" s="11" t="s">
        <v>24</v>
      </c>
      <c r="T6" s="11">
        <v>1.81</v>
      </c>
      <c r="U6" s="11" t="s">
        <v>24</v>
      </c>
      <c r="V6" s="11">
        <v>19.8</v>
      </c>
      <c r="W6" s="11" t="s">
        <v>24</v>
      </c>
      <c r="X6" s="11">
        <v>8.0500000000000007</v>
      </c>
      <c r="Y6" s="11" t="s">
        <v>24</v>
      </c>
      <c r="Z6" s="11">
        <v>9.4779999999999998</v>
      </c>
      <c r="AA6" s="11" t="s">
        <v>24</v>
      </c>
      <c r="AB6" s="11">
        <v>13.4</v>
      </c>
      <c r="AC6" s="11" t="s">
        <v>24</v>
      </c>
      <c r="AD6" s="11">
        <v>57</v>
      </c>
      <c r="AE6" s="11" t="s">
        <v>24</v>
      </c>
      <c r="AF6" s="11" t="e">
        <v>#N/A</v>
      </c>
    </row>
    <row r="7" spans="1:32" x14ac:dyDescent="0.35">
      <c r="A7" s="11" t="s">
        <v>25</v>
      </c>
      <c r="B7" s="11">
        <v>9.1821758821667085</v>
      </c>
      <c r="C7" s="11" t="s">
        <v>25</v>
      </c>
      <c r="D7" s="11">
        <v>1.0227313263878284</v>
      </c>
      <c r="E7" s="11" t="s">
        <v>25</v>
      </c>
      <c r="F7" s="11">
        <v>6.8603529408984327</v>
      </c>
      <c r="G7" s="11" t="s">
        <v>25</v>
      </c>
      <c r="H7" s="11">
        <v>0.11587767566755379</v>
      </c>
      <c r="I7" s="11" t="s">
        <v>25</v>
      </c>
      <c r="J7" s="11">
        <v>0.70261714341528281</v>
      </c>
      <c r="K7" s="11" t="s">
        <v>25</v>
      </c>
      <c r="L7" s="11">
        <v>28.148861406903585</v>
      </c>
      <c r="M7" s="11" t="s">
        <v>25</v>
      </c>
      <c r="N7" s="11">
        <v>2.1085321645858888</v>
      </c>
      <c r="O7" s="11" t="s">
        <v>25</v>
      </c>
      <c r="P7" s="11">
        <v>2.1085803211931964</v>
      </c>
      <c r="Q7" s="11" t="s">
        <v>25</v>
      </c>
      <c r="R7" s="11">
        <v>2.1197974737661109</v>
      </c>
      <c r="S7" s="11" t="s">
        <v>25</v>
      </c>
      <c r="T7" s="11">
        <v>2.0992029914310257</v>
      </c>
      <c r="U7" s="11" t="s">
        <v>25</v>
      </c>
      <c r="V7" s="11">
        <v>2.1649455237144468</v>
      </c>
      <c r="W7" s="11" t="s">
        <v>25</v>
      </c>
      <c r="X7" s="11">
        <v>7.1410615113485498</v>
      </c>
      <c r="Y7" s="11" t="s">
        <v>25</v>
      </c>
      <c r="Z7" s="11">
        <v>1.4766825161423711</v>
      </c>
      <c r="AA7" s="11" t="s">
        <v>25</v>
      </c>
      <c r="AB7" s="11">
        <v>5.2389566328769934</v>
      </c>
      <c r="AC7" s="11" t="s">
        <v>25</v>
      </c>
      <c r="AD7" s="11">
        <v>12.497220604394094</v>
      </c>
      <c r="AE7" s="11" t="s">
        <v>25</v>
      </c>
      <c r="AF7" s="11">
        <v>1.063248488983632E-2</v>
      </c>
    </row>
    <row r="8" spans="1:32" x14ac:dyDescent="0.35">
      <c r="A8" s="11" t="s">
        <v>26</v>
      </c>
      <c r="B8" s="11">
        <v>84.312353931043972</v>
      </c>
      <c r="C8" s="11" t="s">
        <v>26</v>
      </c>
      <c r="D8" s="11">
        <v>1.045979365975007</v>
      </c>
      <c r="E8" s="11" t="s">
        <v>26</v>
      </c>
      <c r="F8" s="11">
        <v>47.064442473693781</v>
      </c>
      <c r="G8" s="11" t="s">
        <v>26</v>
      </c>
      <c r="H8" s="11">
        <v>1.3427635718114788E-2</v>
      </c>
      <c r="I8" s="11" t="s">
        <v>26</v>
      </c>
      <c r="J8" s="11">
        <v>0.49367085022105212</v>
      </c>
      <c r="K8" s="11" t="s">
        <v>26</v>
      </c>
      <c r="L8" s="11">
        <v>792.35839850506602</v>
      </c>
      <c r="M8" s="11" t="s">
        <v>26</v>
      </c>
      <c r="N8" s="11">
        <v>4.4459078890932533</v>
      </c>
      <c r="O8" s="11" t="s">
        <v>26</v>
      </c>
      <c r="P8" s="11">
        <v>4.4461109709232032</v>
      </c>
      <c r="Q8" s="11" t="s">
        <v>26</v>
      </c>
      <c r="R8" s="11">
        <v>4.4935413297851863</v>
      </c>
      <c r="S8" s="11" t="s">
        <v>26</v>
      </c>
      <c r="T8" s="11">
        <v>4.4066531992329674</v>
      </c>
      <c r="U8" s="11" t="s">
        <v>26</v>
      </c>
      <c r="V8" s="11">
        <v>4.6869891206512211</v>
      </c>
      <c r="W8" s="11" t="s">
        <v>26</v>
      </c>
      <c r="X8" s="11">
        <v>50.994759508863638</v>
      </c>
      <c r="Y8" s="11" t="s">
        <v>26</v>
      </c>
      <c r="Z8" s="11">
        <v>2.1805912534805638</v>
      </c>
      <c r="AA8" s="11" t="s">
        <v>26</v>
      </c>
      <c r="AB8" s="11">
        <v>27.446666601165845</v>
      </c>
      <c r="AC8" s="11" t="s">
        <v>26</v>
      </c>
      <c r="AD8" s="11">
        <v>156.18052283489229</v>
      </c>
      <c r="AE8" s="11" t="s">
        <v>26</v>
      </c>
      <c r="AF8" s="11">
        <v>1.1304973493259767E-4</v>
      </c>
    </row>
    <row r="9" spans="1:32" x14ac:dyDescent="0.35">
      <c r="A9" s="11" t="s">
        <v>27</v>
      </c>
      <c r="B9" s="11">
        <v>1.5167834480843321</v>
      </c>
      <c r="C9" s="11" t="s">
        <v>27</v>
      </c>
      <c r="D9" s="11">
        <v>0.50455354133125763</v>
      </c>
      <c r="E9" s="11" t="s">
        <v>27</v>
      </c>
      <c r="F9" s="11">
        <v>-1.2335396011495134</v>
      </c>
      <c r="G9" s="11" t="s">
        <v>27</v>
      </c>
      <c r="H9" s="11">
        <v>-6.4667133365429397E-2</v>
      </c>
      <c r="I9" s="11" t="s">
        <v>27</v>
      </c>
      <c r="J9" s="11">
        <v>1.8915003664993173</v>
      </c>
      <c r="K9" s="11" t="s">
        <v>27</v>
      </c>
      <c r="L9" s="11">
        <v>-0.96771559416269604</v>
      </c>
      <c r="M9" s="11" t="s">
        <v>27</v>
      </c>
      <c r="N9" s="11">
        <v>0.49772758201547607</v>
      </c>
      <c r="O9" s="11" t="s">
        <v>27</v>
      </c>
      <c r="P9" s="11">
        <v>0.47292659053008634</v>
      </c>
      <c r="Q9" s="11" t="s">
        <v>27</v>
      </c>
      <c r="R9" s="11">
        <v>0.45846363802207835</v>
      </c>
      <c r="S9" s="11" t="s">
        <v>27</v>
      </c>
      <c r="T9" s="11">
        <v>0.50343546587484189</v>
      </c>
      <c r="U9" s="11" t="s">
        <v>27</v>
      </c>
      <c r="V9" s="11">
        <v>-0.28509138330515649</v>
      </c>
      <c r="W9" s="11" t="s">
        <v>27</v>
      </c>
      <c r="X9" s="11">
        <v>0.49323951739272553</v>
      </c>
      <c r="Y9" s="11" t="s">
        <v>27</v>
      </c>
      <c r="Z9" s="11">
        <v>-1.1378366350001441</v>
      </c>
      <c r="AA9" s="11" t="s">
        <v>27</v>
      </c>
      <c r="AB9" s="11">
        <v>214.23226318901212</v>
      </c>
      <c r="AC9" s="11" t="s">
        <v>27</v>
      </c>
      <c r="AD9" s="11">
        <v>-1.2313006261585797</v>
      </c>
      <c r="AE9" s="11" t="s">
        <v>27</v>
      </c>
      <c r="AF9" s="11">
        <v>-0.12202055011719226</v>
      </c>
    </row>
    <row r="10" spans="1:32" x14ac:dyDescent="0.35">
      <c r="A10" s="11" t="s">
        <v>28</v>
      </c>
      <c r="B10" s="11">
        <v>1.1109118502479569</v>
      </c>
      <c r="C10" s="11" t="s">
        <v>28</v>
      </c>
      <c r="D10" s="11">
        <v>1.2692005882725563</v>
      </c>
      <c r="E10" s="11" t="s">
        <v>28</v>
      </c>
      <c r="F10" s="11">
        <v>0.29502156787358513</v>
      </c>
      <c r="G10" s="11" t="s">
        <v>28</v>
      </c>
      <c r="H10" s="11">
        <v>0.72930792253488452</v>
      </c>
      <c r="I10" s="11" t="s">
        <v>28</v>
      </c>
      <c r="J10" s="11">
        <v>0.40361213328870982</v>
      </c>
      <c r="K10" s="11" t="s">
        <v>28</v>
      </c>
      <c r="L10" s="11">
        <v>-0.59896263988129672</v>
      </c>
      <c r="M10" s="11" t="s">
        <v>28</v>
      </c>
      <c r="N10" s="11">
        <v>1.0105771419232836</v>
      </c>
      <c r="O10" s="11" t="s">
        <v>28</v>
      </c>
      <c r="P10" s="11">
        <v>1.0074915678516585</v>
      </c>
      <c r="Q10" s="11" t="s">
        <v>28</v>
      </c>
      <c r="R10" s="11">
        <v>1.003848463506819</v>
      </c>
      <c r="S10" s="11" t="s">
        <v>28</v>
      </c>
      <c r="T10" s="11">
        <v>1.0046803326874454</v>
      </c>
      <c r="U10" s="11" t="s">
        <v>28</v>
      </c>
      <c r="V10" s="11">
        <v>0.80232492685401169</v>
      </c>
      <c r="W10" s="11" t="s">
        <v>28</v>
      </c>
      <c r="X10" s="11">
        <v>0.90646009359153534</v>
      </c>
      <c r="Y10" s="11" t="s">
        <v>28</v>
      </c>
      <c r="Z10" s="11">
        <v>-9.1756812301845795E-3</v>
      </c>
      <c r="AA10" s="11" t="s">
        <v>28</v>
      </c>
      <c r="AB10" s="11">
        <v>13.790551744611655</v>
      </c>
      <c r="AC10" s="11" t="s">
        <v>28</v>
      </c>
      <c r="AD10" s="11">
        <v>2.2626551981391605E-2</v>
      </c>
      <c r="AE10" s="11" t="s">
        <v>28</v>
      </c>
      <c r="AF10" s="11">
        <v>0.53399123575052587</v>
      </c>
    </row>
    <row r="11" spans="1:32" x14ac:dyDescent="0.35">
      <c r="A11" s="11" t="s">
        <v>29</v>
      </c>
      <c r="B11" s="11">
        <v>45</v>
      </c>
      <c r="C11" s="11" t="s">
        <v>29</v>
      </c>
      <c r="D11" s="11">
        <v>4.4932450783657432</v>
      </c>
      <c r="E11" s="11" t="s">
        <v>29</v>
      </c>
      <c r="F11" s="11">
        <v>27.28</v>
      </c>
      <c r="G11" s="11" t="s">
        <v>29</v>
      </c>
      <c r="H11" s="11">
        <v>0.48599999999999999</v>
      </c>
      <c r="I11" s="11" t="s">
        <v>29</v>
      </c>
      <c r="J11" s="11">
        <v>5.2189999999999994</v>
      </c>
      <c r="K11" s="11" t="s">
        <v>29</v>
      </c>
      <c r="L11" s="11">
        <v>97.1</v>
      </c>
      <c r="M11" s="11" t="s">
        <v>29</v>
      </c>
      <c r="N11" s="11">
        <v>11.190000000000001</v>
      </c>
      <c r="O11" s="11" t="s">
        <v>29</v>
      </c>
      <c r="P11" s="11">
        <v>11.01</v>
      </c>
      <c r="Q11" s="11" t="s">
        <v>29</v>
      </c>
      <c r="R11" s="11">
        <v>11.17</v>
      </c>
      <c r="S11" s="11" t="s">
        <v>29</v>
      </c>
      <c r="T11" s="11">
        <v>11.209999999999999</v>
      </c>
      <c r="U11" s="11" t="s">
        <v>29</v>
      </c>
      <c r="V11" s="11">
        <v>9.3999999999999986</v>
      </c>
      <c r="W11" s="11" t="s">
        <v>29</v>
      </c>
      <c r="X11" s="11">
        <v>36.24</v>
      </c>
      <c r="Y11" s="11" t="s">
        <v>29</v>
      </c>
      <c r="Z11" s="11">
        <v>5.6079999999999997</v>
      </c>
      <c r="AA11" s="11" t="s">
        <v>29</v>
      </c>
      <c r="AB11" s="11">
        <v>91.062399999999997</v>
      </c>
      <c r="AC11" s="11" t="s">
        <v>29</v>
      </c>
      <c r="AD11" s="11">
        <v>54</v>
      </c>
      <c r="AE11" s="11" t="s">
        <v>29</v>
      </c>
      <c r="AF11" s="11">
        <v>5.3419710999999995E-2</v>
      </c>
    </row>
    <row r="12" spans="1:32" x14ac:dyDescent="0.35">
      <c r="A12" s="11" t="s">
        <v>30</v>
      </c>
      <c r="B12" s="11">
        <v>5</v>
      </c>
      <c r="C12" s="11" t="s">
        <v>30</v>
      </c>
      <c r="D12" s="11">
        <v>6.300112548479956E-3</v>
      </c>
      <c r="E12" s="11" t="s">
        <v>30</v>
      </c>
      <c r="F12" s="11">
        <v>30.46</v>
      </c>
      <c r="G12" s="11" t="s">
        <v>30</v>
      </c>
      <c r="H12" s="11">
        <v>0.38500000000000001</v>
      </c>
      <c r="I12" s="11" t="s">
        <v>30</v>
      </c>
      <c r="J12" s="11">
        <v>3.5609999999999999</v>
      </c>
      <c r="K12" s="11" t="s">
        <v>30</v>
      </c>
      <c r="L12" s="11">
        <v>2.9</v>
      </c>
      <c r="M12" s="11" t="s">
        <v>30</v>
      </c>
      <c r="N12" s="11">
        <v>1.1299999999999999</v>
      </c>
      <c r="O12" s="11" t="s">
        <v>30</v>
      </c>
      <c r="P12" s="11">
        <v>0.92</v>
      </c>
      <c r="Q12" s="11" t="s">
        <v>30</v>
      </c>
      <c r="R12" s="11">
        <v>1.1499999999999999</v>
      </c>
      <c r="S12" s="11" t="s">
        <v>30</v>
      </c>
      <c r="T12" s="11">
        <v>0.73</v>
      </c>
      <c r="U12" s="11" t="s">
        <v>30</v>
      </c>
      <c r="V12" s="11">
        <v>18</v>
      </c>
      <c r="W12" s="11" t="s">
        <v>30</v>
      </c>
      <c r="X12" s="11">
        <v>1.73</v>
      </c>
      <c r="Y12" s="11" t="s">
        <v>30</v>
      </c>
      <c r="Z12" s="11">
        <v>5.2679999999999998</v>
      </c>
      <c r="AA12" s="11" t="s">
        <v>30</v>
      </c>
      <c r="AB12" s="11">
        <v>10.057600000000001</v>
      </c>
      <c r="AC12" s="11" t="s">
        <v>30</v>
      </c>
      <c r="AD12" s="11">
        <v>6</v>
      </c>
      <c r="AE12" s="11" t="s">
        <v>30</v>
      </c>
      <c r="AF12" s="11">
        <v>3.3291762000000003E-2</v>
      </c>
    </row>
    <row r="13" spans="1:32" x14ac:dyDescent="0.35">
      <c r="A13" s="11" t="s">
        <v>31</v>
      </c>
      <c r="B13" s="11">
        <v>50</v>
      </c>
      <c r="C13" s="11" t="s">
        <v>31</v>
      </c>
      <c r="D13" s="11">
        <v>4.4995451909142234</v>
      </c>
      <c r="E13" s="11" t="s">
        <v>31</v>
      </c>
      <c r="F13" s="11">
        <v>57.74</v>
      </c>
      <c r="G13" s="11" t="s">
        <v>31</v>
      </c>
      <c r="H13" s="11">
        <v>0.871</v>
      </c>
      <c r="I13" s="11" t="s">
        <v>31</v>
      </c>
      <c r="J13" s="11">
        <v>8.7799999999999994</v>
      </c>
      <c r="K13" s="11" t="s">
        <v>31</v>
      </c>
      <c r="L13" s="11">
        <v>100</v>
      </c>
      <c r="M13" s="11" t="s">
        <v>31</v>
      </c>
      <c r="N13" s="11">
        <v>12.32</v>
      </c>
      <c r="O13" s="11" t="s">
        <v>31</v>
      </c>
      <c r="P13" s="11">
        <v>11.93</v>
      </c>
      <c r="Q13" s="11" t="s">
        <v>31</v>
      </c>
      <c r="R13" s="11">
        <v>12.32</v>
      </c>
      <c r="S13" s="11" t="s">
        <v>31</v>
      </c>
      <c r="T13" s="11">
        <v>11.94</v>
      </c>
      <c r="U13" s="11" t="s">
        <v>31</v>
      </c>
      <c r="V13" s="11">
        <v>27.4</v>
      </c>
      <c r="W13" s="11" t="s">
        <v>31</v>
      </c>
      <c r="X13" s="11">
        <v>37.97</v>
      </c>
      <c r="Y13" s="11" t="s">
        <v>31</v>
      </c>
      <c r="Z13" s="11">
        <v>10.875999999999999</v>
      </c>
      <c r="AA13" s="11" t="s">
        <v>31</v>
      </c>
      <c r="AB13" s="11">
        <v>101.12</v>
      </c>
      <c r="AC13" s="11" t="s">
        <v>31</v>
      </c>
      <c r="AD13" s="11">
        <v>60</v>
      </c>
      <c r="AE13" s="11" t="s">
        <v>31</v>
      </c>
      <c r="AF13" s="11">
        <v>8.6711472999999997E-2</v>
      </c>
    </row>
    <row r="14" spans="1:32" x14ac:dyDescent="0.35">
      <c r="A14" s="11" t="s">
        <v>32</v>
      </c>
      <c r="B14" s="11">
        <v>11399.600000000013</v>
      </c>
      <c r="C14" s="11" t="s">
        <v>32</v>
      </c>
      <c r="D14" s="11">
        <v>411.58960362173616</v>
      </c>
      <c r="E14" s="11" t="s">
        <v>32</v>
      </c>
      <c r="F14" s="11">
        <v>20815.209999999912</v>
      </c>
      <c r="G14" s="11" t="s">
        <v>32</v>
      </c>
      <c r="H14" s="11">
        <v>280.67569999999984</v>
      </c>
      <c r="I14" s="11" t="s">
        <v>32</v>
      </c>
      <c r="J14" s="11">
        <v>3180.0250000000042</v>
      </c>
      <c r="K14" s="11" t="s">
        <v>32</v>
      </c>
      <c r="L14" s="11">
        <v>34698.900000000016</v>
      </c>
      <c r="M14" s="11" t="s">
        <v>32</v>
      </c>
      <c r="N14" s="11">
        <v>2009.8300000000006</v>
      </c>
      <c r="O14" s="11" t="s">
        <v>32</v>
      </c>
      <c r="P14" s="11">
        <v>1836.1599999999994</v>
      </c>
      <c r="Q14" s="11" t="s">
        <v>32</v>
      </c>
      <c r="R14" s="11">
        <v>2004.0999999999988</v>
      </c>
      <c r="S14" s="11" t="s">
        <v>32</v>
      </c>
      <c r="T14" s="11">
        <v>1831.1999999999989</v>
      </c>
      <c r="U14" s="11" t="s">
        <v>32</v>
      </c>
      <c r="V14" s="11">
        <v>10901.499999999915</v>
      </c>
      <c r="W14" s="11" t="s">
        <v>32</v>
      </c>
      <c r="X14" s="11">
        <v>6402.4500000000016</v>
      </c>
      <c r="Y14" s="11" t="s">
        <v>32</v>
      </c>
      <c r="Z14" s="11">
        <v>3934.0840000000035</v>
      </c>
      <c r="AA14" s="11" t="s">
        <v>32</v>
      </c>
      <c r="AB14" s="11">
        <v>6599.0519999999951</v>
      </c>
      <c r="AC14" s="11" t="s">
        <v>32</v>
      </c>
      <c r="AD14" s="11">
        <v>19829</v>
      </c>
      <c r="AE14" s="11" t="s">
        <v>32</v>
      </c>
      <c r="AF14" s="11">
        <v>27.553702949999995</v>
      </c>
    </row>
    <row r="15" spans="1:32" x14ac:dyDescent="0.35">
      <c r="A15" s="11" t="s">
        <v>33</v>
      </c>
      <c r="B15" s="11">
        <v>506</v>
      </c>
      <c r="C15" s="11" t="s">
        <v>33</v>
      </c>
      <c r="D15" s="11">
        <v>506</v>
      </c>
      <c r="E15" s="11" t="s">
        <v>33</v>
      </c>
      <c r="F15" s="11">
        <v>506</v>
      </c>
      <c r="G15" s="11" t="s">
        <v>33</v>
      </c>
      <c r="H15" s="11">
        <v>506</v>
      </c>
      <c r="I15" s="11" t="s">
        <v>33</v>
      </c>
      <c r="J15" s="11">
        <v>506</v>
      </c>
      <c r="K15" s="11" t="s">
        <v>33</v>
      </c>
      <c r="L15" s="11">
        <v>506</v>
      </c>
      <c r="M15" s="11" t="s">
        <v>33</v>
      </c>
      <c r="N15" s="11">
        <v>506</v>
      </c>
      <c r="O15" s="11" t="s">
        <v>33</v>
      </c>
      <c r="P15" s="11">
        <v>506</v>
      </c>
      <c r="Q15" s="11" t="s">
        <v>33</v>
      </c>
      <c r="R15" s="11">
        <v>506</v>
      </c>
      <c r="S15" s="11" t="s">
        <v>33</v>
      </c>
      <c r="T15" s="11">
        <v>506</v>
      </c>
      <c r="U15" s="11" t="s">
        <v>33</v>
      </c>
      <c r="V15" s="11">
        <v>506</v>
      </c>
      <c r="W15" s="11" t="s">
        <v>33</v>
      </c>
      <c r="X15" s="11">
        <v>506</v>
      </c>
      <c r="Y15" s="11" t="s">
        <v>33</v>
      </c>
      <c r="Z15" s="11">
        <v>498</v>
      </c>
      <c r="AA15" s="11" t="s">
        <v>33</v>
      </c>
      <c r="AB15" s="11">
        <v>506</v>
      </c>
      <c r="AC15" s="11" t="s">
        <v>33</v>
      </c>
      <c r="AD15" s="11">
        <v>506</v>
      </c>
      <c r="AE15" s="11" t="s">
        <v>33</v>
      </c>
      <c r="AF15" s="11">
        <v>506</v>
      </c>
    </row>
    <row r="16" spans="1:32" x14ac:dyDescent="0.35">
      <c r="A16" s="11" t="s">
        <v>34</v>
      </c>
      <c r="B16" s="11">
        <v>43.8</v>
      </c>
      <c r="C16" s="11" t="s">
        <v>34</v>
      </c>
      <c r="D16" s="11">
        <v>2.8257976805709242</v>
      </c>
      <c r="E16" s="11" t="s">
        <v>34</v>
      </c>
      <c r="F16" s="11">
        <v>51.89</v>
      </c>
      <c r="G16" s="11" t="s">
        <v>34</v>
      </c>
      <c r="H16" s="11">
        <v>0.74</v>
      </c>
      <c r="I16" s="11" t="s">
        <v>34</v>
      </c>
      <c r="J16" s="11">
        <v>7.6449999999999996</v>
      </c>
      <c r="K16" s="11" t="s">
        <v>34</v>
      </c>
      <c r="L16" s="11">
        <v>100</v>
      </c>
      <c r="M16" s="11" t="s">
        <v>34</v>
      </c>
      <c r="N16" s="11">
        <v>8.09</v>
      </c>
      <c r="O16" s="11" t="s">
        <v>34</v>
      </c>
      <c r="P16" s="11">
        <v>7.77</v>
      </c>
      <c r="Q16" s="11" t="s">
        <v>34</v>
      </c>
      <c r="R16" s="11">
        <v>8.11</v>
      </c>
      <c r="S16" s="11" t="s">
        <v>34</v>
      </c>
      <c r="T16" s="11">
        <v>7.65</v>
      </c>
      <c r="U16" s="11" t="s">
        <v>34</v>
      </c>
      <c r="V16" s="11">
        <v>25.3</v>
      </c>
      <c r="W16" s="11" t="s">
        <v>34</v>
      </c>
      <c r="X16" s="11">
        <v>27.26</v>
      </c>
      <c r="Y16" s="11" t="s">
        <v>34</v>
      </c>
      <c r="Z16" s="11">
        <v>10.192</v>
      </c>
      <c r="AA16" s="11" t="s">
        <v>34</v>
      </c>
      <c r="AB16" s="11">
        <v>15.1968</v>
      </c>
      <c r="AC16" s="11" t="s">
        <v>34</v>
      </c>
      <c r="AD16" s="11">
        <v>58</v>
      </c>
      <c r="AE16" s="11" t="s">
        <v>34</v>
      </c>
      <c r="AF16" s="11">
        <v>7.5318926999999994E-2</v>
      </c>
    </row>
    <row r="17" spans="1:32" ht="15" thickBot="1" x14ac:dyDescent="0.4">
      <c r="A17" s="12" t="s">
        <v>35</v>
      </c>
      <c r="B17" s="12">
        <v>10.199999999999999</v>
      </c>
      <c r="C17" s="12" t="s">
        <v>35</v>
      </c>
      <c r="D17" s="12">
        <v>2.6943735447546129E-2</v>
      </c>
      <c r="E17" s="12" t="s">
        <v>35</v>
      </c>
      <c r="F17" s="12">
        <v>32.18</v>
      </c>
      <c r="G17" s="12" t="s">
        <v>35</v>
      </c>
      <c r="H17" s="12">
        <v>0.40899999999999997</v>
      </c>
      <c r="I17" s="12" t="s">
        <v>35</v>
      </c>
      <c r="J17" s="12">
        <v>5.3040000000000003</v>
      </c>
      <c r="K17" s="12" t="s">
        <v>35</v>
      </c>
      <c r="L17" s="12">
        <v>17.5</v>
      </c>
      <c r="M17" s="12" t="s">
        <v>35</v>
      </c>
      <c r="N17" s="12">
        <v>1.63</v>
      </c>
      <c r="O17" s="12" t="s">
        <v>35</v>
      </c>
      <c r="P17" s="12">
        <v>1.28</v>
      </c>
      <c r="Q17" s="12" t="s">
        <v>35</v>
      </c>
      <c r="R17" s="12">
        <v>1.62</v>
      </c>
      <c r="S17" s="12" t="s">
        <v>35</v>
      </c>
      <c r="T17" s="12">
        <v>1.27</v>
      </c>
      <c r="U17" s="12" t="s">
        <v>35</v>
      </c>
      <c r="V17" s="12">
        <v>19</v>
      </c>
      <c r="W17" s="12" t="s">
        <v>35</v>
      </c>
      <c r="X17" s="12">
        <v>3.59</v>
      </c>
      <c r="Y17" s="12" t="s">
        <v>35</v>
      </c>
      <c r="Z17" s="12">
        <v>5.5780000000000003</v>
      </c>
      <c r="AA17" s="12" t="s">
        <v>35</v>
      </c>
      <c r="AB17" s="12">
        <v>10.154400000000001</v>
      </c>
      <c r="AC17" s="12" t="s">
        <v>35</v>
      </c>
      <c r="AD17" s="12">
        <v>21</v>
      </c>
      <c r="AE17" s="12" t="s">
        <v>35</v>
      </c>
      <c r="AF17" s="12">
        <v>3.8894327999999999E-2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EBA84-7A83-48DD-861C-98F16A99977F}">
  <dimension ref="A1:Y41"/>
  <sheetViews>
    <sheetView topLeftCell="A3" workbookViewId="0">
      <selection activeCell="M8" sqref="M8"/>
    </sheetView>
  </sheetViews>
  <sheetFormatPr defaultRowHeight="14.5" x14ac:dyDescent="0.35"/>
  <cols>
    <col min="1" max="1" width="9.7265625" bestFit="1" customWidth="1"/>
    <col min="3" max="3" width="10.7265625" bestFit="1" customWidth="1"/>
    <col min="5" max="5" width="20.54296875" bestFit="1" customWidth="1"/>
    <col min="6" max="6" width="9.7265625" style="62" bestFit="1" customWidth="1"/>
    <col min="7" max="7" width="10.1796875" style="62" bestFit="1" customWidth="1"/>
    <col min="8" max="8" width="12.7265625" style="62" customWidth="1"/>
    <col min="9" max="9" width="10.26953125" bestFit="1" customWidth="1"/>
    <col min="14" max="14" width="10" bestFit="1" customWidth="1"/>
  </cols>
  <sheetData>
    <row r="1" spans="1:25" x14ac:dyDescent="0.35">
      <c r="F1"/>
      <c r="G1"/>
      <c r="H1"/>
    </row>
    <row r="2" spans="1:25" x14ac:dyDescent="0.35">
      <c r="F2"/>
      <c r="G2" s="30" t="s">
        <v>127</v>
      </c>
      <c r="H2" s="31">
        <f>SUM(H5:H38)</f>
        <v>4.925100150212546</v>
      </c>
    </row>
    <row r="3" spans="1:25" x14ac:dyDescent="0.35">
      <c r="F3"/>
      <c r="G3"/>
      <c r="H3"/>
    </row>
    <row r="4" spans="1:25" x14ac:dyDescent="0.35">
      <c r="B4" s="48" t="s">
        <v>128</v>
      </c>
      <c r="C4" s="49" t="s">
        <v>116</v>
      </c>
      <c r="D4" s="49" t="s">
        <v>116</v>
      </c>
      <c r="E4" s="50" t="s">
        <v>129</v>
      </c>
      <c r="F4" s="51" t="s">
        <v>130</v>
      </c>
      <c r="G4" s="52" t="s">
        <v>131</v>
      </c>
      <c r="H4" s="53" t="s">
        <v>132</v>
      </c>
    </row>
    <row r="5" spans="1:25" x14ac:dyDescent="0.35">
      <c r="B5" s="4">
        <v>1</v>
      </c>
      <c r="C5" s="54">
        <v>42186</v>
      </c>
      <c r="D5" s="5">
        <f>MONTH(C5)</f>
        <v>7</v>
      </c>
      <c r="E5" s="6">
        <v>44.215515000000003</v>
      </c>
      <c r="F5" s="55">
        <f>$K$6+$K$7*B5+VLOOKUP(D5,$J$10:$K$21,2)</f>
        <v>43.72889218789016</v>
      </c>
      <c r="G5" s="56">
        <f>F5-E5</f>
        <v>-0.48662281210984304</v>
      </c>
      <c r="H5" s="57">
        <f>G5*G5</f>
        <v>0.23680176126569161</v>
      </c>
    </row>
    <row r="6" spans="1:25" x14ac:dyDescent="0.35">
      <c r="B6" s="4">
        <v>2</v>
      </c>
      <c r="C6" s="54">
        <v>42217</v>
      </c>
      <c r="D6" s="5">
        <f t="shared" ref="D6:D39" si="0">MONTH(C6)</f>
        <v>8</v>
      </c>
      <c r="E6" s="6">
        <v>42.397035000000002</v>
      </c>
      <c r="F6" s="55">
        <f t="shared" ref="F6:F39" si="1">$K$6+$K$7*B6+VLOOKUP(D6,$J$10:$K$21,2)</f>
        <v>41.95590876673598</v>
      </c>
      <c r="G6" s="56">
        <f t="shared" ref="G6:G38" si="2">F6-E6</f>
        <v>-0.44112623326402201</v>
      </c>
      <c r="H6" s="57">
        <f t="shared" ref="H6:H38" si="3">G6*G6</f>
        <v>0.19459235367370437</v>
      </c>
      <c r="J6" s="32" t="s">
        <v>133</v>
      </c>
      <c r="K6" s="58">
        <v>37.377691935659122</v>
      </c>
    </row>
    <row r="7" spans="1:25" x14ac:dyDescent="0.35">
      <c r="B7" s="4">
        <v>3</v>
      </c>
      <c r="C7" s="54">
        <v>42248</v>
      </c>
      <c r="D7" s="5">
        <f t="shared" si="0"/>
        <v>9</v>
      </c>
      <c r="E7" s="6">
        <v>34.675395999999999</v>
      </c>
      <c r="F7" s="55">
        <f t="shared" si="1"/>
        <v>35.127089649818402</v>
      </c>
      <c r="G7" s="56">
        <f t="shared" si="2"/>
        <v>0.45169364981840232</v>
      </c>
      <c r="H7" s="57">
        <f t="shared" si="3"/>
        <v>0.20402715328626947</v>
      </c>
      <c r="J7" s="44" t="s">
        <v>134</v>
      </c>
      <c r="K7" s="59">
        <v>5.9027756589271521E-2</v>
      </c>
    </row>
    <row r="8" spans="1:25" x14ac:dyDescent="0.35">
      <c r="B8" s="4">
        <v>4</v>
      </c>
      <c r="C8" s="54">
        <v>42278</v>
      </c>
      <c r="D8" s="5">
        <f t="shared" si="0"/>
        <v>10</v>
      </c>
      <c r="E8" s="6">
        <v>37.318050999999997</v>
      </c>
      <c r="F8" s="55">
        <f t="shared" si="1"/>
        <v>37.693440822823248</v>
      </c>
      <c r="G8" s="56">
        <f t="shared" si="2"/>
        <v>0.37538982282325151</v>
      </c>
      <c r="H8" s="57">
        <f t="shared" si="3"/>
        <v>0.14091751907927216</v>
      </c>
    </row>
    <row r="9" spans="1:25" x14ac:dyDescent="0.35">
      <c r="B9" s="4">
        <v>5</v>
      </c>
      <c r="C9" s="54">
        <v>42309</v>
      </c>
      <c r="D9" s="5">
        <f t="shared" si="0"/>
        <v>11</v>
      </c>
      <c r="E9" s="6">
        <v>34.576582000000002</v>
      </c>
      <c r="F9" s="55">
        <f t="shared" si="1"/>
        <v>35.317002552897975</v>
      </c>
      <c r="G9" s="56">
        <f t="shared" si="2"/>
        <v>0.74042055289797304</v>
      </c>
      <c r="H9" s="57">
        <f t="shared" si="3"/>
        <v>0.54822259515374006</v>
      </c>
      <c r="J9" s="30" t="s">
        <v>135</v>
      </c>
      <c r="K9" s="31"/>
      <c r="N9" s="63" t="s">
        <v>137</v>
      </c>
      <c r="O9" s="63"/>
      <c r="P9" s="63"/>
      <c r="Q9" s="63"/>
      <c r="R9" s="63"/>
      <c r="S9" s="63"/>
      <c r="T9" s="63"/>
      <c r="U9" s="63"/>
      <c r="V9" s="63"/>
      <c r="W9" s="63"/>
      <c r="X9" s="63"/>
      <c r="Y9" s="63"/>
    </row>
    <row r="10" spans="1:25" x14ac:dyDescent="0.35">
      <c r="B10" s="4">
        <v>6</v>
      </c>
      <c r="C10" s="54">
        <v>42339</v>
      </c>
      <c r="D10" s="5">
        <f t="shared" si="0"/>
        <v>12</v>
      </c>
      <c r="E10" s="6">
        <v>36.459079000000003</v>
      </c>
      <c r="F10" s="55">
        <f t="shared" si="1"/>
        <v>36.417886501204528</v>
      </c>
      <c r="G10" s="56">
        <f t="shared" si="2"/>
        <v>-4.1192498795474819E-2</v>
      </c>
      <c r="H10" s="57">
        <f t="shared" si="3"/>
        <v>1.6968219570151944E-3</v>
      </c>
      <c r="J10" s="38">
        <v>1</v>
      </c>
      <c r="K10" s="42">
        <v>-4.4565503326918625</v>
      </c>
      <c r="N10" s="63" t="s">
        <v>138</v>
      </c>
      <c r="O10" s="63"/>
      <c r="P10" s="63"/>
      <c r="Q10" s="63"/>
      <c r="R10" s="63"/>
      <c r="S10" s="63"/>
      <c r="T10" s="63"/>
      <c r="U10" s="63"/>
      <c r="V10" s="63"/>
      <c r="W10" s="63"/>
      <c r="X10" s="63"/>
      <c r="Y10" s="63"/>
    </row>
    <row r="11" spans="1:25" x14ac:dyDescent="0.35">
      <c r="B11" s="4">
        <v>7</v>
      </c>
      <c r="C11" s="54">
        <v>42370</v>
      </c>
      <c r="D11" s="5">
        <f t="shared" si="0"/>
        <v>1</v>
      </c>
      <c r="E11" s="6">
        <v>33.487141000000001</v>
      </c>
      <c r="F11" s="55">
        <f t="shared" si="1"/>
        <v>33.33433589909216</v>
      </c>
      <c r="G11" s="56">
        <f t="shared" si="2"/>
        <v>-0.15280510090784105</v>
      </c>
      <c r="H11" s="57">
        <f t="shared" si="3"/>
        <v>2.3349398863455485E-2</v>
      </c>
      <c r="J11" s="38">
        <v>2</v>
      </c>
      <c r="K11" s="42">
        <v>-6.6225127143271152</v>
      </c>
      <c r="N11" s="63" t="s">
        <v>139</v>
      </c>
      <c r="O11" s="63"/>
      <c r="P11" s="63"/>
      <c r="Q11" s="63"/>
      <c r="R11" s="63"/>
      <c r="S11" s="63"/>
      <c r="T11" s="63"/>
      <c r="U11" s="63"/>
      <c r="V11" s="63"/>
      <c r="W11" s="63"/>
      <c r="X11" s="63"/>
      <c r="Y11" s="63"/>
    </row>
    <row r="12" spans="1:25" x14ac:dyDescent="0.35">
      <c r="B12" s="4">
        <v>8</v>
      </c>
      <c r="C12" s="54">
        <v>42401</v>
      </c>
      <c r="D12" s="5">
        <f t="shared" si="0"/>
        <v>2</v>
      </c>
      <c r="E12" s="6">
        <v>30.718097</v>
      </c>
      <c r="F12" s="55">
        <f t="shared" si="1"/>
        <v>31.22740127404618</v>
      </c>
      <c r="G12" s="56">
        <f t="shared" si="2"/>
        <v>0.50930427404617973</v>
      </c>
      <c r="H12" s="57">
        <f t="shared" si="3"/>
        <v>0.25939084356170616</v>
      </c>
      <c r="J12" s="38">
        <v>3</v>
      </c>
      <c r="K12" s="42">
        <v>1.6017588763788679</v>
      </c>
      <c r="N12" s="63" t="s">
        <v>140</v>
      </c>
      <c r="O12" s="63"/>
      <c r="P12" s="63"/>
      <c r="Q12" s="63"/>
      <c r="R12" s="63"/>
      <c r="S12" s="63"/>
      <c r="T12" s="63"/>
      <c r="U12" s="63"/>
      <c r="V12" s="63"/>
      <c r="W12" s="63"/>
      <c r="X12" s="63"/>
      <c r="Y12" s="63"/>
    </row>
    <row r="13" spans="1:25" x14ac:dyDescent="0.35">
      <c r="A13" s="60"/>
      <c r="B13" s="4">
        <v>9</v>
      </c>
      <c r="C13" s="54">
        <v>42430</v>
      </c>
      <c r="D13" s="5">
        <f t="shared" si="0"/>
        <v>3</v>
      </c>
      <c r="E13" s="6">
        <v>39.369601000000003</v>
      </c>
      <c r="F13" s="55">
        <f t="shared" si="1"/>
        <v>39.510700621341435</v>
      </c>
      <c r="G13" s="56">
        <f t="shared" si="2"/>
        <v>0.14109962134143217</v>
      </c>
      <c r="H13" s="57">
        <f t="shared" si="3"/>
        <v>1.990910314269554E-2</v>
      </c>
      <c r="J13" s="38">
        <v>4</v>
      </c>
      <c r="K13" s="42">
        <v>-0.31830318095973487</v>
      </c>
    </row>
    <row r="14" spans="1:25" x14ac:dyDescent="0.35">
      <c r="A14" s="60"/>
      <c r="B14" s="4">
        <v>10</v>
      </c>
      <c r="C14" s="54">
        <v>42461</v>
      </c>
      <c r="D14" s="5">
        <f t="shared" si="0"/>
        <v>4</v>
      </c>
      <c r="E14" s="6">
        <v>37.762307</v>
      </c>
      <c r="F14" s="55">
        <f t="shared" si="1"/>
        <v>37.649666320592097</v>
      </c>
      <c r="G14" s="56">
        <f t="shared" si="2"/>
        <v>-0.11264067940790312</v>
      </c>
      <c r="H14" s="57">
        <f t="shared" si="3"/>
        <v>1.268792265747401E-2</v>
      </c>
      <c r="J14" s="38">
        <v>5</v>
      </c>
      <c r="K14" s="42">
        <v>1.2754447930168653</v>
      </c>
      <c r="N14" s="63" t="s">
        <v>141</v>
      </c>
    </row>
    <row r="15" spans="1:25" x14ac:dyDescent="0.35">
      <c r="A15" s="60"/>
      <c r="B15" s="4">
        <v>11</v>
      </c>
      <c r="C15" s="54">
        <v>42491</v>
      </c>
      <c r="D15" s="5">
        <f t="shared" si="0"/>
        <v>5</v>
      </c>
      <c r="E15" s="6">
        <v>38.883682999999998</v>
      </c>
      <c r="F15" s="55">
        <f t="shared" si="1"/>
        <v>39.302442051157975</v>
      </c>
      <c r="G15" s="56">
        <f t="shared" si="2"/>
        <v>0.41875905115797707</v>
      </c>
      <c r="H15" s="57">
        <f t="shared" si="3"/>
        <v>0.17535914292672924</v>
      </c>
      <c r="J15" s="38">
        <v>6</v>
      </c>
      <c r="K15" s="42">
        <v>3.795692525262635</v>
      </c>
    </row>
    <row r="16" spans="1:25" x14ac:dyDescent="0.35">
      <c r="A16" s="60"/>
      <c r="B16" s="4">
        <v>12</v>
      </c>
      <c r="C16" s="54">
        <v>42522</v>
      </c>
      <c r="D16" s="5">
        <f t="shared" si="0"/>
        <v>6</v>
      </c>
      <c r="E16" s="6">
        <v>41.901958999999998</v>
      </c>
      <c r="F16" s="55">
        <f t="shared" si="1"/>
        <v>41.881717539993019</v>
      </c>
      <c r="G16" s="56">
        <f t="shared" si="2"/>
        <v>-2.0241460006978684E-2</v>
      </c>
      <c r="H16" s="57">
        <f t="shared" si="3"/>
        <v>4.0971670321411754E-4</v>
      </c>
      <c r="J16" s="38">
        <v>7</v>
      </c>
      <c r="K16" s="42">
        <v>6.292172495641764</v>
      </c>
    </row>
    <row r="17" spans="1:11" x14ac:dyDescent="0.35">
      <c r="A17" s="60"/>
      <c r="B17" s="4">
        <v>13</v>
      </c>
      <c r="C17" s="54">
        <v>42552</v>
      </c>
      <c r="D17" s="5">
        <f t="shared" si="0"/>
        <v>7</v>
      </c>
      <c r="E17" s="6">
        <v>44.021861000000001</v>
      </c>
      <c r="F17" s="55">
        <f t="shared" si="1"/>
        <v>44.43722526696142</v>
      </c>
      <c r="G17" s="56">
        <f t="shared" si="2"/>
        <v>0.41536426696141859</v>
      </c>
      <c r="H17" s="57">
        <f t="shared" si="3"/>
        <v>0.17252747426839662</v>
      </c>
      <c r="J17" s="38">
        <v>8</v>
      </c>
      <c r="K17" s="42">
        <v>4.4601613178983168</v>
      </c>
    </row>
    <row r="18" spans="1:11" x14ac:dyDescent="0.35">
      <c r="A18" s="60"/>
      <c r="B18" s="4">
        <v>14</v>
      </c>
      <c r="C18" s="54">
        <v>42583</v>
      </c>
      <c r="D18" s="5">
        <f t="shared" si="0"/>
        <v>8</v>
      </c>
      <c r="E18" s="6">
        <v>42.813205000000004</v>
      </c>
      <c r="F18" s="55">
        <f t="shared" si="1"/>
        <v>42.66424184580724</v>
      </c>
      <c r="G18" s="56">
        <f t="shared" si="2"/>
        <v>-0.14896315419276362</v>
      </c>
      <c r="H18" s="57">
        <f t="shared" si="3"/>
        <v>2.2190021307057071E-2</v>
      </c>
      <c r="J18" s="38">
        <v>9</v>
      </c>
      <c r="K18" s="42">
        <v>-2.4276855556085355</v>
      </c>
    </row>
    <row r="19" spans="1:11" x14ac:dyDescent="0.35">
      <c r="A19" s="60"/>
      <c r="B19" s="4">
        <v>15</v>
      </c>
      <c r="C19" s="54">
        <v>42614</v>
      </c>
      <c r="D19" s="5">
        <f t="shared" si="0"/>
        <v>9</v>
      </c>
      <c r="E19" s="6">
        <v>36.131604000000003</v>
      </c>
      <c r="F19" s="55">
        <f t="shared" si="1"/>
        <v>35.835422728889661</v>
      </c>
      <c r="G19" s="56">
        <f t="shared" si="2"/>
        <v>-0.29618127111034198</v>
      </c>
      <c r="H19" s="57">
        <f t="shared" si="3"/>
        <v>8.7723345356537905E-2</v>
      </c>
      <c r="J19" s="38">
        <v>10</v>
      </c>
      <c r="K19" s="42">
        <v>7.9637860807042757E-2</v>
      </c>
    </row>
    <row r="20" spans="1:11" x14ac:dyDescent="0.35">
      <c r="A20" s="60"/>
      <c r="B20" s="4">
        <v>16</v>
      </c>
      <c r="C20" s="54">
        <v>42644</v>
      </c>
      <c r="D20" s="5">
        <f t="shared" si="0"/>
        <v>10</v>
      </c>
      <c r="E20" s="6">
        <v>39.183461000000001</v>
      </c>
      <c r="F20" s="55">
        <f t="shared" si="1"/>
        <v>38.401773901894508</v>
      </c>
      <c r="G20" s="56">
        <f t="shared" si="2"/>
        <v>-0.78168709810549331</v>
      </c>
      <c r="H20" s="57">
        <f t="shared" si="3"/>
        <v>0.61103471934458709</v>
      </c>
      <c r="J20" s="38">
        <v>11</v>
      </c>
      <c r="K20" s="42">
        <v>-2.3558281657075053</v>
      </c>
    </row>
    <row r="21" spans="1:11" x14ac:dyDescent="0.35">
      <c r="A21" s="60"/>
      <c r="B21" s="4">
        <v>17</v>
      </c>
      <c r="C21" s="54">
        <v>42675</v>
      </c>
      <c r="D21" s="5">
        <f t="shared" si="0"/>
        <v>11</v>
      </c>
      <c r="E21" s="6">
        <v>36.671543999999997</v>
      </c>
      <c r="F21" s="55">
        <f t="shared" si="1"/>
        <v>36.025335631969234</v>
      </c>
      <c r="G21" s="56">
        <f t="shared" si="2"/>
        <v>-0.64620836803076287</v>
      </c>
      <c r="H21" s="57">
        <f t="shared" si="3"/>
        <v>0.41758525491298187</v>
      </c>
      <c r="J21" s="44">
        <v>12</v>
      </c>
      <c r="K21" s="42">
        <v>-1.3139719739902225</v>
      </c>
    </row>
    <row r="22" spans="1:11" x14ac:dyDescent="0.35">
      <c r="A22" s="60"/>
      <c r="B22" s="4">
        <v>18</v>
      </c>
      <c r="C22" s="54">
        <v>42705</v>
      </c>
      <c r="D22" s="5">
        <f t="shared" si="0"/>
        <v>12</v>
      </c>
      <c r="E22" s="6">
        <v>37.426385000000003</v>
      </c>
      <c r="F22" s="55">
        <f t="shared" si="1"/>
        <v>37.126219580275787</v>
      </c>
      <c r="G22" s="56">
        <f t="shared" si="2"/>
        <v>-0.30016541972421606</v>
      </c>
      <c r="H22" s="57">
        <f t="shared" si="3"/>
        <v>9.0099279198214796E-2</v>
      </c>
      <c r="J22" s="30" t="s">
        <v>136</v>
      </c>
      <c r="K22" s="31">
        <v>0</v>
      </c>
    </row>
    <row r="23" spans="1:11" x14ac:dyDescent="0.35">
      <c r="A23" s="60"/>
      <c r="B23" s="4">
        <v>19</v>
      </c>
      <c r="C23" s="54">
        <v>42736</v>
      </c>
      <c r="D23" s="5">
        <f t="shared" si="0"/>
        <v>1</v>
      </c>
      <c r="E23" s="6">
        <v>34.327419999999996</v>
      </c>
      <c r="F23" s="55">
        <f t="shared" si="1"/>
        <v>34.04266897816342</v>
      </c>
      <c r="G23" s="56">
        <f t="shared" si="2"/>
        <v>-0.28475102183657697</v>
      </c>
      <c r="H23" s="57">
        <f t="shared" si="3"/>
        <v>8.108314443697473E-2</v>
      </c>
    </row>
    <row r="24" spans="1:11" x14ac:dyDescent="0.35">
      <c r="A24" s="60"/>
      <c r="B24" s="4">
        <v>20</v>
      </c>
      <c r="C24" s="54">
        <v>42767</v>
      </c>
      <c r="D24" s="5">
        <f t="shared" si="0"/>
        <v>2</v>
      </c>
      <c r="E24" s="6">
        <v>31.825085999999999</v>
      </c>
      <c r="F24" s="55">
        <f t="shared" si="1"/>
        <v>31.935734353117439</v>
      </c>
      <c r="G24" s="56">
        <f t="shared" si="2"/>
        <v>0.11064835311744048</v>
      </c>
      <c r="H24" s="57">
        <f t="shared" si="3"/>
        <v>1.22430580476018E-2</v>
      </c>
    </row>
    <row r="25" spans="1:11" x14ac:dyDescent="0.35">
      <c r="A25" s="60"/>
      <c r="B25" s="4">
        <v>21</v>
      </c>
      <c r="C25" s="54">
        <v>42795</v>
      </c>
      <c r="D25" s="5">
        <f t="shared" si="0"/>
        <v>3</v>
      </c>
      <c r="E25" s="6">
        <v>40.506780999999997</v>
      </c>
      <c r="F25" s="55">
        <f t="shared" si="1"/>
        <v>40.219033700412687</v>
      </c>
      <c r="G25" s="56">
        <f t="shared" si="2"/>
        <v>-0.28774729958730916</v>
      </c>
      <c r="H25" s="57">
        <f t="shared" si="3"/>
        <v>8.2798508419788655E-2</v>
      </c>
    </row>
    <row r="26" spans="1:11" x14ac:dyDescent="0.35">
      <c r="A26" s="60"/>
      <c r="B26" s="4">
        <v>22</v>
      </c>
      <c r="C26" s="54">
        <v>42826</v>
      </c>
      <c r="D26" s="5">
        <f t="shared" si="0"/>
        <v>4</v>
      </c>
      <c r="E26" s="6">
        <v>38.505752000000001</v>
      </c>
      <c r="F26" s="55">
        <f t="shared" si="1"/>
        <v>38.357999399663356</v>
      </c>
      <c r="G26" s="56">
        <f t="shared" si="2"/>
        <v>-0.14775260033664495</v>
      </c>
      <c r="H26" s="57">
        <f t="shared" si="3"/>
        <v>2.1830830906240332E-2</v>
      </c>
    </row>
    <row r="27" spans="1:11" x14ac:dyDescent="0.35">
      <c r="A27" s="60"/>
      <c r="B27" s="4">
        <v>23</v>
      </c>
      <c r="C27" s="54">
        <v>42856</v>
      </c>
      <c r="D27" s="5">
        <f t="shared" si="0"/>
        <v>5</v>
      </c>
      <c r="E27" s="6">
        <v>40.429592999999997</v>
      </c>
      <c r="F27" s="55">
        <f t="shared" si="1"/>
        <v>40.010775130229234</v>
      </c>
      <c r="G27" s="56">
        <f t="shared" si="2"/>
        <v>-0.41881786977076274</v>
      </c>
      <c r="H27" s="57">
        <f t="shared" si="3"/>
        <v>0.17540840803931959</v>
      </c>
    </row>
    <row r="28" spans="1:11" x14ac:dyDescent="0.35">
      <c r="A28" s="60"/>
      <c r="B28" s="4">
        <v>24</v>
      </c>
      <c r="C28" s="54">
        <v>42887</v>
      </c>
      <c r="D28" s="5">
        <f t="shared" si="0"/>
        <v>6</v>
      </c>
      <c r="E28" s="6">
        <v>42.570238000000003</v>
      </c>
      <c r="F28" s="55">
        <f t="shared" si="1"/>
        <v>42.590050619064279</v>
      </c>
      <c r="G28" s="56">
        <f t="shared" si="2"/>
        <v>1.9812619064275339E-2</v>
      </c>
      <c r="H28" s="57">
        <f t="shared" si="3"/>
        <v>3.925398741860866E-4</v>
      </c>
    </row>
    <row r="29" spans="1:11" x14ac:dyDescent="0.35">
      <c r="A29" s="60"/>
      <c r="B29" s="4">
        <v>25</v>
      </c>
      <c r="C29" s="54">
        <v>42917</v>
      </c>
      <c r="D29" s="5">
        <f t="shared" si="0"/>
        <v>7</v>
      </c>
      <c r="E29" s="6">
        <v>45.074086000000001</v>
      </c>
      <c r="F29" s="55">
        <f t="shared" si="1"/>
        <v>45.145558346032672</v>
      </c>
      <c r="G29" s="56">
        <f t="shared" si="2"/>
        <v>7.1472346032670941E-2</v>
      </c>
      <c r="H29" s="57">
        <f t="shared" si="3"/>
        <v>5.1082962474138533E-3</v>
      </c>
    </row>
    <row r="30" spans="1:11" x14ac:dyDescent="0.35">
      <c r="A30" s="60"/>
      <c r="B30" s="4">
        <v>26</v>
      </c>
      <c r="C30" s="54">
        <v>42948</v>
      </c>
      <c r="D30" s="5">
        <f t="shared" si="0"/>
        <v>8</v>
      </c>
      <c r="E30" s="6">
        <v>42.782321000000003</v>
      </c>
      <c r="F30" s="55">
        <f t="shared" si="1"/>
        <v>43.372574924878499</v>
      </c>
      <c r="G30" s="56">
        <f t="shared" si="2"/>
        <v>0.59025392487849615</v>
      </c>
      <c r="H30" s="57">
        <f t="shared" si="3"/>
        <v>0.34839969583446939</v>
      </c>
    </row>
    <row r="31" spans="1:11" x14ac:dyDescent="0.35">
      <c r="A31" s="60"/>
      <c r="B31" s="4">
        <v>27</v>
      </c>
      <c r="C31" s="54">
        <v>42979</v>
      </c>
      <c r="D31" s="5">
        <f t="shared" si="0"/>
        <v>9</v>
      </c>
      <c r="E31" s="6">
        <v>36.698979000000001</v>
      </c>
      <c r="F31" s="55">
        <f t="shared" si="1"/>
        <v>36.54375580796092</v>
      </c>
      <c r="G31" s="56">
        <f t="shared" si="2"/>
        <v>-0.15522319203908097</v>
      </c>
      <c r="H31" s="57">
        <f t="shared" si="3"/>
        <v>2.409423934680141E-2</v>
      </c>
    </row>
    <row r="32" spans="1:11" x14ac:dyDescent="0.35">
      <c r="A32" s="60"/>
      <c r="B32" s="4">
        <v>28</v>
      </c>
      <c r="C32" s="54">
        <v>43009</v>
      </c>
      <c r="D32" s="5">
        <f t="shared" si="0"/>
        <v>10</v>
      </c>
      <c r="E32" s="6">
        <v>38.703718000000002</v>
      </c>
      <c r="F32" s="55">
        <f t="shared" si="1"/>
        <v>39.110106980965767</v>
      </c>
      <c r="G32" s="56">
        <f t="shared" si="2"/>
        <v>0.40638898096576526</v>
      </c>
      <c r="H32" s="57">
        <f t="shared" si="3"/>
        <v>0.16515200385039311</v>
      </c>
    </row>
    <row r="33" spans="1:11" x14ac:dyDescent="0.35">
      <c r="A33" s="60"/>
      <c r="B33" s="4">
        <v>29</v>
      </c>
      <c r="C33" s="54">
        <v>43040</v>
      </c>
      <c r="D33" s="5">
        <f t="shared" si="0"/>
        <v>11</v>
      </c>
      <c r="E33" s="6">
        <v>36.827824</v>
      </c>
      <c r="F33" s="55">
        <f t="shared" si="1"/>
        <v>36.733668711040487</v>
      </c>
      <c r="G33" s="56">
        <f t="shared" si="2"/>
        <v>-9.4155288959512973E-2</v>
      </c>
      <c r="H33" s="57">
        <f t="shared" si="3"/>
        <v>8.8652184390493848E-3</v>
      </c>
    </row>
    <row r="34" spans="1:11" x14ac:dyDescent="0.35">
      <c r="A34" s="60"/>
      <c r="B34" s="4">
        <v>30</v>
      </c>
      <c r="C34" s="54">
        <v>43070</v>
      </c>
      <c r="D34" s="5">
        <f t="shared" si="0"/>
        <v>12</v>
      </c>
      <c r="E34" s="6">
        <v>37.493287000000002</v>
      </c>
      <c r="F34" s="55">
        <f t="shared" si="1"/>
        <v>37.834552659347047</v>
      </c>
      <c r="G34" s="56">
        <f t="shared" si="2"/>
        <v>0.34126565934704445</v>
      </c>
      <c r="H34" s="57">
        <f t="shared" si="3"/>
        <v>0.11646225024957299</v>
      </c>
    </row>
    <row r="35" spans="1:11" x14ac:dyDescent="0.35">
      <c r="A35" s="60"/>
      <c r="B35" s="4">
        <v>31</v>
      </c>
      <c r="C35" s="54">
        <v>43101</v>
      </c>
      <c r="D35" s="5">
        <f t="shared" si="0"/>
        <v>1</v>
      </c>
      <c r="E35" s="6">
        <v>34.313549999999999</v>
      </c>
      <c r="F35" s="55">
        <f t="shared" si="1"/>
        <v>34.751002057234679</v>
      </c>
      <c r="G35" s="56">
        <f t="shared" si="2"/>
        <v>0.43745205723467961</v>
      </c>
      <c r="H35" s="57">
        <f t="shared" si="3"/>
        <v>0.19136430237885341</v>
      </c>
    </row>
    <row r="36" spans="1:11" x14ac:dyDescent="0.35">
      <c r="A36" s="60"/>
      <c r="B36" s="4">
        <v>32</v>
      </c>
      <c r="C36" s="54">
        <v>43132</v>
      </c>
      <c r="D36" s="5">
        <f t="shared" si="0"/>
        <v>2</v>
      </c>
      <c r="E36" s="6">
        <v>33.264167999999998</v>
      </c>
      <c r="F36" s="55">
        <f t="shared" si="1"/>
        <v>32.644067432188699</v>
      </c>
      <c r="G36" s="56">
        <f t="shared" si="2"/>
        <v>-0.62010056781129919</v>
      </c>
      <c r="H36" s="57">
        <f t="shared" si="3"/>
        <v>0.38452471419989565</v>
      </c>
    </row>
    <row r="37" spans="1:11" x14ac:dyDescent="0.35">
      <c r="A37" s="60"/>
      <c r="B37" s="4">
        <v>33</v>
      </c>
      <c r="C37" s="54">
        <v>43160</v>
      </c>
      <c r="D37" s="5">
        <f t="shared" si="0"/>
        <v>3</v>
      </c>
      <c r="E37" s="6">
        <v>40.781256999999997</v>
      </c>
      <c r="F37" s="55">
        <f t="shared" si="1"/>
        <v>40.927366779483947</v>
      </c>
      <c r="G37" s="56">
        <f t="shared" si="2"/>
        <v>0.14610977948395032</v>
      </c>
      <c r="H37" s="57">
        <f t="shared" si="3"/>
        <v>2.1348067660848589E-2</v>
      </c>
    </row>
    <row r="38" spans="1:11" x14ac:dyDescent="0.35">
      <c r="A38" s="60"/>
      <c r="B38" s="7">
        <v>34</v>
      </c>
      <c r="C38" s="61">
        <v>43191</v>
      </c>
      <c r="D38" s="5">
        <f t="shared" si="0"/>
        <v>4</v>
      </c>
      <c r="E38" s="9">
        <v>38.806524000000003</v>
      </c>
      <c r="F38" s="55">
        <f t="shared" si="1"/>
        <v>39.066332478734616</v>
      </c>
      <c r="G38" s="56">
        <f t="shared" si="2"/>
        <v>0.25980847873461244</v>
      </c>
      <c r="H38" s="57">
        <f t="shared" si="3"/>
        <v>6.7500445622393559E-2</v>
      </c>
    </row>
    <row r="39" spans="1:11" x14ac:dyDescent="0.35">
      <c r="B39" s="64">
        <v>35</v>
      </c>
      <c r="C39" s="65">
        <v>43586</v>
      </c>
      <c r="D39" s="66">
        <f t="shared" si="0"/>
        <v>5</v>
      </c>
      <c r="E39" s="67"/>
      <c r="F39" s="68">
        <f t="shared" si="1"/>
        <v>40.719108209300494</v>
      </c>
      <c r="G39" s="56"/>
      <c r="H39" s="57"/>
    </row>
    <row r="41" spans="1:11" x14ac:dyDescent="0.35">
      <c r="B41" s="67" t="s">
        <v>142</v>
      </c>
      <c r="C41" s="67"/>
      <c r="D41" s="67"/>
      <c r="E41" s="67"/>
      <c r="F41" s="69"/>
      <c r="G41" s="69"/>
      <c r="H41" s="69"/>
      <c r="I41" s="67"/>
      <c r="J41" s="67"/>
      <c r="K41" s="67"/>
    </row>
  </sheetData>
  <conditionalFormatting sqref="K10:K2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C2609-22D5-4BCD-9083-11B52383AEC1}">
  <dimension ref="B1:Q38"/>
  <sheetViews>
    <sheetView workbookViewId="0">
      <selection activeCell="L3" sqref="L3"/>
    </sheetView>
  </sheetViews>
  <sheetFormatPr defaultRowHeight="14.5" x14ac:dyDescent="0.35"/>
  <cols>
    <col min="3" max="3" width="10.7265625" bestFit="1" customWidth="1"/>
    <col min="5" max="5" width="20.54296875" bestFit="1" customWidth="1"/>
    <col min="6" max="6" width="9.7265625" style="62" bestFit="1" customWidth="1"/>
    <col min="7" max="8" width="8.7265625" style="62"/>
    <col min="9" max="9" width="10.26953125" bestFit="1" customWidth="1"/>
    <col min="14" max="14" width="10" bestFit="1" customWidth="1"/>
  </cols>
  <sheetData>
    <row r="1" spans="2:17" x14ac:dyDescent="0.35">
      <c r="F1"/>
      <c r="G1"/>
      <c r="H1"/>
    </row>
    <row r="2" spans="2:17" x14ac:dyDescent="0.35">
      <c r="F2"/>
      <c r="G2" s="30" t="s">
        <v>127</v>
      </c>
      <c r="H2" s="31">
        <f>SUM(H5:H38)</f>
        <v>5.594982437631252</v>
      </c>
    </row>
    <row r="3" spans="2:17" x14ac:dyDescent="0.35">
      <c r="F3"/>
      <c r="G3"/>
      <c r="H3"/>
    </row>
    <row r="4" spans="2:17" x14ac:dyDescent="0.35">
      <c r="B4" s="48" t="s">
        <v>128</v>
      </c>
      <c r="C4" s="49" t="s">
        <v>116</v>
      </c>
      <c r="D4" s="49" t="s">
        <v>116</v>
      </c>
      <c r="E4" s="50" t="s">
        <v>129</v>
      </c>
      <c r="F4" s="51" t="s">
        <v>130</v>
      </c>
      <c r="G4" s="52" t="s">
        <v>131</v>
      </c>
      <c r="H4" s="53" t="s">
        <v>132</v>
      </c>
    </row>
    <row r="5" spans="2:17" x14ac:dyDescent="0.35">
      <c r="B5" s="4">
        <v>1</v>
      </c>
      <c r="C5" s="54">
        <v>42186</v>
      </c>
      <c r="D5" s="5">
        <f>MONTH(C5)</f>
        <v>7</v>
      </c>
      <c r="E5" s="6">
        <v>44.215515000000003</v>
      </c>
      <c r="F5" s="55">
        <f>$K$6*($K$7^B5)*VLOOKUP(D5,$J$10:$K$21,2)</f>
        <v>43.641835670832258</v>
      </c>
      <c r="G5" s="56">
        <f>F5-E5</f>
        <v>-0.57367932916774578</v>
      </c>
      <c r="H5" s="57">
        <f>G5*G5</f>
        <v>0.32910797271435482</v>
      </c>
    </row>
    <row r="6" spans="2:17" x14ac:dyDescent="0.35">
      <c r="B6" s="4">
        <v>2</v>
      </c>
      <c r="C6" s="54">
        <v>42217</v>
      </c>
      <c r="D6" s="5">
        <f t="shared" ref="D6:D38" si="0">MONTH(C6)</f>
        <v>8</v>
      </c>
      <c r="E6" s="6">
        <v>42.397035000000002</v>
      </c>
      <c r="F6" s="55">
        <f t="shared" ref="F6:F38" si="1">$K$6*($K$7^B6)*VLOOKUP(D6,$J$10:$K$21,2)</f>
        <v>41.897927456782675</v>
      </c>
      <c r="G6" s="56">
        <f t="shared" ref="G6:G38" si="2">F6-E6</f>
        <v>-0.49910754321732753</v>
      </c>
      <c r="H6" s="57">
        <f t="shared" ref="H6:H38" si="3">G6*G6</f>
        <v>0.24910833969643648</v>
      </c>
      <c r="J6" s="32" t="s">
        <v>133</v>
      </c>
      <c r="K6" s="58">
        <v>37.261829849145499</v>
      </c>
      <c r="N6" s="70" t="s">
        <v>143</v>
      </c>
      <c r="O6" s="70"/>
      <c r="P6" s="70"/>
      <c r="Q6" s="70"/>
    </row>
    <row r="7" spans="2:17" x14ac:dyDescent="0.35">
      <c r="B7" s="4">
        <v>3</v>
      </c>
      <c r="C7" s="54">
        <v>42248</v>
      </c>
      <c r="D7" s="5">
        <f t="shared" si="0"/>
        <v>9</v>
      </c>
      <c r="E7" s="6">
        <v>34.675395999999999</v>
      </c>
      <c r="F7" s="55">
        <f t="shared" si="1"/>
        <v>35.201778766066042</v>
      </c>
      <c r="G7" s="56">
        <f t="shared" si="2"/>
        <v>0.52638276606604251</v>
      </c>
      <c r="H7" s="57">
        <f t="shared" si="3"/>
        <v>0.27707881641133802</v>
      </c>
      <c r="J7" s="44" t="s">
        <v>134</v>
      </c>
      <c r="K7" s="59">
        <v>1.001490210127052</v>
      </c>
      <c r="N7" s="70" t="s">
        <v>144</v>
      </c>
      <c r="O7" s="70"/>
      <c r="P7" s="70"/>
      <c r="Q7" s="70"/>
    </row>
    <row r="8" spans="2:17" x14ac:dyDescent="0.35">
      <c r="B8" s="4">
        <v>4</v>
      </c>
      <c r="C8" s="54">
        <v>42278</v>
      </c>
      <c r="D8" s="5">
        <f t="shared" si="0"/>
        <v>10</v>
      </c>
      <c r="E8" s="6">
        <v>37.318050999999997</v>
      </c>
      <c r="F8" s="55">
        <f t="shared" si="1"/>
        <v>37.718143343004897</v>
      </c>
      <c r="G8" s="56">
        <f t="shared" si="2"/>
        <v>0.40009234300489993</v>
      </c>
      <c r="H8" s="57">
        <f t="shared" si="3"/>
        <v>0.16007388293115049</v>
      </c>
    </row>
    <row r="9" spans="2:17" x14ac:dyDescent="0.35">
      <c r="B9" s="4">
        <v>5</v>
      </c>
      <c r="C9" s="54">
        <v>42309</v>
      </c>
      <c r="D9" s="5">
        <f t="shared" si="0"/>
        <v>11</v>
      </c>
      <c r="E9" s="6">
        <v>34.576582000000002</v>
      </c>
      <c r="F9" s="55">
        <f t="shared" si="1"/>
        <v>35.389624421987257</v>
      </c>
      <c r="G9" s="56">
        <f t="shared" si="2"/>
        <v>0.81304242198725518</v>
      </c>
      <c r="H9" s="57">
        <f t="shared" si="3"/>
        <v>0.66103797995090197</v>
      </c>
      <c r="J9" s="30" t="s">
        <v>135</v>
      </c>
      <c r="K9" s="31"/>
    </row>
    <row r="10" spans="2:17" x14ac:dyDescent="0.35">
      <c r="B10" s="4">
        <v>6</v>
      </c>
      <c r="C10" s="54">
        <v>42339</v>
      </c>
      <c r="D10" s="5">
        <f t="shared" si="0"/>
        <v>12</v>
      </c>
      <c r="E10" s="6">
        <v>36.459079000000003</v>
      </c>
      <c r="F10" s="55">
        <f t="shared" si="1"/>
        <v>36.463557985681426</v>
      </c>
      <c r="G10" s="56">
        <f t="shared" si="2"/>
        <v>4.4789856814233531E-3</v>
      </c>
      <c r="H10" s="57">
        <f t="shared" si="3"/>
        <v>2.0061312734395417E-5</v>
      </c>
      <c r="J10" s="38">
        <v>1</v>
      </c>
      <c r="K10" s="42">
        <v>0.88798560301449114</v>
      </c>
      <c r="N10" t="s">
        <v>145</v>
      </c>
    </row>
    <row r="11" spans="2:17" x14ac:dyDescent="0.35">
      <c r="B11" s="4">
        <v>7</v>
      </c>
      <c r="C11" s="54">
        <v>42370</v>
      </c>
      <c r="D11" s="5">
        <f t="shared" si="0"/>
        <v>1</v>
      </c>
      <c r="E11" s="6">
        <v>33.487141000000001</v>
      </c>
      <c r="F11" s="55">
        <f t="shared" si="1"/>
        <v>33.434671531576718</v>
      </c>
      <c r="G11" s="56">
        <f t="shared" si="2"/>
        <v>-5.2469468423282706E-2</v>
      </c>
      <c r="H11" s="57">
        <f t="shared" si="3"/>
        <v>2.753045116621861E-3</v>
      </c>
      <c r="J11" s="38">
        <v>2</v>
      </c>
      <c r="K11" s="42">
        <v>0.83203630155376118</v>
      </c>
    </row>
    <row r="12" spans="2:17" x14ac:dyDescent="0.35">
      <c r="B12" s="4">
        <v>8</v>
      </c>
      <c r="C12" s="54">
        <v>42401</v>
      </c>
      <c r="D12" s="5">
        <f t="shared" si="0"/>
        <v>2</v>
      </c>
      <c r="E12" s="6">
        <v>30.718097</v>
      </c>
      <c r="F12" s="55">
        <f t="shared" si="1"/>
        <v>31.374738844612946</v>
      </c>
      <c r="G12" s="56">
        <f t="shared" si="2"/>
        <v>0.65664184461294539</v>
      </c>
      <c r="H12" s="57">
        <f t="shared" si="3"/>
        <v>0.4311785120966915</v>
      </c>
      <c r="J12" s="38">
        <v>3</v>
      </c>
      <c r="K12" s="42">
        <v>1.0460379627983205</v>
      </c>
    </row>
    <row r="13" spans="2:17" x14ac:dyDescent="0.35">
      <c r="B13" s="4">
        <v>9</v>
      </c>
      <c r="C13" s="54">
        <v>42430</v>
      </c>
      <c r="D13" s="5">
        <f t="shared" si="0"/>
        <v>3</v>
      </c>
      <c r="E13" s="6">
        <v>39.369601000000003</v>
      </c>
      <c r="F13" s="55">
        <f t="shared" si="1"/>
        <v>39.503174680410261</v>
      </c>
      <c r="G13" s="56">
        <f t="shared" si="2"/>
        <v>0.13357368041025808</v>
      </c>
      <c r="H13" s="57">
        <f t="shared" si="3"/>
        <v>1.7841928098341762E-2</v>
      </c>
      <c r="J13" s="38">
        <v>4</v>
      </c>
      <c r="K13" s="42">
        <v>0.99609724673407385</v>
      </c>
    </row>
    <row r="14" spans="2:17" x14ac:dyDescent="0.35">
      <c r="B14" s="4">
        <v>10</v>
      </c>
      <c r="C14" s="54">
        <v>42461</v>
      </c>
      <c r="D14" s="5">
        <f t="shared" si="0"/>
        <v>4</v>
      </c>
      <c r="E14" s="6">
        <v>37.762307</v>
      </c>
      <c r="F14" s="55">
        <f t="shared" si="1"/>
        <v>37.673242484000667</v>
      </c>
      <c r="G14" s="56">
        <f t="shared" si="2"/>
        <v>-8.9064515999332627E-2</v>
      </c>
      <c r="H14" s="57">
        <f t="shared" si="3"/>
        <v>7.9324880101953772E-3</v>
      </c>
      <c r="J14" s="38">
        <v>5</v>
      </c>
      <c r="K14" s="42">
        <v>1.0376993688309357</v>
      </c>
    </row>
    <row r="15" spans="2:17" x14ac:dyDescent="0.35">
      <c r="B15" s="4">
        <v>11</v>
      </c>
      <c r="C15" s="54">
        <v>42491</v>
      </c>
      <c r="D15" s="5">
        <f t="shared" si="0"/>
        <v>5</v>
      </c>
      <c r="E15" s="6">
        <v>38.883682999999998</v>
      </c>
      <c r="F15" s="55">
        <f t="shared" si="1"/>
        <v>39.305155802160513</v>
      </c>
      <c r="G15" s="56">
        <f t="shared" si="2"/>
        <v>0.42147280216051541</v>
      </c>
      <c r="H15" s="57">
        <f t="shared" si="3"/>
        <v>0.17763932296103696</v>
      </c>
      <c r="J15" s="38">
        <v>6</v>
      </c>
      <c r="K15" s="42">
        <v>1.1034464233448396</v>
      </c>
    </row>
    <row r="16" spans="2:17" x14ac:dyDescent="0.35">
      <c r="B16" s="4">
        <v>12</v>
      </c>
      <c r="C16" s="54">
        <v>42522</v>
      </c>
      <c r="D16" s="5">
        <f t="shared" si="0"/>
        <v>6</v>
      </c>
      <c r="E16" s="6">
        <v>41.901958999999998</v>
      </c>
      <c r="F16" s="55">
        <f t="shared" si="1"/>
        <v>41.857754756405036</v>
      </c>
      <c r="G16" s="56">
        <f t="shared" si="2"/>
        <v>-4.4204243594961667E-2</v>
      </c>
      <c r="H16" s="57">
        <f t="shared" si="3"/>
        <v>1.9540151518027096E-3</v>
      </c>
      <c r="J16" s="38">
        <v>7</v>
      </c>
      <c r="K16" s="42">
        <v>1.1694781795239586</v>
      </c>
    </row>
    <row r="17" spans="2:11" x14ac:dyDescent="0.35">
      <c r="B17" s="4">
        <v>13</v>
      </c>
      <c r="C17" s="54">
        <v>42552</v>
      </c>
      <c r="D17" s="5">
        <f t="shared" si="0"/>
        <v>7</v>
      </c>
      <c r="E17" s="6">
        <v>44.021861000000001</v>
      </c>
      <c r="F17" s="55">
        <f t="shared" si="1"/>
        <v>44.428690110658778</v>
      </c>
      <c r="G17" s="56">
        <f t="shared" si="2"/>
        <v>0.40682911065877647</v>
      </c>
      <c r="H17" s="57">
        <f t="shared" si="3"/>
        <v>0.165509925279411</v>
      </c>
      <c r="J17" s="38">
        <v>8</v>
      </c>
      <c r="K17" s="42">
        <v>1.1210757166836745</v>
      </c>
    </row>
    <row r="18" spans="2:11" x14ac:dyDescent="0.35">
      <c r="B18" s="4">
        <v>14</v>
      </c>
      <c r="C18" s="54">
        <v>42583</v>
      </c>
      <c r="D18" s="5">
        <f t="shared" si="0"/>
        <v>8</v>
      </c>
      <c r="E18" s="6">
        <v>42.813205000000004</v>
      </c>
      <c r="F18" s="55">
        <f t="shared" si="1"/>
        <v>42.653339545484812</v>
      </c>
      <c r="G18" s="56">
        <f t="shared" si="2"/>
        <v>-0.15986545451519163</v>
      </c>
      <c r="H18" s="57">
        <f t="shared" si="3"/>
        <v>2.5556963547348804E-2</v>
      </c>
      <c r="J18" s="38">
        <v>9</v>
      </c>
      <c r="K18" s="42">
        <v>0.94050326151590136</v>
      </c>
    </row>
    <row r="19" spans="2:11" x14ac:dyDescent="0.35">
      <c r="B19" s="4">
        <v>15</v>
      </c>
      <c r="C19" s="54">
        <v>42614</v>
      </c>
      <c r="D19" s="5">
        <f t="shared" si="0"/>
        <v>9</v>
      </c>
      <c r="E19" s="6">
        <v>36.131604000000003</v>
      </c>
      <c r="F19" s="55">
        <f t="shared" si="1"/>
        <v>35.836460499455704</v>
      </c>
      <c r="G19" s="56">
        <f t="shared" si="2"/>
        <v>-0.29514350054429883</v>
      </c>
      <c r="H19" s="57">
        <f t="shared" si="3"/>
        <v>8.7109685913542526E-2</v>
      </c>
      <c r="J19" s="38">
        <v>10</v>
      </c>
      <c r="K19" s="42">
        <v>1.0062347121655502</v>
      </c>
    </row>
    <row r="20" spans="2:11" x14ac:dyDescent="0.35">
      <c r="B20" s="4">
        <v>16</v>
      </c>
      <c r="C20" s="54">
        <v>42644</v>
      </c>
      <c r="D20" s="5">
        <f t="shared" si="0"/>
        <v>10</v>
      </c>
      <c r="E20" s="6">
        <v>39.183461000000001</v>
      </c>
      <c r="F20" s="55">
        <f t="shared" si="1"/>
        <v>38.398194676668027</v>
      </c>
      <c r="G20" s="56">
        <f t="shared" si="2"/>
        <v>-0.78526632333197455</v>
      </c>
      <c r="H20" s="57">
        <f t="shared" si="3"/>
        <v>0.61664319855931715</v>
      </c>
      <c r="J20" s="38">
        <v>11</v>
      </c>
      <c r="K20" s="42">
        <v>0.94271026017175852</v>
      </c>
    </row>
    <row r="21" spans="2:11" x14ac:dyDescent="0.35">
      <c r="B21" s="4">
        <v>17</v>
      </c>
      <c r="C21" s="54">
        <v>42675</v>
      </c>
      <c r="D21" s="5">
        <f t="shared" si="0"/>
        <v>11</v>
      </c>
      <c r="E21" s="6">
        <v>36.671543999999997</v>
      </c>
      <c r="F21" s="55">
        <f t="shared" si="1"/>
        <v>36.02769297873327</v>
      </c>
      <c r="G21" s="56">
        <f t="shared" si="2"/>
        <v>-0.64385102126672678</v>
      </c>
      <c r="H21" s="57">
        <f t="shared" si="3"/>
        <v>0.41454413758620706</v>
      </c>
      <c r="J21" s="38">
        <v>12</v>
      </c>
      <c r="K21" s="42">
        <v>0.96987243256496092</v>
      </c>
    </row>
    <row r="22" spans="2:11" x14ac:dyDescent="0.35">
      <c r="B22" s="4">
        <v>18</v>
      </c>
      <c r="C22" s="54">
        <v>42705</v>
      </c>
      <c r="D22" s="5">
        <f t="shared" si="0"/>
        <v>12</v>
      </c>
      <c r="E22" s="6">
        <v>37.426385000000003</v>
      </c>
      <c r="F22" s="55">
        <f t="shared" si="1"/>
        <v>37.120989371228788</v>
      </c>
      <c r="G22" s="56">
        <f t="shared" si="2"/>
        <v>-0.3053956287712154</v>
      </c>
      <c r="H22" s="57">
        <f t="shared" si="3"/>
        <v>9.3266490072566002E-2</v>
      </c>
      <c r="J22" s="30" t="s">
        <v>21</v>
      </c>
      <c r="K22" s="31">
        <f>PRODUCT(K10:K21)</f>
        <v>0.99999932757152687</v>
      </c>
    </row>
    <row r="23" spans="2:11" x14ac:dyDescent="0.35">
      <c r="B23" s="4">
        <v>19</v>
      </c>
      <c r="C23" s="54">
        <v>42736</v>
      </c>
      <c r="D23" s="5">
        <f t="shared" si="0"/>
        <v>1</v>
      </c>
      <c r="E23" s="6">
        <v>34.327419999999996</v>
      </c>
      <c r="F23" s="55">
        <f t="shared" si="1"/>
        <v>34.037492639680238</v>
      </c>
      <c r="G23" s="56">
        <f t="shared" si="2"/>
        <v>-0.28992736031975852</v>
      </c>
      <c r="H23" s="57">
        <f t="shared" si="3"/>
        <v>8.4057874261983093E-2</v>
      </c>
    </row>
    <row r="24" spans="2:11" x14ac:dyDescent="0.35">
      <c r="B24" s="4">
        <v>20</v>
      </c>
      <c r="C24" s="54">
        <v>42767</v>
      </c>
      <c r="D24" s="5">
        <f t="shared" si="0"/>
        <v>2</v>
      </c>
      <c r="E24" s="6">
        <v>31.825085999999999</v>
      </c>
      <c r="F24" s="55">
        <f t="shared" si="1"/>
        <v>31.940419737242795</v>
      </c>
      <c r="G24" s="56">
        <f t="shared" si="2"/>
        <v>0.11533373724279627</v>
      </c>
      <c r="H24" s="57">
        <f t="shared" si="3"/>
        <v>1.3301870946390373E-2</v>
      </c>
    </row>
    <row r="25" spans="2:11" x14ac:dyDescent="0.35">
      <c r="B25" s="4">
        <v>21</v>
      </c>
      <c r="C25" s="54">
        <v>42795</v>
      </c>
      <c r="D25" s="5">
        <f t="shared" si="0"/>
        <v>3</v>
      </c>
      <c r="E25" s="6">
        <v>40.506780999999997</v>
      </c>
      <c r="F25" s="55">
        <f t="shared" si="1"/>
        <v>40.215409807708035</v>
      </c>
      <c r="G25" s="56">
        <f t="shared" si="2"/>
        <v>-0.29137119229196173</v>
      </c>
      <c r="H25" s="57">
        <f t="shared" si="3"/>
        <v>8.4897171697639343E-2</v>
      </c>
    </row>
    <row r="26" spans="2:11" x14ac:dyDescent="0.35">
      <c r="B26" s="4">
        <v>22</v>
      </c>
      <c r="C26" s="54">
        <v>42826</v>
      </c>
      <c r="D26" s="5">
        <f t="shared" si="0"/>
        <v>4</v>
      </c>
      <c r="E26" s="6">
        <v>38.505752000000001</v>
      </c>
      <c r="F26" s="55">
        <f t="shared" si="1"/>
        <v>38.352484263259946</v>
      </c>
      <c r="G26" s="56">
        <f t="shared" si="2"/>
        <v>-0.15326773674005523</v>
      </c>
      <c r="H26" s="57">
        <f t="shared" si="3"/>
        <v>2.3490999125418875E-2</v>
      </c>
    </row>
    <row r="27" spans="2:11" x14ac:dyDescent="0.35">
      <c r="B27" s="4">
        <v>23</v>
      </c>
      <c r="C27" s="54">
        <v>42856</v>
      </c>
      <c r="D27" s="5">
        <f t="shared" si="0"/>
        <v>5</v>
      </c>
      <c r="E27" s="6">
        <v>40.429592999999997</v>
      </c>
      <c r="F27" s="55">
        <f t="shared" si="1"/>
        <v>40.013820684734959</v>
      </c>
      <c r="G27" s="56">
        <f t="shared" si="2"/>
        <v>-0.41577231526503766</v>
      </c>
      <c r="H27" s="57">
        <f t="shared" si="3"/>
        <v>0.17286661814084986</v>
      </c>
    </row>
    <row r="28" spans="2:11" x14ac:dyDescent="0.35">
      <c r="B28" s="4">
        <v>24</v>
      </c>
      <c r="C28" s="54">
        <v>42887</v>
      </c>
      <c r="D28" s="5">
        <f t="shared" si="0"/>
        <v>6</v>
      </c>
      <c r="E28" s="6">
        <v>42.570238000000003</v>
      </c>
      <c r="F28" s="55">
        <f t="shared" si="1"/>
        <v>42.612442538552109</v>
      </c>
      <c r="G28" s="56">
        <f t="shared" si="2"/>
        <v>4.220453855210593E-2</v>
      </c>
      <c r="H28" s="57">
        <f t="shared" si="3"/>
        <v>1.7812230743961958E-3</v>
      </c>
    </row>
    <row r="29" spans="2:11" x14ac:dyDescent="0.35">
      <c r="B29" s="4">
        <v>25</v>
      </c>
      <c r="C29" s="54">
        <v>42917</v>
      </c>
      <c r="D29" s="5">
        <f t="shared" si="0"/>
        <v>7</v>
      </c>
      <c r="E29" s="6">
        <v>45.074086000000001</v>
      </c>
      <c r="F29" s="55">
        <f t="shared" si="1"/>
        <v>45.229731394369352</v>
      </c>
      <c r="G29" s="56">
        <f t="shared" si="2"/>
        <v>0.15564539436935121</v>
      </c>
      <c r="H29" s="57">
        <f t="shared" si="3"/>
        <v>2.4225488788390866E-2</v>
      </c>
    </row>
    <row r="30" spans="2:11" x14ac:dyDescent="0.35">
      <c r="B30" s="4">
        <v>26</v>
      </c>
      <c r="C30" s="54">
        <v>42948</v>
      </c>
      <c r="D30" s="5">
        <f t="shared" si="0"/>
        <v>8</v>
      </c>
      <c r="E30" s="6">
        <v>42.782321000000003</v>
      </c>
      <c r="F30" s="55">
        <f t="shared" si="1"/>
        <v>43.422371578141131</v>
      </c>
      <c r="G30" s="56">
        <f t="shared" si="2"/>
        <v>0.64005057814112831</v>
      </c>
      <c r="H30" s="57">
        <f t="shared" si="3"/>
        <v>0.4096647425787926</v>
      </c>
    </row>
    <row r="31" spans="2:11" x14ac:dyDescent="0.35">
      <c r="B31" s="4">
        <v>27</v>
      </c>
      <c r="C31" s="54">
        <v>42979</v>
      </c>
      <c r="D31" s="5">
        <f t="shared" si="0"/>
        <v>9</v>
      </c>
      <c r="E31" s="6">
        <v>36.698979000000001</v>
      </c>
      <c r="F31" s="55">
        <f t="shared" si="1"/>
        <v>36.482585430229662</v>
      </c>
      <c r="G31" s="56">
        <f t="shared" si="2"/>
        <v>-0.21639356977033941</v>
      </c>
      <c r="H31" s="57">
        <f t="shared" si="3"/>
        <v>4.682617703795075E-2</v>
      </c>
    </row>
    <row r="32" spans="2:11" x14ac:dyDescent="0.35">
      <c r="B32" s="4">
        <v>28</v>
      </c>
      <c r="C32" s="54">
        <v>43009</v>
      </c>
      <c r="D32" s="5">
        <f t="shared" si="0"/>
        <v>10</v>
      </c>
      <c r="E32" s="6">
        <v>38.703718000000002</v>
      </c>
      <c r="F32" s="55">
        <f t="shared" si="1"/>
        <v>39.090507213439999</v>
      </c>
      <c r="G32" s="56">
        <f t="shared" si="2"/>
        <v>0.38678921343999662</v>
      </c>
      <c r="H32" s="57">
        <f t="shared" si="3"/>
        <v>0.14960589563353127</v>
      </c>
    </row>
    <row r="33" spans="2:8" x14ac:dyDescent="0.35">
      <c r="B33" s="4">
        <v>29</v>
      </c>
      <c r="C33" s="54">
        <v>43040</v>
      </c>
      <c r="D33" s="5">
        <f t="shared" si="0"/>
        <v>11</v>
      </c>
      <c r="E33" s="6">
        <v>36.827824</v>
      </c>
      <c r="F33" s="55">
        <f t="shared" si="1"/>
        <v>36.67726579667891</v>
      </c>
      <c r="G33" s="56">
        <f t="shared" si="2"/>
        <v>-0.15055820332108993</v>
      </c>
      <c r="H33" s="57">
        <f t="shared" si="3"/>
        <v>2.2667772587274655E-2</v>
      </c>
    </row>
    <row r="34" spans="2:8" x14ac:dyDescent="0.35">
      <c r="B34" s="4">
        <v>30</v>
      </c>
      <c r="C34" s="54">
        <v>43070</v>
      </c>
      <c r="D34" s="5">
        <f t="shared" si="0"/>
        <v>12</v>
      </c>
      <c r="E34" s="6">
        <v>37.493287000000002</v>
      </c>
      <c r="F34" s="55">
        <f t="shared" si="1"/>
        <v>37.790274126292978</v>
      </c>
      <c r="G34" s="56">
        <f t="shared" si="2"/>
        <v>0.29698712629297574</v>
      </c>
      <c r="H34" s="57">
        <f t="shared" si="3"/>
        <v>8.820135318375992E-2</v>
      </c>
    </row>
    <row r="35" spans="2:8" x14ac:dyDescent="0.35">
      <c r="B35" s="4">
        <v>31</v>
      </c>
      <c r="C35" s="54">
        <v>43101</v>
      </c>
      <c r="D35" s="5">
        <f t="shared" si="0"/>
        <v>1</v>
      </c>
      <c r="E35" s="6">
        <v>34.313549999999999</v>
      </c>
      <c r="F35" s="55">
        <f t="shared" si="1"/>
        <v>34.65118250383037</v>
      </c>
      <c r="G35" s="56">
        <f t="shared" si="2"/>
        <v>0.33763250383037047</v>
      </c>
      <c r="H35" s="57">
        <f t="shared" si="3"/>
        <v>0.11399570764276513</v>
      </c>
    </row>
    <row r="36" spans="2:8" x14ac:dyDescent="0.35">
      <c r="B36" s="4">
        <v>32</v>
      </c>
      <c r="C36" s="54">
        <v>43132</v>
      </c>
      <c r="D36" s="5">
        <f t="shared" si="0"/>
        <v>2</v>
      </c>
      <c r="E36" s="6">
        <v>33.264167999999998</v>
      </c>
      <c r="F36" s="55">
        <f t="shared" si="1"/>
        <v>32.516299754521022</v>
      </c>
      <c r="G36" s="56">
        <f t="shared" si="2"/>
        <v>-0.74786824547897623</v>
      </c>
      <c r="H36" s="57">
        <f t="shared" si="3"/>
        <v>0.55930691259580223</v>
      </c>
    </row>
    <row r="37" spans="2:8" x14ac:dyDescent="0.35">
      <c r="B37" s="4">
        <v>33</v>
      </c>
      <c r="C37" s="54">
        <v>43160</v>
      </c>
      <c r="D37" s="5">
        <f t="shared" si="0"/>
        <v>3</v>
      </c>
      <c r="E37" s="6">
        <v>40.781256999999997</v>
      </c>
      <c r="F37" s="55">
        <f t="shared" si="1"/>
        <v>40.94048640611949</v>
      </c>
      <c r="G37" s="56">
        <f t="shared" si="2"/>
        <v>0.15922940611949343</v>
      </c>
      <c r="H37" s="57">
        <f t="shared" si="3"/>
        <v>2.5354003773166572E-2</v>
      </c>
    </row>
    <row r="38" spans="2:8" x14ac:dyDescent="0.35">
      <c r="B38" s="7">
        <v>34</v>
      </c>
      <c r="C38" s="61">
        <v>43191</v>
      </c>
      <c r="D38" s="5">
        <f t="shared" si="0"/>
        <v>4</v>
      </c>
      <c r="E38" s="9">
        <v>38.806524000000003</v>
      </c>
      <c r="F38" s="55">
        <f t="shared" si="1"/>
        <v>39.043972649507936</v>
      </c>
      <c r="G38" s="56">
        <f t="shared" si="2"/>
        <v>0.23744864950793243</v>
      </c>
      <c r="H38" s="57">
        <f t="shared" si="3"/>
        <v>5.6381861153140943E-2</v>
      </c>
    </row>
  </sheetData>
  <conditionalFormatting sqref="K10:K2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A7463-AD36-4F83-97AA-85129E7E5520}">
  <dimension ref="B2:R29"/>
  <sheetViews>
    <sheetView topLeftCell="G1" workbookViewId="0">
      <selection activeCell="Q5" sqref="Q5:Q29"/>
    </sheetView>
  </sheetViews>
  <sheetFormatPr defaultRowHeight="14.5" x14ac:dyDescent="0.35"/>
  <cols>
    <col min="1" max="1" width="10" bestFit="1" customWidth="1"/>
    <col min="2" max="2" width="11.08984375" customWidth="1"/>
    <col min="6" max="6" width="11.7265625" bestFit="1" customWidth="1"/>
    <col min="7" max="7" width="12.7265625" bestFit="1" customWidth="1"/>
    <col min="8" max="8" width="11.54296875" bestFit="1" customWidth="1"/>
  </cols>
  <sheetData>
    <row r="2" spans="2:18" x14ac:dyDescent="0.35">
      <c r="D2" s="34" t="s">
        <v>146</v>
      </c>
      <c r="E2" s="58">
        <f>SLOPE(G7:G22,B8:B23)</f>
        <v>6.9387867647058821</v>
      </c>
    </row>
    <row r="3" spans="2:18" x14ac:dyDescent="0.35">
      <c r="D3" s="43" t="s">
        <v>147</v>
      </c>
      <c r="E3" s="59">
        <f>INTERCEPT(G7:G22,B8:B23)</f>
        <v>30.16617647058824</v>
      </c>
    </row>
    <row r="5" spans="2:18" x14ac:dyDescent="0.35">
      <c r="B5" s="48" t="s">
        <v>148</v>
      </c>
      <c r="C5" s="49" t="s">
        <v>149</v>
      </c>
      <c r="D5" s="49" t="s">
        <v>150</v>
      </c>
      <c r="E5" s="49" t="s">
        <v>151</v>
      </c>
      <c r="F5" s="49" t="s">
        <v>152</v>
      </c>
      <c r="G5" s="49" t="s">
        <v>153</v>
      </c>
      <c r="H5" s="49" t="s">
        <v>154</v>
      </c>
      <c r="I5" s="50" t="s">
        <v>130</v>
      </c>
      <c r="Q5" s="48" t="s">
        <v>148</v>
      </c>
      <c r="R5" s="49" t="s">
        <v>153</v>
      </c>
    </row>
    <row r="6" spans="2:18" x14ac:dyDescent="0.35">
      <c r="B6" s="4">
        <v>1</v>
      </c>
      <c r="C6" s="5">
        <v>1</v>
      </c>
      <c r="D6" s="5">
        <v>1</v>
      </c>
      <c r="E6" s="5">
        <v>24</v>
      </c>
      <c r="F6" s="5"/>
      <c r="G6" s="5"/>
      <c r="H6" s="5"/>
      <c r="I6" s="6"/>
      <c r="Q6" s="4">
        <v>1</v>
      </c>
      <c r="R6" s="5"/>
    </row>
    <row r="7" spans="2:18" x14ac:dyDescent="0.35">
      <c r="B7" s="4">
        <v>2</v>
      </c>
      <c r="C7" s="5">
        <v>1</v>
      </c>
      <c r="D7" s="5">
        <v>2</v>
      </c>
      <c r="E7" s="5">
        <v>44</v>
      </c>
      <c r="F7" s="5">
        <f>AVERAGE(E6:E9)</f>
        <v>52</v>
      </c>
      <c r="G7" s="5">
        <v>55</v>
      </c>
      <c r="H7" s="5">
        <f>E8/G7</f>
        <v>1.1090909090909091</v>
      </c>
      <c r="I7" s="6"/>
      <c r="Q7" s="4">
        <v>2</v>
      </c>
      <c r="R7" s="5">
        <v>55</v>
      </c>
    </row>
    <row r="8" spans="2:18" x14ac:dyDescent="0.35">
      <c r="B8" s="4">
        <v>3</v>
      </c>
      <c r="C8" s="5">
        <v>1</v>
      </c>
      <c r="D8" s="5">
        <v>3</v>
      </c>
      <c r="E8" s="5">
        <v>61</v>
      </c>
      <c r="F8" s="5">
        <f>AVERAGE(E7:E10)</f>
        <v>58</v>
      </c>
      <c r="G8" s="5">
        <v>60.75</v>
      </c>
      <c r="H8" s="5">
        <f t="shared" ref="H8:H22" si="0">E9/G8</f>
        <v>1.3004115226337449</v>
      </c>
      <c r="I8" s="6"/>
      <c r="Q8" s="4">
        <v>3</v>
      </c>
      <c r="R8" s="5">
        <v>60.75</v>
      </c>
    </row>
    <row r="9" spans="2:18" x14ac:dyDescent="0.35">
      <c r="B9" s="4">
        <v>4</v>
      </c>
      <c r="C9" s="5">
        <v>1</v>
      </c>
      <c r="D9" s="5">
        <v>4</v>
      </c>
      <c r="E9" s="5">
        <v>79</v>
      </c>
      <c r="F9" s="5">
        <f t="shared" ref="F9:F29" si="1">AVERAGE(E8:E11)</f>
        <v>63.5</v>
      </c>
      <c r="G9" s="5">
        <v>67.25</v>
      </c>
      <c r="H9" s="5">
        <f t="shared" si="0"/>
        <v>0.71375464684014867</v>
      </c>
      <c r="I9" s="6"/>
      <c r="L9" s="48" t="s">
        <v>155</v>
      </c>
      <c r="M9" s="49" t="s">
        <v>156</v>
      </c>
      <c r="N9" s="50" t="s">
        <v>157</v>
      </c>
      <c r="Q9" s="4">
        <v>4</v>
      </c>
      <c r="R9" s="5">
        <v>67.25</v>
      </c>
    </row>
    <row r="10" spans="2:18" x14ac:dyDescent="0.35">
      <c r="B10" s="4">
        <v>5</v>
      </c>
      <c r="C10" s="5">
        <v>2</v>
      </c>
      <c r="D10" s="5">
        <v>1</v>
      </c>
      <c r="E10" s="5">
        <v>48</v>
      </c>
      <c r="F10" s="5">
        <f t="shared" si="1"/>
        <v>71</v>
      </c>
      <c r="G10" s="5">
        <v>74.25</v>
      </c>
      <c r="H10" s="5">
        <f t="shared" si="0"/>
        <v>0.88888888888888884</v>
      </c>
      <c r="I10" s="6"/>
      <c r="L10" s="4">
        <v>1</v>
      </c>
      <c r="M10" s="5"/>
      <c r="N10" s="6"/>
      <c r="Q10" s="4">
        <v>5</v>
      </c>
      <c r="R10" s="5">
        <v>74.25</v>
      </c>
    </row>
    <row r="11" spans="2:18" x14ac:dyDescent="0.35">
      <c r="B11" s="4">
        <v>6</v>
      </c>
      <c r="C11" s="5">
        <v>2</v>
      </c>
      <c r="D11" s="5">
        <v>2</v>
      </c>
      <c r="E11" s="5">
        <v>66</v>
      </c>
      <c r="F11" s="5">
        <f t="shared" si="1"/>
        <v>77.5</v>
      </c>
      <c r="G11" s="5">
        <v>80</v>
      </c>
      <c r="H11" s="5">
        <f t="shared" si="0"/>
        <v>1.1375</v>
      </c>
      <c r="I11" s="6"/>
      <c r="L11" s="4">
        <v>2</v>
      </c>
      <c r="M11" s="5"/>
      <c r="N11" s="6"/>
      <c r="Q11" s="4">
        <v>6</v>
      </c>
      <c r="R11" s="5">
        <v>80</v>
      </c>
    </row>
    <row r="12" spans="2:18" x14ac:dyDescent="0.35">
      <c r="B12" s="4">
        <v>7</v>
      </c>
      <c r="C12" s="5">
        <v>2</v>
      </c>
      <c r="D12" s="5">
        <v>3</v>
      </c>
      <c r="E12" s="5">
        <v>91</v>
      </c>
      <c r="F12" s="5">
        <f t="shared" si="1"/>
        <v>82.5</v>
      </c>
      <c r="G12" s="5">
        <v>84.875</v>
      </c>
      <c r="H12" s="5">
        <f t="shared" si="0"/>
        <v>1.2371134020618557</v>
      </c>
      <c r="I12" s="6"/>
      <c r="L12" s="4">
        <v>3</v>
      </c>
      <c r="M12" s="5"/>
      <c r="N12" s="6"/>
      <c r="Q12" s="4">
        <v>7</v>
      </c>
      <c r="R12" s="5">
        <v>84.875</v>
      </c>
    </row>
    <row r="13" spans="2:18" x14ac:dyDescent="0.35">
      <c r="B13" s="4">
        <v>8</v>
      </c>
      <c r="C13" s="5">
        <v>2</v>
      </c>
      <c r="D13" s="5">
        <v>4</v>
      </c>
      <c r="E13" s="5">
        <v>105</v>
      </c>
      <c r="F13" s="5">
        <f t="shared" si="1"/>
        <v>87.25</v>
      </c>
      <c r="G13" s="5">
        <v>88.375</v>
      </c>
      <c r="H13" s="5">
        <f t="shared" si="0"/>
        <v>0.76944837340876948</v>
      </c>
      <c r="I13" s="6"/>
      <c r="L13" s="7">
        <v>4</v>
      </c>
      <c r="M13" s="5"/>
      <c r="N13" s="6"/>
      <c r="Q13" s="4">
        <v>8</v>
      </c>
      <c r="R13" s="5">
        <v>88.375</v>
      </c>
    </row>
    <row r="14" spans="2:18" x14ac:dyDescent="0.35">
      <c r="B14" s="4">
        <v>9</v>
      </c>
      <c r="C14" s="5">
        <v>3</v>
      </c>
      <c r="D14" s="5">
        <v>1</v>
      </c>
      <c r="E14" s="5">
        <v>68</v>
      </c>
      <c r="F14" s="5">
        <f t="shared" si="1"/>
        <v>89.5</v>
      </c>
      <c r="G14" s="5">
        <v>92</v>
      </c>
      <c r="H14" s="5">
        <f t="shared" si="0"/>
        <v>0.92391304347826086</v>
      </c>
      <c r="I14" s="6"/>
      <c r="L14" t="s">
        <v>158</v>
      </c>
      <c r="M14" s="71"/>
      <c r="N14" s="72"/>
      <c r="Q14" s="4">
        <v>9</v>
      </c>
      <c r="R14" s="5">
        <v>92</v>
      </c>
    </row>
    <row r="15" spans="2:18" x14ac:dyDescent="0.35">
      <c r="B15" s="4">
        <v>10</v>
      </c>
      <c r="C15" s="5">
        <v>3</v>
      </c>
      <c r="D15" s="5">
        <v>2</v>
      </c>
      <c r="E15" s="5">
        <v>85</v>
      </c>
      <c r="F15" s="5">
        <f t="shared" si="1"/>
        <v>94.5</v>
      </c>
      <c r="G15" s="5">
        <v>99.375</v>
      </c>
      <c r="H15" s="5">
        <f t="shared" si="0"/>
        <v>1.0062893081761006</v>
      </c>
      <c r="I15" s="6"/>
      <c r="M15" s="71"/>
      <c r="Q15" s="4">
        <v>10</v>
      </c>
      <c r="R15" s="5">
        <v>99.375</v>
      </c>
    </row>
    <row r="16" spans="2:18" x14ac:dyDescent="0.35">
      <c r="B16" s="4">
        <v>11</v>
      </c>
      <c r="C16" s="5">
        <v>3</v>
      </c>
      <c r="D16" s="5">
        <v>3</v>
      </c>
      <c r="E16" s="5">
        <v>100</v>
      </c>
      <c r="F16" s="5">
        <f t="shared" si="1"/>
        <v>104.25</v>
      </c>
      <c r="G16" s="5">
        <v>109.25</v>
      </c>
      <c r="H16" s="5">
        <f t="shared" si="0"/>
        <v>1.1441647597254005</v>
      </c>
      <c r="I16" s="6"/>
      <c r="Q16" s="4">
        <v>11</v>
      </c>
      <c r="R16" s="5">
        <v>109.25</v>
      </c>
    </row>
    <row r="17" spans="2:18" x14ac:dyDescent="0.35">
      <c r="B17" s="4">
        <v>12</v>
      </c>
      <c r="C17" s="5">
        <v>3</v>
      </c>
      <c r="D17" s="5">
        <v>4</v>
      </c>
      <c r="E17" s="5">
        <v>125</v>
      </c>
      <c r="F17" s="5">
        <f t="shared" si="1"/>
        <v>114.25</v>
      </c>
      <c r="G17" s="5">
        <v>119</v>
      </c>
      <c r="H17" s="5">
        <f t="shared" si="0"/>
        <v>0.89915966386554624</v>
      </c>
      <c r="I17" s="6"/>
      <c r="Q17" s="4">
        <v>12</v>
      </c>
      <c r="R17" s="5">
        <v>119</v>
      </c>
    </row>
    <row r="18" spans="2:18" x14ac:dyDescent="0.35">
      <c r="B18" s="4">
        <v>13</v>
      </c>
      <c r="C18" s="5">
        <v>4</v>
      </c>
      <c r="D18" s="5">
        <v>1</v>
      </c>
      <c r="E18" s="5">
        <v>107</v>
      </c>
      <c r="F18" s="5">
        <f t="shared" si="1"/>
        <v>123.75</v>
      </c>
      <c r="G18" s="5">
        <v>128</v>
      </c>
      <c r="H18" s="5">
        <f t="shared" si="0"/>
        <v>0.9765625</v>
      </c>
      <c r="I18" s="6"/>
      <c r="Q18" s="4">
        <v>13</v>
      </c>
      <c r="R18" s="5">
        <v>128</v>
      </c>
    </row>
    <row r="19" spans="2:18" x14ac:dyDescent="0.35">
      <c r="B19" s="4">
        <v>14</v>
      </c>
      <c r="C19" s="5">
        <v>4</v>
      </c>
      <c r="D19" s="5">
        <v>2</v>
      </c>
      <c r="E19" s="5">
        <v>125</v>
      </c>
      <c r="F19" s="5">
        <f t="shared" si="1"/>
        <v>132.25</v>
      </c>
      <c r="G19" s="5">
        <v>135.75</v>
      </c>
      <c r="H19" s="5">
        <f t="shared" si="0"/>
        <v>1.0165745856353592</v>
      </c>
      <c r="I19" s="6"/>
      <c r="Q19" s="4">
        <v>14</v>
      </c>
      <c r="R19" s="5">
        <v>135.75</v>
      </c>
    </row>
    <row r="20" spans="2:18" x14ac:dyDescent="0.35">
      <c r="B20" s="4">
        <v>15</v>
      </c>
      <c r="C20" s="5">
        <v>4</v>
      </c>
      <c r="D20" s="5">
        <v>3</v>
      </c>
      <c r="E20" s="5">
        <v>138</v>
      </c>
      <c r="F20" s="5">
        <f t="shared" si="1"/>
        <v>139.25</v>
      </c>
      <c r="G20" s="5">
        <v>143</v>
      </c>
      <c r="H20" s="5">
        <f t="shared" si="0"/>
        <v>1.1118881118881119</v>
      </c>
      <c r="I20" s="6"/>
      <c r="Q20" s="4">
        <v>15</v>
      </c>
      <c r="R20" s="5">
        <v>143</v>
      </c>
    </row>
    <row r="21" spans="2:18" x14ac:dyDescent="0.35">
      <c r="B21" s="4">
        <v>16</v>
      </c>
      <c r="C21" s="5">
        <v>4</v>
      </c>
      <c r="D21" s="5">
        <v>4</v>
      </c>
      <c r="E21" s="5">
        <v>159</v>
      </c>
      <c r="F21" s="5">
        <f t="shared" si="1"/>
        <v>146.75</v>
      </c>
      <c r="G21" s="5">
        <v>151.375</v>
      </c>
      <c r="H21" s="5">
        <f>E22/G21</f>
        <v>0.89182493806771268</v>
      </c>
      <c r="I21" s="6"/>
      <c r="Q21" s="4">
        <v>16</v>
      </c>
      <c r="R21" s="5">
        <v>151.375</v>
      </c>
    </row>
    <row r="22" spans="2:18" x14ac:dyDescent="0.35">
      <c r="B22" s="4">
        <v>17</v>
      </c>
      <c r="C22" s="5">
        <v>5</v>
      </c>
      <c r="D22" s="5">
        <v>1</v>
      </c>
      <c r="E22" s="5">
        <v>135</v>
      </c>
      <c r="F22" s="5">
        <f t="shared" si="1"/>
        <v>156</v>
      </c>
      <c r="G22" s="5">
        <v>160.125</v>
      </c>
      <c r="H22" s="5">
        <f t="shared" si="0"/>
        <v>0.96799375487900075</v>
      </c>
      <c r="I22" s="6"/>
      <c r="Q22" s="4">
        <v>17</v>
      </c>
      <c r="R22" s="5">
        <v>160.125</v>
      </c>
    </row>
    <row r="23" spans="2:18" x14ac:dyDescent="0.35">
      <c r="B23" s="4">
        <v>18</v>
      </c>
      <c r="C23" s="5">
        <v>5</v>
      </c>
      <c r="D23" s="5">
        <v>2</v>
      </c>
      <c r="E23" s="5">
        <v>155</v>
      </c>
      <c r="F23" s="5">
        <f t="shared" si="1"/>
        <v>164.25</v>
      </c>
      <c r="G23" s="5"/>
      <c r="H23" s="5"/>
      <c r="I23" s="6"/>
      <c r="Q23" s="4">
        <v>18</v>
      </c>
    </row>
    <row r="24" spans="2:18" x14ac:dyDescent="0.35">
      <c r="B24" s="4">
        <v>19</v>
      </c>
      <c r="C24" s="5">
        <v>5</v>
      </c>
      <c r="D24" s="5">
        <v>3</v>
      </c>
      <c r="E24" s="5">
        <v>175</v>
      </c>
      <c r="F24" s="5"/>
      <c r="G24" s="5"/>
      <c r="H24" s="5"/>
      <c r="I24" s="6"/>
      <c r="Q24" s="4">
        <v>19</v>
      </c>
    </row>
    <row r="25" spans="2:18" x14ac:dyDescent="0.35">
      <c r="B25" s="4">
        <v>20</v>
      </c>
      <c r="C25" s="5">
        <v>5</v>
      </c>
      <c r="D25" s="5">
        <v>4</v>
      </c>
      <c r="E25" s="5">
        <v>192</v>
      </c>
      <c r="F25" s="5"/>
      <c r="G25" s="5"/>
      <c r="H25" s="5"/>
      <c r="I25" s="6"/>
      <c r="Q25" s="4">
        <v>20</v>
      </c>
    </row>
    <row r="26" spans="2:18" x14ac:dyDescent="0.35">
      <c r="B26" s="4">
        <v>21</v>
      </c>
      <c r="C26" s="5">
        <v>6</v>
      </c>
      <c r="D26" s="5">
        <v>1</v>
      </c>
      <c r="E26" s="5"/>
      <c r="F26" s="5"/>
      <c r="G26" s="5"/>
      <c r="H26" s="5"/>
      <c r="I26" s="73"/>
      <c r="Q26" s="4">
        <v>21</v>
      </c>
    </row>
    <row r="27" spans="2:18" x14ac:dyDescent="0.35">
      <c r="B27" s="4">
        <v>22</v>
      </c>
      <c r="C27" s="5">
        <v>6</v>
      </c>
      <c r="D27" s="5">
        <v>2</v>
      </c>
      <c r="E27" s="5"/>
      <c r="F27" s="5"/>
      <c r="G27" s="5"/>
      <c r="H27" s="5"/>
      <c r="I27" s="73"/>
      <c r="Q27" s="4">
        <v>22</v>
      </c>
    </row>
    <row r="28" spans="2:18" x14ac:dyDescent="0.35">
      <c r="B28" s="4">
        <v>23</v>
      </c>
      <c r="C28" s="5">
        <v>6</v>
      </c>
      <c r="D28" s="5">
        <v>3</v>
      </c>
      <c r="E28" s="5"/>
      <c r="F28" s="5"/>
      <c r="G28" s="5"/>
      <c r="H28" s="5"/>
      <c r="I28" s="73"/>
      <c r="Q28" s="4">
        <v>23</v>
      </c>
    </row>
    <row r="29" spans="2:18" x14ac:dyDescent="0.35">
      <c r="B29" s="7">
        <v>24</v>
      </c>
      <c r="C29" s="8">
        <v>6</v>
      </c>
      <c r="D29" s="8">
        <v>4</v>
      </c>
      <c r="E29" s="8"/>
      <c r="F29" s="5"/>
      <c r="G29" s="5"/>
      <c r="H29" s="8"/>
      <c r="I29" s="73"/>
      <c r="Q29" s="7">
        <v>24</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800AF-6882-44FF-84AC-A4630798F861}">
  <dimension ref="A2:K128"/>
  <sheetViews>
    <sheetView topLeftCell="A21" workbookViewId="0">
      <selection activeCell="D29" sqref="D29"/>
    </sheetView>
  </sheetViews>
  <sheetFormatPr defaultRowHeight="14.5" x14ac:dyDescent="0.35"/>
  <cols>
    <col min="2" max="2" width="15.90625" customWidth="1"/>
  </cols>
  <sheetData>
    <row r="2" spans="1:11" s="80" customFormat="1" ht="34.5" customHeight="1" x14ac:dyDescent="0.35">
      <c r="A2" s="79" t="s">
        <v>171</v>
      </c>
      <c r="B2" s="79"/>
      <c r="C2" s="79"/>
      <c r="D2" s="79"/>
      <c r="E2" s="79"/>
      <c r="F2" s="79"/>
      <c r="G2" s="79"/>
      <c r="H2" s="79"/>
    </row>
    <row r="3" spans="1:11" s="80" customFormat="1" x14ac:dyDescent="0.35"/>
    <row r="5" spans="1:11" x14ac:dyDescent="0.35">
      <c r="B5" s="86" t="s">
        <v>159</v>
      </c>
      <c r="C5" s="87" t="s">
        <v>160</v>
      </c>
      <c r="D5" s="81"/>
      <c r="E5" s="82"/>
      <c r="F5" s="81"/>
      <c r="G5" s="81"/>
      <c r="H5" s="81"/>
      <c r="I5" s="81"/>
      <c r="J5" s="81"/>
      <c r="K5" s="81"/>
    </row>
    <row r="6" spans="1:11" x14ac:dyDescent="0.35">
      <c r="B6" s="88">
        <v>37622</v>
      </c>
      <c r="C6" s="89">
        <v>32.854790000000001</v>
      </c>
      <c r="D6" s="81"/>
      <c r="E6" s="81"/>
      <c r="F6" s="81"/>
      <c r="G6" s="81"/>
      <c r="H6" s="81"/>
      <c r="I6" s="81"/>
      <c r="J6" s="81"/>
      <c r="K6" s="81"/>
    </row>
    <row r="7" spans="1:11" x14ac:dyDescent="0.35">
      <c r="B7" s="88">
        <v>37653</v>
      </c>
      <c r="C7" s="89">
        <v>30.814268999999999</v>
      </c>
      <c r="D7" s="81"/>
      <c r="E7" s="81"/>
      <c r="F7" s="81"/>
      <c r="G7" s="81"/>
      <c r="H7" s="81"/>
      <c r="I7" s="81"/>
      <c r="J7" s="81"/>
      <c r="K7" s="81"/>
    </row>
    <row r="8" spans="1:11" x14ac:dyDescent="0.35">
      <c r="B8" s="88">
        <v>37681</v>
      </c>
      <c r="C8" s="89">
        <v>37.586654000000003</v>
      </c>
      <c r="D8" s="81"/>
      <c r="E8" s="81"/>
      <c r="F8" s="81"/>
      <c r="G8" s="81"/>
      <c r="H8" s="81"/>
      <c r="I8" s="81"/>
      <c r="J8" s="81"/>
      <c r="K8" s="81"/>
    </row>
    <row r="9" spans="1:11" x14ac:dyDescent="0.35">
      <c r="B9" s="88">
        <v>37712</v>
      </c>
      <c r="C9" s="89">
        <v>35.226398000000003</v>
      </c>
      <c r="D9" s="81"/>
      <c r="E9" s="81"/>
      <c r="F9" s="81"/>
      <c r="G9" s="81"/>
      <c r="H9" s="81"/>
      <c r="I9" s="81"/>
      <c r="J9" s="81"/>
      <c r="K9" s="81"/>
    </row>
    <row r="10" spans="1:11" x14ac:dyDescent="0.35">
      <c r="B10" s="88">
        <v>37742</v>
      </c>
      <c r="C10" s="89">
        <v>36.569670000000002</v>
      </c>
      <c r="D10" s="81"/>
      <c r="E10" s="81"/>
      <c r="F10" s="81"/>
      <c r="G10" s="81"/>
      <c r="H10" s="81"/>
      <c r="I10" s="81"/>
      <c r="J10" s="81"/>
      <c r="K10" s="81"/>
    </row>
    <row r="11" spans="1:11" x14ac:dyDescent="0.35">
      <c r="B11" s="88">
        <v>37773</v>
      </c>
      <c r="C11" s="89">
        <v>39.750216000000002</v>
      </c>
      <c r="D11" s="81"/>
      <c r="E11" s="81"/>
      <c r="F11" s="81"/>
      <c r="G11" s="81"/>
      <c r="H11" s="81"/>
      <c r="I11" s="81"/>
      <c r="J11" s="81"/>
      <c r="K11" s="81"/>
    </row>
    <row r="12" spans="1:11" x14ac:dyDescent="0.35">
      <c r="B12" s="88">
        <v>37803</v>
      </c>
      <c r="C12" s="89">
        <v>43.367508000000001</v>
      </c>
      <c r="D12" s="81"/>
      <c r="E12" s="81"/>
      <c r="F12" s="81"/>
      <c r="G12" s="81"/>
      <c r="H12" s="81"/>
      <c r="I12" s="81"/>
      <c r="J12" s="81"/>
      <c r="K12" s="81"/>
    </row>
    <row r="13" spans="1:11" x14ac:dyDescent="0.35">
      <c r="B13" s="88">
        <v>37834</v>
      </c>
      <c r="C13" s="89">
        <v>42.092669000000001</v>
      </c>
      <c r="D13" s="81"/>
      <c r="E13" s="81"/>
      <c r="F13" s="81"/>
      <c r="G13" s="81"/>
      <c r="H13" s="81"/>
      <c r="I13" s="81"/>
      <c r="J13" s="81"/>
      <c r="K13" s="81"/>
    </row>
    <row r="14" spans="1:11" x14ac:dyDescent="0.35">
      <c r="B14" s="88">
        <v>37865</v>
      </c>
      <c r="C14" s="89">
        <v>32.549731999999999</v>
      </c>
      <c r="D14" s="81"/>
      <c r="E14" s="81"/>
      <c r="F14" s="81"/>
      <c r="G14" s="81"/>
      <c r="H14" s="81"/>
      <c r="I14" s="95" t="s">
        <v>161</v>
      </c>
      <c r="J14" s="96" t="s">
        <v>162</v>
      </c>
      <c r="K14" s="97" t="s">
        <v>163</v>
      </c>
    </row>
    <row r="15" spans="1:11" x14ac:dyDescent="0.35">
      <c r="B15" s="88">
        <v>37895</v>
      </c>
      <c r="C15" s="89">
        <v>36.442428</v>
      </c>
      <c r="D15" s="81"/>
      <c r="E15" s="81"/>
      <c r="F15" s="81"/>
      <c r="G15" s="81"/>
      <c r="H15" s="81"/>
      <c r="I15" s="98">
        <v>0.54851265372829128</v>
      </c>
      <c r="J15" s="98">
        <v>4.9142434253797516E-2</v>
      </c>
      <c r="K15" s="98">
        <v>0.58877334746024057</v>
      </c>
    </row>
    <row r="16" spans="1:11" x14ac:dyDescent="0.35">
      <c r="B16" s="88">
        <v>37926</v>
      </c>
      <c r="C16" s="89">
        <v>34.350366000000001</v>
      </c>
      <c r="D16" s="81"/>
      <c r="E16" s="81"/>
      <c r="F16" s="81"/>
      <c r="G16" s="81"/>
      <c r="H16" s="81"/>
      <c r="I16" s="81"/>
      <c r="J16" s="81"/>
      <c r="K16" s="81"/>
    </row>
    <row r="17" spans="2:11" x14ac:dyDescent="0.35">
      <c r="B17" s="88">
        <v>37956</v>
      </c>
      <c r="C17" s="89">
        <v>37.389381999999998</v>
      </c>
      <c r="D17" s="81"/>
      <c r="E17" s="81"/>
      <c r="F17" s="81"/>
      <c r="G17" s="81"/>
      <c r="H17" s="81"/>
      <c r="I17" s="81" t="s">
        <v>164</v>
      </c>
      <c r="J17" s="81"/>
      <c r="K17" s="81"/>
    </row>
    <row r="18" spans="2:11" x14ac:dyDescent="0.35">
      <c r="B18" s="88">
        <v>37987</v>
      </c>
      <c r="C18" s="89">
        <v>33.537391999999997</v>
      </c>
      <c r="D18" s="81"/>
      <c r="E18" s="81"/>
      <c r="F18" s="81"/>
      <c r="G18" s="81"/>
      <c r="H18" s="81"/>
      <c r="I18" s="83">
        <v>0.90304960248898014</v>
      </c>
      <c r="J18" s="81"/>
      <c r="K18" s="81"/>
    </row>
    <row r="19" spans="2:11" x14ac:dyDescent="0.35">
      <c r="B19" s="88">
        <v>38018</v>
      </c>
      <c r="C19" s="89">
        <v>33.909139000000003</v>
      </c>
      <c r="D19" s="81"/>
      <c r="E19" s="81"/>
      <c r="F19" s="81"/>
      <c r="G19" s="81"/>
      <c r="H19" s="81"/>
      <c r="I19" s="83">
        <v>0.87594745518217443</v>
      </c>
      <c r="J19" s="81"/>
      <c r="K19" s="81"/>
    </row>
    <row r="20" spans="2:11" x14ac:dyDescent="0.35">
      <c r="B20" s="88">
        <v>38047</v>
      </c>
      <c r="C20" s="89">
        <v>40.805211</v>
      </c>
      <c r="D20" s="81"/>
      <c r="E20" s="81"/>
      <c r="F20" s="81"/>
      <c r="G20" s="81"/>
      <c r="H20" s="81"/>
      <c r="I20" s="83">
        <v>1.0538147273383673</v>
      </c>
      <c r="J20" s="81"/>
      <c r="K20" s="81"/>
    </row>
    <row r="21" spans="2:11" x14ac:dyDescent="0.35">
      <c r="B21" s="88">
        <v>38078</v>
      </c>
      <c r="C21" s="89">
        <v>40.172829</v>
      </c>
      <c r="D21" s="81"/>
      <c r="E21" s="81"/>
      <c r="F21" s="81"/>
      <c r="G21" s="81"/>
      <c r="H21" s="81"/>
      <c r="I21" s="83">
        <v>1.0080060201250036</v>
      </c>
      <c r="J21" s="81"/>
      <c r="K21" s="81"/>
    </row>
    <row r="22" spans="2:11" x14ac:dyDescent="0.35">
      <c r="B22" s="88">
        <v>38108</v>
      </c>
      <c r="C22" s="89">
        <v>39.671007000000003</v>
      </c>
      <c r="D22" s="81"/>
      <c r="E22" s="81"/>
      <c r="F22" s="81"/>
      <c r="G22" s="81"/>
      <c r="H22" s="81"/>
      <c r="I22" s="83">
        <v>1.0117055748792807</v>
      </c>
      <c r="J22" s="81"/>
      <c r="K22" s="81"/>
    </row>
    <row r="23" spans="2:11" x14ac:dyDescent="0.35">
      <c r="B23" s="88">
        <v>38139</v>
      </c>
      <c r="C23" s="89">
        <v>43.652276999999998</v>
      </c>
      <c r="D23" s="81"/>
      <c r="E23" s="81"/>
      <c r="F23" s="81"/>
      <c r="G23" s="81"/>
      <c r="H23" s="81"/>
      <c r="I23" s="83">
        <v>1.0998653092323514</v>
      </c>
      <c r="J23" s="81"/>
      <c r="K23" s="81"/>
    </row>
    <row r="24" spans="2:11" x14ac:dyDescent="0.35">
      <c r="B24" s="88">
        <v>38169</v>
      </c>
      <c r="C24" s="89">
        <v>46.262248999999997</v>
      </c>
      <c r="D24" s="81"/>
      <c r="E24" s="81"/>
      <c r="F24" s="81"/>
      <c r="G24" s="81"/>
      <c r="H24" s="81"/>
      <c r="I24" s="83">
        <v>1.1737055274062</v>
      </c>
      <c r="J24" s="81"/>
      <c r="K24" s="81"/>
    </row>
    <row r="25" spans="2:11" x14ac:dyDescent="0.35">
      <c r="B25" s="88">
        <v>38200</v>
      </c>
      <c r="C25" s="89">
        <v>44.701690999999997</v>
      </c>
      <c r="D25" s="81"/>
      <c r="E25" s="81"/>
      <c r="F25" s="81"/>
      <c r="G25" s="80"/>
      <c r="H25" s="80"/>
      <c r="I25" s="83">
        <v>1.12914856414952</v>
      </c>
      <c r="J25" s="81"/>
      <c r="K25" s="81"/>
    </row>
    <row r="26" spans="2:11" x14ac:dyDescent="0.35">
      <c r="B26" s="88">
        <v>38231</v>
      </c>
      <c r="C26" s="89">
        <v>35.470844</v>
      </c>
      <c r="D26" s="81"/>
      <c r="E26" s="81"/>
      <c r="F26" s="81"/>
      <c r="G26" s="94" t="s">
        <v>107</v>
      </c>
      <c r="H26" s="99">
        <v>77.81959342997763</v>
      </c>
      <c r="I26" s="83">
        <v>0.87964396394576394</v>
      </c>
      <c r="J26" s="81"/>
      <c r="K26" s="81"/>
    </row>
    <row r="27" spans="2:11" x14ac:dyDescent="0.35">
      <c r="B27" s="88">
        <v>38261</v>
      </c>
      <c r="C27" s="89">
        <v>39.627851</v>
      </c>
      <c r="D27" s="81"/>
      <c r="E27" s="81"/>
      <c r="F27" s="81"/>
      <c r="G27" s="81"/>
      <c r="H27" s="81"/>
      <c r="I27" s="83">
        <v>0.97735861576045513</v>
      </c>
      <c r="J27" s="81"/>
      <c r="K27" s="81"/>
    </row>
    <row r="28" spans="2:11" x14ac:dyDescent="0.35">
      <c r="B28" s="88">
        <v>38292</v>
      </c>
      <c r="C28" s="89">
        <v>37.567115999999999</v>
      </c>
      <c r="D28" s="81" t="s">
        <v>165</v>
      </c>
      <c r="E28" s="81" t="s">
        <v>166</v>
      </c>
      <c r="F28" s="81" t="s">
        <v>130</v>
      </c>
      <c r="G28" s="81" t="s">
        <v>131</v>
      </c>
      <c r="H28" s="81" t="s">
        <v>167</v>
      </c>
      <c r="I28" s="83">
        <v>0.91814604102738639</v>
      </c>
      <c r="J28" s="81"/>
      <c r="K28" s="81"/>
    </row>
    <row r="29" spans="2:11" x14ac:dyDescent="0.35">
      <c r="B29" s="88">
        <v>38322</v>
      </c>
      <c r="C29" s="89">
        <v>39.117677999999998</v>
      </c>
      <c r="D29" s="92">
        <v>40.343781353839624</v>
      </c>
      <c r="E29" s="100">
        <v>1.0064906001037639</v>
      </c>
      <c r="F29" s="93"/>
      <c r="G29" s="93"/>
      <c r="H29" s="93"/>
      <c r="I29" s="101">
        <v>0.96960861593299974</v>
      </c>
      <c r="J29" s="81"/>
      <c r="K29" s="81"/>
    </row>
    <row r="30" spans="2:11" x14ac:dyDescent="0.35">
      <c r="B30" s="88">
        <v>38353</v>
      </c>
      <c r="C30" s="89">
        <v>36.117688000000001</v>
      </c>
      <c r="D30" s="102">
        <v>40.270827856452868</v>
      </c>
      <c r="E30" s="103">
        <v>1.0060827721488972</v>
      </c>
      <c r="F30" s="103">
        <v>36.668904085516026</v>
      </c>
      <c r="G30" s="104">
        <v>0.55121608551602463</v>
      </c>
      <c r="H30" s="105">
        <v>0.30383917293160939</v>
      </c>
      <c r="I30" s="106">
        <v>0.89941108011234627</v>
      </c>
      <c r="J30" s="81"/>
      <c r="K30" s="81"/>
    </row>
    <row r="31" spans="2:11" x14ac:dyDescent="0.35">
      <c r="B31" s="88">
        <v>38384</v>
      </c>
      <c r="C31" s="89">
        <v>34.560837999999997</v>
      </c>
      <c r="D31" s="102">
        <v>39.93413888085918</v>
      </c>
      <c r="E31" s="103">
        <v>1.0053729888379555</v>
      </c>
      <c r="F31" s="103">
        <v>35.489699752257714</v>
      </c>
      <c r="G31" s="104">
        <v>0.92886175225771694</v>
      </c>
      <c r="H31" s="105">
        <v>0.86278415480727633</v>
      </c>
      <c r="I31" s="106">
        <v>0.8697644376001965</v>
      </c>
      <c r="J31" s="81"/>
      <c r="K31" s="81"/>
    </row>
    <row r="32" spans="2:11" x14ac:dyDescent="0.35">
      <c r="B32" s="88">
        <v>38412</v>
      </c>
      <c r="C32" s="89">
        <v>43.642223000000001</v>
      </c>
      <c r="D32" s="102">
        <v>40.842495628717252</v>
      </c>
      <c r="E32" s="103">
        <v>1.0062267591400749</v>
      </c>
      <c r="F32" s="103">
        <v>42.309296152383098</v>
      </c>
      <c r="G32" s="104">
        <v>-1.3329268476169034</v>
      </c>
      <c r="H32" s="105">
        <v>1.7766939810979356</v>
      </c>
      <c r="I32" s="106">
        <v>1.0624900926068792</v>
      </c>
      <c r="J32" s="81"/>
      <c r="K32" s="81"/>
    </row>
    <row r="33" spans="2:11" x14ac:dyDescent="0.35">
      <c r="B33" s="88">
        <v>38443</v>
      </c>
      <c r="C33" s="89">
        <v>40.244599999999998</v>
      </c>
      <c r="D33" s="102">
        <v>40.45403633688197</v>
      </c>
      <c r="E33" s="103">
        <v>1.0054533597468132</v>
      </c>
      <c r="F33" s="103">
        <v>41.425833915715806</v>
      </c>
      <c r="G33" s="104">
        <v>1.1812339157158078</v>
      </c>
      <c r="H33" s="105">
        <v>1.3953135636373002</v>
      </c>
      <c r="I33" s="106">
        <v>1.000244124956803</v>
      </c>
      <c r="J33" s="81"/>
      <c r="K33" s="81"/>
    </row>
    <row r="34" spans="2:11" x14ac:dyDescent="0.35">
      <c r="B34" s="88">
        <v>38473</v>
      </c>
      <c r="C34" s="89">
        <v>41.801557000000003</v>
      </c>
      <c r="D34" s="102">
        <v>41.027483215896893</v>
      </c>
      <c r="E34" s="103">
        <v>1.0058819756374899</v>
      </c>
      <c r="F34" s="103">
        <v>41.150766873460839</v>
      </c>
      <c r="G34" s="104">
        <v>-0.65079012653916379</v>
      </c>
      <c r="H34" s="105">
        <v>0.42352778880086084</v>
      </c>
      <c r="I34" s="106">
        <v>1.0159221496321795</v>
      </c>
      <c r="J34" s="81"/>
      <c r="K34" s="81"/>
    </row>
    <row r="35" spans="2:11" x14ac:dyDescent="0.35">
      <c r="B35" s="88">
        <v>38504</v>
      </c>
      <c r="C35" s="89">
        <v>44.676734000000003</v>
      </c>
      <c r="D35" s="102">
        <v>40.913029946326454</v>
      </c>
      <c r="E35" s="103">
        <v>1.0054558297056042</v>
      </c>
      <c r="F35" s="103">
        <v>45.39012793276143</v>
      </c>
      <c r="G35" s="104">
        <v>0.71339393276142715</v>
      </c>
      <c r="H35" s="105">
        <v>0.5089309033008157</v>
      </c>
      <c r="I35" s="106">
        <v>1.095230183782826</v>
      </c>
      <c r="J35" s="81"/>
      <c r="K35" s="81"/>
    </row>
    <row r="36" spans="2:11" x14ac:dyDescent="0.35">
      <c r="B36" s="88">
        <v>38534</v>
      </c>
      <c r="C36" s="89">
        <v>47.563113000000001</v>
      </c>
      <c r="D36" s="102">
        <v>40.800359974718575</v>
      </c>
      <c r="E36" s="103">
        <v>1.005052384109661</v>
      </c>
      <c r="F36" s="103">
        <v>48.281837511704467</v>
      </c>
      <c r="G36" s="104">
        <v>0.71872451170446539</v>
      </c>
      <c r="H36" s="105">
        <v>0.51656492372482221</v>
      </c>
      <c r="I36" s="106">
        <v>1.1690228721368854</v>
      </c>
      <c r="J36" s="81"/>
      <c r="K36" s="81"/>
    </row>
    <row r="37" spans="2:11" x14ac:dyDescent="0.35">
      <c r="B37" s="88">
        <v>38565</v>
      </c>
      <c r="C37" s="89">
        <v>45.135361000000003</v>
      </c>
      <c r="D37" s="102">
        <v>40.439565817911024</v>
      </c>
      <c r="E37" s="103">
        <v>1.0043695352366442</v>
      </c>
      <c r="F37" s="103">
        <v>46.302429540182601</v>
      </c>
      <c r="G37" s="104">
        <v>1.1670685401825978</v>
      </c>
      <c r="H37" s="105">
        <v>1.3620489774839397</v>
      </c>
      <c r="I37" s="106">
        <v>1.121477005611806</v>
      </c>
      <c r="J37" s="81"/>
      <c r="K37" s="81"/>
    </row>
    <row r="38" spans="2:11" x14ac:dyDescent="0.35">
      <c r="B38" s="88">
        <v>38596</v>
      </c>
      <c r="C38" s="89">
        <v>37.044905999999997</v>
      </c>
      <c r="D38" s="102">
        <v>41.437531088106965</v>
      </c>
      <c r="E38" s="103">
        <v>1.005367539793494</v>
      </c>
      <c r="F38" s="103">
        <v>35.727854918852074</v>
      </c>
      <c r="G38" s="104">
        <v>-1.3170510811479232</v>
      </c>
      <c r="H38" s="105">
        <v>1.7346235503529135</v>
      </c>
      <c r="I38" s="106">
        <v>0.88809290874587765</v>
      </c>
      <c r="J38" s="81"/>
      <c r="K38" s="81"/>
    </row>
    <row r="39" spans="2:11" x14ac:dyDescent="0.35">
      <c r="B39" s="88">
        <v>38626</v>
      </c>
      <c r="C39" s="89">
        <v>38.849763000000003</v>
      </c>
      <c r="D39" s="102">
        <v>40.612181861477765</v>
      </c>
      <c r="E39" s="103">
        <v>1.0041249509882644</v>
      </c>
      <c r="F39" s="103">
        <v>40.716709779585948</v>
      </c>
      <c r="G39" s="104">
        <v>1.8669467795859447</v>
      </c>
      <c r="H39" s="105">
        <v>3.4854902778063299</v>
      </c>
      <c r="I39" s="106">
        <v>0.96513866824346339</v>
      </c>
      <c r="J39" s="81"/>
      <c r="K39" s="81"/>
    </row>
    <row r="40" spans="2:11" x14ac:dyDescent="0.35">
      <c r="B40" s="88">
        <v>38657</v>
      </c>
      <c r="C40" s="89">
        <v>38.158242000000001</v>
      </c>
      <c r="D40" s="102">
        <v>41.207762017434241</v>
      </c>
      <c r="E40" s="103">
        <v>1.0046429176897993</v>
      </c>
      <c r="F40" s="103">
        <v>37.441724811278263</v>
      </c>
      <c r="G40" s="104">
        <v>-0.71651718872173831</v>
      </c>
      <c r="H40" s="105">
        <v>0.51339688173370313</v>
      </c>
      <c r="I40" s="106">
        <v>0.92276816201873868</v>
      </c>
      <c r="J40" s="81"/>
      <c r="K40" s="81"/>
    </row>
    <row r="41" spans="2:11" x14ac:dyDescent="0.35">
      <c r="B41" s="88">
        <v>38687</v>
      </c>
      <c r="C41" s="89">
        <v>39.176167</v>
      </c>
      <c r="D41" s="102">
        <v>40.853325700046661</v>
      </c>
      <c r="E41" s="103">
        <v>1.0039920693701654</v>
      </c>
      <c r="F41" s="103">
        <v>40.140910733969804</v>
      </c>
      <c r="G41" s="104">
        <v>0.9647437339698044</v>
      </c>
      <c r="H41" s="105">
        <v>0.93073047223400074</v>
      </c>
      <c r="I41" s="106">
        <v>0.9633312380169945</v>
      </c>
      <c r="J41" s="81"/>
      <c r="K41" s="81"/>
    </row>
    <row r="42" spans="2:11" x14ac:dyDescent="0.35">
      <c r="B42" s="88">
        <v>38718</v>
      </c>
      <c r="C42" s="89">
        <v>36.677179000000002</v>
      </c>
      <c r="D42" s="102">
        <v>40.886247543570967</v>
      </c>
      <c r="E42" s="103">
        <v>1.0038354910240133</v>
      </c>
      <c r="F42" s="103">
        <v>36.890618126699096</v>
      </c>
      <c r="G42" s="104">
        <v>0.21343912669909315</v>
      </c>
      <c r="H42" s="105">
        <v>4.5556260806071537E-2</v>
      </c>
      <c r="I42" s="106">
        <v>0.89802339634945638</v>
      </c>
      <c r="J42" s="81"/>
      <c r="K42" s="81"/>
    </row>
    <row r="43" spans="2:11" x14ac:dyDescent="0.35">
      <c r="B43" s="88">
        <v>38749</v>
      </c>
      <c r="C43" s="89">
        <v>34.745538000000003</v>
      </c>
      <c r="D43" s="102">
        <v>40.442527330342557</v>
      </c>
      <c r="E43" s="103">
        <v>1.0031136847324111</v>
      </c>
      <c r="F43" s="103">
        <v>35.697799546544488</v>
      </c>
      <c r="G43" s="104">
        <v>0.95226154654448436</v>
      </c>
      <c r="H43" s="105">
        <v>0.90680205302729311</v>
      </c>
      <c r="I43" s="106">
        <v>0.863505340560353</v>
      </c>
      <c r="J43" s="81"/>
      <c r="K43" s="81"/>
    </row>
    <row r="44" spans="2:11" x14ac:dyDescent="0.35">
      <c r="B44" s="88">
        <v>38777</v>
      </c>
      <c r="C44" s="89">
        <v>42.892738999999999</v>
      </c>
      <c r="D44" s="102">
        <v>40.459606049986007</v>
      </c>
      <c r="E44" s="103">
        <v>1.0029814233411556</v>
      </c>
      <c r="F44" s="103">
        <v>43.1035789707623</v>
      </c>
      <c r="G44" s="104">
        <v>0.21083997076230077</v>
      </c>
      <c r="H44" s="105">
        <v>4.4453493271047841E-2</v>
      </c>
      <c r="I44" s="106">
        <v>1.0611048526101681</v>
      </c>
      <c r="J44" s="81"/>
      <c r="K44" s="81"/>
    </row>
    <row r="45" spans="2:11" x14ac:dyDescent="0.35">
      <c r="B45" s="88">
        <v>38808</v>
      </c>
      <c r="C45" s="89">
        <v>41.296408999999997</v>
      </c>
      <c r="D45" s="102">
        <v>40.96753624547668</v>
      </c>
      <c r="E45" s="103">
        <v>1.0034518434260173</v>
      </c>
      <c r="F45" s="103">
        <v>40.590139911529981</v>
      </c>
      <c r="G45" s="104">
        <v>-0.70626908847001602</v>
      </c>
      <c r="H45" s="105">
        <v>0.4988160253282673</v>
      </c>
      <c r="I45" s="106">
        <v>1.0048268529150959</v>
      </c>
      <c r="J45" s="81"/>
      <c r="K45" s="81"/>
    </row>
    <row r="46" spans="2:11" x14ac:dyDescent="0.35">
      <c r="B46" s="88">
        <v>38838</v>
      </c>
      <c r="C46" s="89">
        <v>41.489103</v>
      </c>
      <c r="D46" s="102">
        <v>40.960802414272329</v>
      </c>
      <c r="E46" s="103">
        <v>1.0032741338987543</v>
      </c>
      <c r="F46" s="103">
        <v>41.763492615544081</v>
      </c>
      <c r="G46" s="104">
        <v>0.27438961554408081</v>
      </c>
      <c r="H46" s="105">
        <v>7.5289661118428469E-2</v>
      </c>
      <c r="I46" s="106">
        <v>1.0141414406862705</v>
      </c>
      <c r="J46" s="81"/>
      <c r="K46" s="81"/>
    </row>
    <row r="47" spans="2:11" x14ac:dyDescent="0.35">
      <c r="B47" s="88">
        <v>38869</v>
      </c>
      <c r="C47" s="89">
        <v>44.025655999999998</v>
      </c>
      <c r="D47" s="102">
        <v>40.602741328402118</v>
      </c>
      <c r="E47" s="103">
        <v>1.0026836537225616</v>
      </c>
      <c r="F47" s="103">
        <v>45.008389737404421</v>
      </c>
      <c r="G47" s="104">
        <v>0.98273373740442338</v>
      </c>
      <c r="H47" s="105">
        <v>0.96576559863286615</v>
      </c>
      <c r="I47" s="106">
        <v>1.0887962848497619</v>
      </c>
      <c r="J47" s="81"/>
      <c r="K47" s="81"/>
    </row>
    <row r="48" spans="2:11" x14ac:dyDescent="0.35">
      <c r="B48" s="88">
        <v>38899</v>
      </c>
      <c r="C48" s="89">
        <v>46.157221</v>
      </c>
      <c r="D48" s="102">
        <v>40.038068964666365</v>
      </c>
      <c r="E48" s="103">
        <v>1.0018683364610308</v>
      </c>
      <c r="F48" s="103">
        <v>47.592914339451603</v>
      </c>
      <c r="G48" s="104">
        <v>1.4356933394516034</v>
      </c>
      <c r="H48" s="105">
        <v>2.061215364945697</v>
      </c>
      <c r="I48" s="106">
        <v>1.159490910464261</v>
      </c>
      <c r="J48" s="81"/>
      <c r="K48" s="81"/>
    </row>
    <row r="49" spans="2:11" x14ac:dyDescent="0.35">
      <c r="B49" s="88">
        <v>38930</v>
      </c>
      <c r="C49" s="89">
        <v>44.152535</v>
      </c>
      <c r="D49" s="102">
        <v>39.705390812040882</v>
      </c>
      <c r="E49" s="103">
        <v>1.0013681951176614</v>
      </c>
      <c r="F49" s="103">
        <v>44.98566531392855</v>
      </c>
      <c r="G49" s="104">
        <v>0.83313031392854953</v>
      </c>
      <c r="H49" s="105">
        <v>0.69410611998668348</v>
      </c>
      <c r="I49" s="106">
        <v>1.1158992794744149</v>
      </c>
      <c r="J49" s="81"/>
      <c r="K49" s="81"/>
    </row>
    <row r="50" spans="2:11" x14ac:dyDescent="0.35">
      <c r="B50" s="88">
        <v>38961</v>
      </c>
      <c r="C50" s="89">
        <v>36.489369000000003</v>
      </c>
      <c r="D50" s="102">
        <v>40.487930466065777</v>
      </c>
      <c r="E50" s="103">
        <v>1.0022694897201061</v>
      </c>
      <c r="F50" s="103">
        <v>35.310321419405248</v>
      </c>
      <c r="G50" s="104">
        <v>-1.1790475805947551</v>
      </c>
      <c r="H50" s="105">
        <v>1.3901531973063455</v>
      </c>
      <c r="I50" s="106">
        <v>0.89583395171455704</v>
      </c>
      <c r="J50" s="81"/>
      <c r="K50" s="81"/>
    </row>
    <row r="51" spans="2:11" x14ac:dyDescent="0.35">
      <c r="B51" s="88">
        <v>38991</v>
      </c>
      <c r="C51" s="89">
        <v>39.684941999999999</v>
      </c>
      <c r="D51" s="102">
        <v>40.875227786007493</v>
      </c>
      <c r="E51" s="103">
        <v>1.0026280455887244</v>
      </c>
      <c r="F51" s="103">
        <v>39.165150930765286</v>
      </c>
      <c r="G51" s="104">
        <v>-0.51979106923471363</v>
      </c>
      <c r="H51" s="105">
        <v>0.27018275565616684</v>
      </c>
      <c r="I51" s="106">
        <v>0.9685190235627068</v>
      </c>
      <c r="J51" s="81"/>
      <c r="K51" s="81"/>
    </row>
    <row r="52" spans="2:11" x14ac:dyDescent="0.35">
      <c r="B52" s="88">
        <v>39022</v>
      </c>
      <c r="C52" s="89">
        <v>38.673709000000002</v>
      </c>
      <c r="D52" s="102">
        <v>41.491607530063128</v>
      </c>
      <c r="E52" s="103">
        <v>1.0032399424684209</v>
      </c>
      <c r="F52" s="103">
        <v>37.817484382692228</v>
      </c>
      <c r="G52" s="104">
        <v>-0.85622461730777388</v>
      </c>
      <c r="H52" s="105">
        <v>0.73312059528384388</v>
      </c>
      <c r="I52" s="106">
        <v>0.9282537245993171</v>
      </c>
      <c r="J52" s="81"/>
      <c r="K52" s="81"/>
    </row>
    <row r="53" spans="2:11" x14ac:dyDescent="0.35">
      <c r="B53" s="88">
        <v>39052</v>
      </c>
      <c r="C53" s="89">
        <v>39.616706999999998</v>
      </c>
      <c r="D53" s="102">
        <v>41.351047078439258</v>
      </c>
      <c r="E53" s="103">
        <v>1.0029142447743937</v>
      </c>
      <c r="F53" s="103">
        <v>40.099662673448016</v>
      </c>
      <c r="G53" s="104">
        <v>0.48295567344801782</v>
      </c>
      <c r="H53" s="105">
        <v>0.23324618251562843</v>
      </c>
      <c r="I53" s="106">
        <v>0.96022657487188812</v>
      </c>
      <c r="J53" s="81"/>
      <c r="K53" s="81"/>
    </row>
    <row r="54" spans="2:11" x14ac:dyDescent="0.35">
      <c r="B54" s="88">
        <v>39083</v>
      </c>
      <c r="C54" s="89">
        <v>36.918239999999997</v>
      </c>
      <c r="D54" s="102">
        <v>41.273541410230962</v>
      </c>
      <c r="E54" s="103">
        <v>1.0026789223630628</v>
      </c>
      <c r="F54" s="103">
        <v>37.242425910843792</v>
      </c>
      <c r="G54" s="104">
        <v>0.324185910843795</v>
      </c>
      <c r="H54" s="105">
        <v>0.105096504789621</v>
      </c>
      <c r="I54" s="106">
        <v>0.89593546542286695</v>
      </c>
      <c r="J54" s="81"/>
      <c r="K54" s="81"/>
    </row>
    <row r="55" spans="2:11" x14ac:dyDescent="0.35">
      <c r="B55" s="88">
        <v>39114</v>
      </c>
      <c r="C55" s="89">
        <v>34.504282000000003</v>
      </c>
      <c r="D55" s="102">
        <v>40.602083809704297</v>
      </c>
      <c r="E55" s="103">
        <v>1.0017478011053722</v>
      </c>
      <c r="F55" s="103">
        <v>35.735400019472003</v>
      </c>
      <c r="G55" s="104">
        <v>1.2311180194719995</v>
      </c>
      <c r="H55" s="105">
        <v>1.5156515778686586</v>
      </c>
      <c r="I55" s="106">
        <v>0.85544515407950472</v>
      </c>
      <c r="J55" s="81"/>
      <c r="K55" s="81"/>
    </row>
    <row r="56" spans="2:11" x14ac:dyDescent="0.35">
      <c r="B56" s="88">
        <v>39142</v>
      </c>
      <c r="C56" s="89">
        <v>42.899597</v>
      </c>
      <c r="D56" s="102">
        <v>40.539282318107176</v>
      </c>
      <c r="E56" s="103">
        <v>1.0015858985798638</v>
      </c>
      <c r="F56" s="103">
        <v>43.158368790708835</v>
      </c>
      <c r="G56" s="104">
        <v>0.25877179070883471</v>
      </c>
      <c r="H56" s="105">
        <v>6.6962839666656962E-2</v>
      </c>
      <c r="I56" s="106">
        <v>1.0594080371975452</v>
      </c>
      <c r="J56" s="81"/>
      <c r="K56" s="81"/>
    </row>
    <row r="57" spans="2:11" x14ac:dyDescent="0.35">
      <c r="B57" s="88">
        <v>39173</v>
      </c>
      <c r="C57" s="89">
        <v>41.367935000000003</v>
      </c>
      <c r="D57" s="102">
        <v>40.913836254717125</v>
      </c>
      <c r="E57" s="103">
        <v>1.0019620045625601</v>
      </c>
      <c r="F57" s="103">
        <v>40.799560985516315</v>
      </c>
      <c r="G57" s="104">
        <v>-0.56837401448368752</v>
      </c>
      <c r="H57" s="105">
        <v>0.32304902034030303</v>
      </c>
      <c r="I57" s="106">
        <v>1.0085196694914036</v>
      </c>
      <c r="J57" s="81"/>
      <c r="K57" s="81"/>
    </row>
    <row r="58" spans="2:11" x14ac:dyDescent="0.35">
      <c r="B58" s="88">
        <v>39203</v>
      </c>
      <c r="C58" s="89">
        <v>42.213470999999998</v>
      </c>
      <c r="D58" s="102">
        <v>41.340070834990954</v>
      </c>
      <c r="E58" s="103">
        <v>1.0023775458369428</v>
      </c>
      <c r="F58" s="103">
        <v>41.573825154519312</v>
      </c>
      <c r="G58" s="104">
        <v>-0.63964584548068615</v>
      </c>
      <c r="H58" s="105">
        <v>0.40914680764070183</v>
      </c>
      <c r="I58" s="106">
        <v>1.0182544727218581</v>
      </c>
      <c r="J58" s="81"/>
      <c r="K58" s="81"/>
    </row>
    <row r="59" spans="2:11" x14ac:dyDescent="0.35">
      <c r="B59" s="88">
        <v>39234</v>
      </c>
      <c r="C59" s="89">
        <v>44.496558999999998</v>
      </c>
      <c r="D59" s="102">
        <v>41.125324584047078</v>
      </c>
      <c r="E59" s="103">
        <v>1.0020054308278135</v>
      </c>
      <c r="F59" s="103">
        <v>45.117931055424599</v>
      </c>
      <c r="G59" s="104">
        <v>0.62137205542460094</v>
      </c>
      <c r="H59" s="105">
        <v>0.38610323126259333</v>
      </c>
      <c r="I59" s="106">
        <v>1.0847798927461947</v>
      </c>
      <c r="J59" s="81"/>
      <c r="K59" s="81"/>
    </row>
    <row r="60" spans="2:11" x14ac:dyDescent="0.35">
      <c r="B60" s="88">
        <v>39264</v>
      </c>
      <c r="C60" s="89">
        <v>46.468077000000001</v>
      </c>
      <c r="D60" s="102">
        <v>40.587143772384792</v>
      </c>
      <c r="E60" s="103">
        <v>1.001263783478485</v>
      </c>
      <c r="F60" s="103">
        <v>47.780067891168457</v>
      </c>
      <c r="G60" s="104">
        <v>1.3119908911684561</v>
      </c>
      <c r="H60" s="105">
        <v>1.7213200985089998</v>
      </c>
      <c r="I60" s="106">
        <v>1.1508980837241669</v>
      </c>
      <c r="J60" s="81"/>
      <c r="K60" s="81"/>
    </row>
    <row r="61" spans="2:11" x14ac:dyDescent="0.35">
      <c r="B61" s="88">
        <v>39295</v>
      </c>
      <c r="C61" s="89">
        <v>45.760903999999996</v>
      </c>
      <c r="D61" s="102">
        <v>40.841199316698692</v>
      </c>
      <c r="E61" s="103">
        <v>1.0015092855340681</v>
      </c>
      <c r="F61" s="103">
        <v>45.348402716934416</v>
      </c>
      <c r="G61" s="104">
        <v>-0.41250128306558054</v>
      </c>
      <c r="H61" s="105">
        <v>0.1701573085307502</v>
      </c>
      <c r="I61" s="106">
        <v>1.1185841326578783</v>
      </c>
      <c r="J61" s="81"/>
      <c r="K61" s="81"/>
    </row>
    <row r="62" spans="2:11" x14ac:dyDescent="0.35">
      <c r="B62" s="88">
        <v>39326</v>
      </c>
      <c r="C62" s="89">
        <v>37.075597999999999</v>
      </c>
      <c r="D62" s="102">
        <v>41.168235524183416</v>
      </c>
      <c r="E62" s="103">
        <v>1.0018286239769647</v>
      </c>
      <c r="F62" s="103">
        <v>36.642153105317618</v>
      </c>
      <c r="G62" s="104">
        <v>-0.43344489468238123</v>
      </c>
      <c r="H62" s="105">
        <v>0.18787447672622057</v>
      </c>
      <c r="I62" s="106">
        <v>0.89863270981544396</v>
      </c>
      <c r="J62" s="81"/>
      <c r="K62" s="81"/>
    </row>
    <row r="63" spans="2:11" x14ac:dyDescent="0.35">
      <c r="B63" s="88">
        <v>39356</v>
      </c>
      <c r="C63" s="89">
        <v>39.961688000000002</v>
      </c>
      <c r="D63" s="102">
        <v>41.252893910053061</v>
      </c>
      <c r="E63" s="103">
        <v>1.0018398174766405</v>
      </c>
      <c r="F63" s="103">
        <v>39.945130567856651</v>
      </c>
      <c r="G63" s="104">
        <v>-1.6557432143351036E-2</v>
      </c>
      <c r="H63" s="105">
        <v>2.741485591816741E-4</v>
      </c>
      <c r="I63" s="106">
        <v>0.96862571566902744</v>
      </c>
      <c r="J63" s="81"/>
      <c r="K63" s="81"/>
    </row>
    <row r="64" spans="2:11" x14ac:dyDescent="0.35">
      <c r="B64" s="88">
        <v>39387</v>
      </c>
      <c r="C64" s="89">
        <v>38.386761</v>
      </c>
      <c r="D64" s="102">
        <v>41.342474871764011</v>
      </c>
      <c r="E64" s="103">
        <v>1.001856117523692</v>
      </c>
      <c r="F64" s="103">
        <v>38.363604833569823</v>
      </c>
      <c r="G64" s="104">
        <v>-2.3156166430176484E-2</v>
      </c>
      <c r="H64" s="105">
        <v>5.3620804374203228E-4</v>
      </c>
      <c r="I64" s="106">
        <v>0.92840261404612723</v>
      </c>
      <c r="J64" s="81"/>
      <c r="K64" s="81"/>
    </row>
    <row r="65" spans="2:11" x14ac:dyDescent="0.35">
      <c r="B65" s="88">
        <v>39417</v>
      </c>
      <c r="C65" s="89">
        <v>38.287010000000002</v>
      </c>
      <c r="D65" s="102">
        <v>40.571035331660156</v>
      </c>
      <c r="E65" s="103">
        <v>1.0008479186912167</v>
      </c>
      <c r="F65" s="103">
        <v>39.771827461800903</v>
      </c>
      <c r="G65" s="104">
        <v>1.4848174618009011</v>
      </c>
      <c r="H65" s="105">
        <v>2.2046828948688706</v>
      </c>
      <c r="I65" s="106">
        <v>0.95049796695373978</v>
      </c>
      <c r="J65" s="81"/>
      <c r="K65" s="81"/>
    </row>
    <row r="66" spans="2:11" x14ac:dyDescent="0.35">
      <c r="B66" s="88">
        <v>39448</v>
      </c>
      <c r="C66" s="89">
        <v>37.492254000000003</v>
      </c>
      <c r="D66" s="102">
        <v>41.286475754217136</v>
      </c>
      <c r="E66" s="103">
        <v>1.0016728406524757</v>
      </c>
      <c r="F66" s="103">
        <v>36.379850444013492</v>
      </c>
      <c r="G66" s="104">
        <v>-1.1124035559865106</v>
      </c>
      <c r="H66" s="105">
        <v>1.237441671371434</v>
      </c>
      <c r="I66" s="106">
        <v>0.90309769571171872</v>
      </c>
      <c r="J66" s="81"/>
      <c r="K66" s="81"/>
    </row>
    <row r="67" spans="2:11" x14ac:dyDescent="0.35">
      <c r="B67" s="88">
        <v>39479</v>
      </c>
      <c r="C67" s="89">
        <v>36.855338000000003</v>
      </c>
      <c r="D67" s="102">
        <v>42.303198989867305</v>
      </c>
      <c r="E67" s="103">
        <v>1.0028008177329568</v>
      </c>
      <c r="F67" s="103">
        <v>35.377397527100349</v>
      </c>
      <c r="G67" s="104">
        <v>-1.4779404728996539</v>
      </c>
      <c r="H67" s="105">
        <v>2.1843080414348526</v>
      </c>
      <c r="I67" s="106">
        <v>0.86473219709776838</v>
      </c>
      <c r="J67" s="81"/>
      <c r="K67" s="81"/>
    </row>
    <row r="68" spans="2:11" x14ac:dyDescent="0.35">
      <c r="B68" s="88">
        <v>39508</v>
      </c>
      <c r="C68" s="89">
        <v>44.201991</v>
      </c>
      <c r="D68" s="102">
        <v>42.038606551961728</v>
      </c>
      <c r="E68" s="103">
        <v>1.0023558091521863</v>
      </c>
      <c r="F68" s="103">
        <v>44.94187143406338</v>
      </c>
      <c r="G68" s="104">
        <v>0.73988043406338022</v>
      </c>
      <c r="H68" s="105">
        <v>0.54742305670981595</v>
      </c>
      <c r="I68" s="106">
        <v>1.0547295337299398</v>
      </c>
      <c r="J68" s="81"/>
      <c r="K68" s="81"/>
    </row>
    <row r="69" spans="2:11" x14ac:dyDescent="0.35">
      <c r="B69" s="88">
        <v>39539</v>
      </c>
      <c r="C69" s="89">
        <v>40.888962999999997</v>
      </c>
      <c r="D69" s="102">
        <v>41.263259607872172</v>
      </c>
      <c r="E69" s="103">
        <v>1.001333671229832</v>
      </c>
      <c r="F69" s="103">
        <v>42.496640264630159</v>
      </c>
      <c r="G69" s="104">
        <v>1.607677264630162</v>
      </c>
      <c r="H69" s="105">
        <v>2.5846261872087202</v>
      </c>
      <c r="I69" s="106">
        <v>0.9981627866615933</v>
      </c>
      <c r="J69" s="81"/>
      <c r="K69" s="81"/>
    </row>
    <row r="70" spans="2:11" x14ac:dyDescent="0.35">
      <c r="B70" s="88">
        <v>39569</v>
      </c>
      <c r="C70" s="89">
        <v>42.591557999999999</v>
      </c>
      <c r="D70" s="102">
        <v>41.597878281088896</v>
      </c>
      <c r="E70" s="103">
        <v>1.0016666451248648</v>
      </c>
      <c r="F70" s="103">
        <v>42.072534850233197</v>
      </c>
      <c r="G70" s="104">
        <v>-0.51902314976680231</v>
      </c>
      <c r="H70" s="105">
        <v>0.2693850299938525</v>
      </c>
      <c r="I70" s="106">
        <v>1.0215711962704179</v>
      </c>
      <c r="J70" s="81"/>
      <c r="K70" s="81"/>
    </row>
    <row r="71" spans="2:11" x14ac:dyDescent="0.35">
      <c r="B71" s="88">
        <v>39600</v>
      </c>
      <c r="C71" s="89">
        <v>44.660111000000001</v>
      </c>
      <c r="D71" s="102">
        <v>41.394342594544952</v>
      </c>
      <c r="E71" s="103">
        <v>1.001344291422952</v>
      </c>
      <c r="F71" s="103">
        <v>45.199748538065315</v>
      </c>
      <c r="G71" s="104">
        <v>0.539637538065314</v>
      </c>
      <c r="H71" s="105">
        <v>0.29120867248919324</v>
      </c>
      <c r="I71" s="106">
        <v>1.0813144806444785</v>
      </c>
      <c r="J71" s="81"/>
      <c r="K71" s="81"/>
    </row>
    <row r="72" spans="2:11" x14ac:dyDescent="0.35">
      <c r="B72" s="88">
        <v>39630</v>
      </c>
      <c r="C72" s="89">
        <v>46.490098000000003</v>
      </c>
      <c r="D72" s="102">
        <v>40.871109047998402</v>
      </c>
      <c r="E72" s="103">
        <v>1.000657058549854</v>
      </c>
      <c r="F72" s="103">
        <v>47.704712512568854</v>
      </c>
      <c r="G72" s="104">
        <v>1.2146145125688506</v>
      </c>
      <c r="H72" s="105">
        <v>1.4752884141428664</v>
      </c>
      <c r="I72" s="106">
        <v>1.1429982896886606</v>
      </c>
      <c r="J72" s="81"/>
      <c r="K72" s="81"/>
    </row>
    <row r="73" spans="2:11" x14ac:dyDescent="0.35">
      <c r="B73" s="88">
        <v>39661</v>
      </c>
      <c r="C73" s="89">
        <v>44.969555</v>
      </c>
      <c r="D73" s="102">
        <v>40.516334409035778</v>
      </c>
      <c r="E73" s="103">
        <v>1.0001981966371669</v>
      </c>
      <c r="F73" s="103">
        <v>45.747813319550701</v>
      </c>
      <c r="G73" s="104">
        <v>0.77825831955070157</v>
      </c>
      <c r="H73" s="105">
        <v>0.60568601194988192</v>
      </c>
      <c r="I73" s="106">
        <v>1.1134780557710053</v>
      </c>
      <c r="J73" s="81"/>
      <c r="K73" s="81"/>
    </row>
    <row r="74" spans="2:11" x14ac:dyDescent="0.35">
      <c r="B74" s="88">
        <v>39692</v>
      </c>
      <c r="C74" s="89">
        <v>34.883001999999998</v>
      </c>
      <c r="D74" s="102">
        <v>39.588327239322197</v>
      </c>
      <c r="E74" s="103">
        <v>0.99906287293052776</v>
      </c>
      <c r="F74" s="103">
        <v>36.41651958327239</v>
      </c>
      <c r="G74" s="104">
        <v>1.533517583272392</v>
      </c>
      <c r="H74" s="105">
        <v>2.3516761782055977</v>
      </c>
      <c r="I74" s="106">
        <v>0.8883356002563636</v>
      </c>
      <c r="J74" s="81"/>
      <c r="K74" s="81"/>
    </row>
    <row r="75" spans="2:11" x14ac:dyDescent="0.35">
      <c r="B75" s="88">
        <v>39722</v>
      </c>
      <c r="C75" s="89">
        <v>38.128010000000003</v>
      </c>
      <c r="D75" s="102">
        <v>39.447980244840167</v>
      </c>
      <c r="E75" s="103">
        <v>0.99893470779369875</v>
      </c>
      <c r="F75" s="103">
        <v>38.310336475006942</v>
      </c>
      <c r="G75" s="104">
        <v>0.18232647500693844</v>
      </c>
      <c r="H75" s="105">
        <v>3.3242943488455745E-2</v>
      </c>
      <c r="I75" s="106">
        <v>0.96739709253427542</v>
      </c>
      <c r="J75" s="81"/>
      <c r="K75" s="81"/>
    </row>
    <row r="76" spans="2:11" x14ac:dyDescent="0.35">
      <c r="B76" s="88">
        <v>39753</v>
      </c>
      <c r="C76" s="89">
        <v>34.270471000000001</v>
      </c>
      <c r="D76" s="102">
        <v>38.038742380657922</v>
      </c>
      <c r="E76" s="103">
        <v>0.99723149674466216</v>
      </c>
      <c r="F76" s="103">
        <v>36.584593134003846</v>
      </c>
      <c r="G76" s="104">
        <v>2.3141221340038456</v>
      </c>
      <c r="H76" s="105">
        <v>5.3551612510865123</v>
      </c>
      <c r="I76" s="106">
        <v>0.91223098199671582</v>
      </c>
      <c r="J76" s="81"/>
      <c r="K76" s="81"/>
    </row>
    <row r="77" spans="2:11" x14ac:dyDescent="0.35">
      <c r="B77" s="88">
        <v>39783</v>
      </c>
      <c r="C77" s="89">
        <v>37.156359000000002</v>
      </c>
      <c r="D77" s="102">
        <v>38.568628325890188</v>
      </c>
      <c r="E77" s="103">
        <v>0.99805210993534788</v>
      </c>
      <c r="F77" s="103">
        <v>36.055649994197921</v>
      </c>
      <c r="G77" s="104">
        <v>-1.1007090058020808</v>
      </c>
      <c r="H77" s="105">
        <v>1.211560315453805</v>
      </c>
      <c r="I77" s="106">
        <v>0.95808430256062671</v>
      </c>
      <c r="J77" s="81"/>
      <c r="K77" s="81"/>
    </row>
    <row r="78" spans="2:11" x14ac:dyDescent="0.35">
      <c r="B78" s="88">
        <v>39814</v>
      </c>
      <c r="C78" s="89">
        <v>33.303545999999997</v>
      </c>
      <c r="D78" s="102">
        <v>37.60683714722667</v>
      </c>
      <c r="E78" s="103">
        <v>0.99692236236628851</v>
      </c>
      <c r="F78" s="103">
        <v>34.763391942768948</v>
      </c>
      <c r="G78" s="104">
        <v>1.4598459427689505</v>
      </c>
      <c r="H78" s="105">
        <v>2.131150176618966</v>
      </c>
      <c r="I78" s="106">
        <v>0.89277878290159318</v>
      </c>
      <c r="J78" s="81"/>
      <c r="K78" s="81"/>
    </row>
    <row r="79" spans="2:11" x14ac:dyDescent="0.35">
      <c r="B79" s="88">
        <v>39845</v>
      </c>
      <c r="C79" s="89">
        <v>31.687273999999999</v>
      </c>
      <c r="D79" s="102">
        <v>37.026470905849692</v>
      </c>
      <c r="E79" s="103">
        <v>0.99631521601808726</v>
      </c>
      <c r="F79" s="103">
        <v>32.419758619830262</v>
      </c>
      <c r="G79" s="104">
        <v>0.73248461983026303</v>
      </c>
      <c r="H79" s="105">
        <v>0.53653371828788499</v>
      </c>
      <c r="I79" s="106">
        <v>0.85947347870146273</v>
      </c>
      <c r="J79" s="81"/>
      <c r="K79" s="81"/>
    </row>
    <row r="80" spans="2:11" x14ac:dyDescent="0.35">
      <c r="B80" s="88">
        <v>39873</v>
      </c>
      <c r="C80" s="89">
        <v>39.056403000000003</v>
      </c>
      <c r="D80" s="102">
        <v>36.966687725732534</v>
      </c>
      <c r="E80" s="103">
        <v>0.9964169495795222</v>
      </c>
      <c r="F80" s="103">
        <v>38.909010848154871</v>
      </c>
      <c r="G80" s="104">
        <v>-0.14739215184513199</v>
      </c>
      <c r="H80" s="105">
        <v>2.1724446425538446E-2</v>
      </c>
      <c r="I80" s="106">
        <v>1.0557894158008716</v>
      </c>
      <c r="J80" s="81"/>
      <c r="K80" s="81"/>
    </row>
    <row r="81" spans="2:11" x14ac:dyDescent="0.35">
      <c r="B81" s="88">
        <v>39904</v>
      </c>
      <c r="C81" s="89">
        <v>38.136054999999999</v>
      </c>
      <c r="D81" s="102">
        <v>37.586801154925368</v>
      </c>
      <c r="E81" s="103">
        <v>0.9974173900682306</v>
      </c>
      <c r="F81" s="103">
        <v>36.766561873314686</v>
      </c>
      <c r="G81" s="104">
        <v>-1.3694931266853132</v>
      </c>
      <c r="H81" s="105">
        <v>1.8755114240383153</v>
      </c>
      <c r="I81" s="106">
        <v>1.0078482012502354</v>
      </c>
      <c r="J81" s="81"/>
      <c r="K81" s="81"/>
    </row>
    <row r="82" spans="2:11" x14ac:dyDescent="0.35">
      <c r="B82" s="88">
        <v>39934</v>
      </c>
      <c r="C82" s="89">
        <v>38.408752999999997</v>
      </c>
      <c r="D82" s="102">
        <v>37.548966272595095</v>
      </c>
      <c r="E82" s="103">
        <v>0.99749483902185032</v>
      </c>
      <c r="F82" s="103">
        <v>38.298427413693375</v>
      </c>
      <c r="G82" s="104">
        <v>-0.11032558630662237</v>
      </c>
      <c r="H82" s="105">
        <v>1.2171734993899981E-2</v>
      </c>
      <c r="I82" s="106">
        <v>1.0223522339461586</v>
      </c>
      <c r="J82" s="81"/>
      <c r="K82" s="81"/>
    </row>
    <row r="83" spans="2:11" x14ac:dyDescent="0.35">
      <c r="B83" s="88">
        <v>39965</v>
      </c>
      <c r="C83" s="89">
        <v>41.145909000000003</v>
      </c>
      <c r="D83" s="102">
        <v>37.782280168596181</v>
      </c>
      <c r="E83" s="103">
        <v>0.99792329968775484</v>
      </c>
      <c r="F83" s="103">
        <v>40.5005258141003</v>
      </c>
      <c r="G83" s="104">
        <v>-0.64538318589970345</v>
      </c>
      <c r="H83" s="105">
        <v>0.4165194566420512</v>
      </c>
      <c r="I83" s="106">
        <v>1.085855184807476</v>
      </c>
      <c r="J83" s="81"/>
      <c r="K83" s="81"/>
    </row>
    <row r="84" spans="2:11" x14ac:dyDescent="0.35">
      <c r="B84" s="88">
        <v>39995</v>
      </c>
      <c r="C84" s="89">
        <v>44.215515000000003</v>
      </c>
      <c r="D84" s="102">
        <v>38.241349315672764</v>
      </c>
      <c r="E84" s="103">
        <v>0.99862245315817089</v>
      </c>
      <c r="F84" s="103">
        <v>43.095399140772678</v>
      </c>
      <c r="G84" s="104">
        <v>-1.1201158592273259</v>
      </c>
      <c r="H84" s="105">
        <v>1.2546595380925707</v>
      </c>
      <c r="I84" s="106">
        <v>1.1507844521960779</v>
      </c>
      <c r="J84" s="81"/>
      <c r="K84" s="81"/>
    </row>
    <row r="85" spans="2:11" x14ac:dyDescent="0.35">
      <c r="B85" s="88">
        <v>40026</v>
      </c>
      <c r="C85" s="89">
        <v>42.397035000000002</v>
      </c>
      <c r="D85" s="102">
        <v>38.126989576473136</v>
      </c>
      <c r="E85" s="103">
        <v>0.9985431900191708</v>
      </c>
      <c r="F85" s="103">
        <v>42.522246097231211</v>
      </c>
      <c r="G85" s="104">
        <v>0.12521109723120816</v>
      </c>
      <c r="H85" s="105">
        <v>1.5677818869843062E-2</v>
      </c>
      <c r="I85" s="106">
        <v>1.1126050763004189</v>
      </c>
      <c r="J85" s="81"/>
      <c r="K85" s="81"/>
    </row>
    <row r="86" spans="2:11" x14ac:dyDescent="0.35">
      <c r="B86" s="88">
        <v>40057</v>
      </c>
      <c r="C86" s="89">
        <v>34.675395999999999</v>
      </c>
      <c r="D86" s="102">
        <v>38.59948328432268</v>
      </c>
      <c r="E86" s="103">
        <v>0.99922378525543343</v>
      </c>
      <c r="F86" s="103">
        <v>33.820220655166793</v>
      </c>
      <c r="G86" s="104">
        <v>-0.85517534483320645</v>
      </c>
      <c r="H86" s="105">
        <v>0.73132487041059357</v>
      </c>
      <c r="I86" s="106">
        <v>0.89422495080782016</v>
      </c>
      <c r="J86" s="81"/>
      <c r="K86" s="81"/>
    </row>
    <row r="87" spans="2:11" x14ac:dyDescent="0.35">
      <c r="B87" s="88">
        <v>40087</v>
      </c>
      <c r="C87" s="89">
        <v>37.318050999999997</v>
      </c>
      <c r="D87" s="102">
        <v>38.572928183399867</v>
      </c>
      <c r="E87" s="103">
        <v>0.99922812205327605</v>
      </c>
      <c r="F87" s="103">
        <v>37.312043246143872</v>
      </c>
      <c r="G87" s="104">
        <v>-6.0077538561245092E-3</v>
      </c>
      <c r="H87" s="105">
        <v>3.6093106395778907E-5</v>
      </c>
      <c r="I87" s="106">
        <v>0.96743849471791199</v>
      </c>
      <c r="J87" s="81"/>
      <c r="K87" s="81"/>
    </row>
    <row r="88" spans="2:11" x14ac:dyDescent="0.35">
      <c r="B88" s="88">
        <v>40118</v>
      </c>
      <c r="C88" s="89">
        <v>34.576582000000002</v>
      </c>
      <c r="D88" s="102">
        <v>38.192196725668019</v>
      </c>
      <c r="E88" s="103">
        <v>0.99878099696775413</v>
      </c>
      <c r="F88" s="103">
        <v>35.160259761611727</v>
      </c>
      <c r="G88" s="104">
        <v>0.58367776161172458</v>
      </c>
      <c r="H88" s="105">
        <v>0.34067972940007318</v>
      </c>
      <c r="I88" s="106">
        <v>0.90816849266755795</v>
      </c>
      <c r="J88" s="81"/>
      <c r="K88" s="81"/>
    </row>
    <row r="89" spans="2:11" x14ac:dyDescent="0.35">
      <c r="B89" s="88">
        <v>40148</v>
      </c>
      <c r="C89" s="89">
        <v>36.459079000000003</v>
      </c>
      <c r="D89" s="102">
        <v>38.095453996256225</v>
      </c>
      <c r="E89" s="103">
        <v>0.99871642151969753</v>
      </c>
      <c r="F89" s="103">
        <v>36.546739203681042</v>
      </c>
      <c r="G89" s="104">
        <v>8.7660203681039661E-2</v>
      </c>
      <c r="H89" s="105">
        <v>7.6843113094013597E-3</v>
      </c>
      <c r="I89" s="106">
        <v>0.95747262429823721</v>
      </c>
      <c r="J89" s="81"/>
      <c r="K89" s="81"/>
    </row>
    <row r="90" spans="2:11" x14ac:dyDescent="0.35">
      <c r="B90" s="88">
        <v>40179</v>
      </c>
      <c r="C90" s="89">
        <v>33.487141000000001</v>
      </c>
      <c r="D90" s="102">
        <v>37.751639066205655</v>
      </c>
      <c r="E90" s="103">
        <v>0.99833598476122121</v>
      </c>
      <c r="F90" s="103">
        <v>33.967157505129023</v>
      </c>
      <c r="G90" s="104">
        <v>0.48001650512902216</v>
      </c>
      <c r="H90" s="105">
        <v>0.23041584519628056</v>
      </c>
      <c r="I90" s="106">
        <v>0.88939880326661314</v>
      </c>
      <c r="J90" s="81"/>
      <c r="K90" s="81"/>
    </row>
    <row r="91" spans="2:11" x14ac:dyDescent="0.35">
      <c r="B91" s="88">
        <v>40210</v>
      </c>
      <c r="C91" s="89">
        <v>30.718097</v>
      </c>
      <c r="D91" s="102">
        <v>36.620196052206225</v>
      </c>
      <c r="E91" s="103">
        <v>0.99694492541191115</v>
      </c>
      <c r="F91" s="103">
        <v>32.392541030296911</v>
      </c>
      <c r="G91" s="104">
        <v>1.674444030296911</v>
      </c>
      <c r="H91" s="105">
        <v>2.8037628105969628</v>
      </c>
      <c r="I91" s="106">
        <v>0.84731879405508781</v>
      </c>
      <c r="J91" s="81"/>
      <c r="K91" s="81"/>
    </row>
    <row r="92" spans="2:11" x14ac:dyDescent="0.35">
      <c r="B92" s="88">
        <v>40238</v>
      </c>
      <c r="C92" s="89">
        <v>39.369601000000003</v>
      </c>
      <c r="D92" s="102">
        <v>36.93667223580708</v>
      </c>
      <c r="E92" s="103">
        <v>0.99751975410157534</v>
      </c>
      <c r="F92" s="103">
        <v>38.545096389620625</v>
      </c>
      <c r="G92" s="104">
        <v>-0.82450461037937828</v>
      </c>
      <c r="H92" s="105">
        <v>0.67980785253685039</v>
      </c>
      <c r="I92" s="106">
        <v>1.0617231631118402</v>
      </c>
      <c r="J92" s="81"/>
      <c r="K92" s="81"/>
    </row>
    <row r="93" spans="2:11" x14ac:dyDescent="0.35">
      <c r="B93" s="88">
        <v>40269</v>
      </c>
      <c r="C93" s="89">
        <v>37.762307</v>
      </c>
      <c r="D93" s="102">
        <v>37.186886949977463</v>
      </c>
      <c r="E93" s="103">
        <v>0.99797453785104839</v>
      </c>
      <c r="F93" s="103">
        <v>37.134227653566441</v>
      </c>
      <c r="G93" s="104">
        <v>-0.62807934643355878</v>
      </c>
      <c r="H93" s="105">
        <v>0.39448366541640634</v>
      </c>
      <c r="I93" s="106">
        <v>1.0123379125337379</v>
      </c>
      <c r="J93" s="81"/>
      <c r="K93" s="81"/>
    </row>
    <row r="94" spans="2:11" x14ac:dyDescent="0.35">
      <c r="B94" s="88">
        <v>40299</v>
      </c>
      <c r="C94" s="89">
        <v>38.883682999999998</v>
      </c>
      <c r="D94" s="102">
        <v>37.617285064410133</v>
      </c>
      <c r="E94" s="103">
        <v>0.9986428446732537</v>
      </c>
      <c r="F94" s="103">
        <v>37.941092730471773</v>
      </c>
      <c r="G94" s="104">
        <v>-0.94259026952822467</v>
      </c>
      <c r="H94" s="105">
        <v>0.88847641620929119</v>
      </c>
      <c r="I94" s="106">
        <v>1.029013077435295</v>
      </c>
      <c r="J94" s="81"/>
      <c r="K94" s="81"/>
    </row>
    <row r="95" spans="2:11" x14ac:dyDescent="0.35">
      <c r="B95" s="88">
        <v>40330</v>
      </c>
      <c r="C95" s="89">
        <v>41.901958999999998</v>
      </c>
      <c r="D95" s="102">
        <v>38.127179532980527</v>
      </c>
      <c r="E95" s="103">
        <v>0.99937565405640849</v>
      </c>
      <c r="F95" s="103">
        <v>40.791488405048071</v>
      </c>
      <c r="G95" s="104">
        <v>-1.1104705949519271</v>
      </c>
      <c r="H95" s="105">
        <v>1.2331449422528871</v>
      </c>
      <c r="I95" s="106">
        <v>1.0935974155178796</v>
      </c>
      <c r="J95" s="81"/>
      <c r="K95" s="81"/>
    </row>
    <row r="96" spans="2:11" x14ac:dyDescent="0.35">
      <c r="B96" s="88">
        <v>40360</v>
      </c>
      <c r="C96" s="89">
        <v>44.021861000000001</v>
      </c>
      <c r="D96" s="102">
        <v>38.185876773156281</v>
      </c>
      <c r="E96" s="103">
        <v>0.99948199128993576</v>
      </c>
      <c r="F96" s="103">
        <v>43.848771506746779</v>
      </c>
      <c r="G96" s="104">
        <v>-0.17308949325322232</v>
      </c>
      <c r="H96" s="105">
        <v>2.9959972674657293E-2</v>
      </c>
      <c r="I96" s="106">
        <v>1.151989381772663</v>
      </c>
      <c r="J96" s="81"/>
      <c r="K96" s="81"/>
    </row>
    <row r="97" spans="2:11" x14ac:dyDescent="0.35">
      <c r="B97" s="88">
        <v>40391</v>
      </c>
      <c r="C97" s="89">
        <v>42.813205000000004</v>
      </c>
      <c r="D97" s="102">
        <v>38.338356086755013</v>
      </c>
      <c r="E97" s="103">
        <v>0.99970367723819864</v>
      </c>
      <c r="F97" s="103">
        <v>42.463792326165354</v>
      </c>
      <c r="G97" s="104">
        <v>-0.34941267383464947</v>
      </c>
      <c r="H97" s="105">
        <v>0.12208921663627913</v>
      </c>
      <c r="I97" s="106">
        <v>1.1150277721310915</v>
      </c>
      <c r="J97" s="81"/>
      <c r="K97" s="81"/>
    </row>
    <row r="98" spans="2:11" x14ac:dyDescent="0.35">
      <c r="B98" s="88">
        <v>40422</v>
      </c>
      <c r="C98" s="89">
        <v>36.131604000000003</v>
      </c>
      <c r="D98" s="102">
        <v>39.467080165752634</v>
      </c>
      <c r="E98" s="103">
        <v>1.0011650474830436</v>
      </c>
      <c r="F98" s="103">
        <v>34.272955718534</v>
      </c>
      <c r="G98" s="104">
        <v>-1.858648281466003</v>
      </c>
      <c r="H98" s="105">
        <v>3.4545734341965266</v>
      </c>
      <c r="I98" s="106">
        <v>0.9067435559646666</v>
      </c>
      <c r="J98" s="81"/>
      <c r="K98" s="81"/>
    </row>
    <row r="99" spans="2:11" x14ac:dyDescent="0.35">
      <c r="B99" s="88">
        <v>40452</v>
      </c>
      <c r="C99" s="89">
        <v>39.183461000000001</v>
      </c>
      <c r="D99" s="102">
        <v>40.055658071616364</v>
      </c>
      <c r="E99" s="103">
        <v>1.0018406619840263</v>
      </c>
      <c r="F99" s="103">
        <v>38.226456437572992</v>
      </c>
      <c r="G99" s="104">
        <v>-0.95700456242700938</v>
      </c>
      <c r="H99" s="105">
        <v>0.91585773250611169</v>
      </c>
      <c r="I99" s="106">
        <v>0.97378952030211741</v>
      </c>
      <c r="J99" s="81"/>
      <c r="K99" s="81"/>
    </row>
    <row r="100" spans="2:11" x14ac:dyDescent="0.35">
      <c r="B100" s="88">
        <v>40483</v>
      </c>
      <c r="C100" s="89">
        <v>36.671543999999997</v>
      </c>
      <c r="D100" s="102">
        <v>40.266670368773973</v>
      </c>
      <c r="E100" s="103">
        <v>1.0020090886012403</v>
      </c>
      <c r="F100" s="103">
        <v>36.444244902258809</v>
      </c>
      <c r="G100" s="104">
        <v>-0.22729909774118795</v>
      </c>
      <c r="H100" s="105">
        <v>5.1664879833958115E-2</v>
      </c>
      <c r="I100" s="106">
        <v>0.90966902624277513</v>
      </c>
      <c r="J100" s="81"/>
      <c r="K100" s="81"/>
    </row>
    <row r="101" spans="2:11" x14ac:dyDescent="0.35">
      <c r="B101" s="88">
        <v>40513</v>
      </c>
      <c r="C101" s="89">
        <v>37.426385000000003</v>
      </c>
      <c r="D101" s="102">
        <v>39.657077954710623</v>
      </c>
      <c r="E101" s="103">
        <v>1.0011663955311272</v>
      </c>
      <c r="F101" s="103">
        <v>38.631693422905514</v>
      </c>
      <c r="G101" s="104">
        <v>1.2053084229055102</v>
      </c>
      <c r="H101" s="105">
        <v>1.4527683943269682</v>
      </c>
      <c r="I101" s="106">
        <v>0.94939337134595947</v>
      </c>
      <c r="J101" s="81"/>
      <c r="K101" s="81"/>
    </row>
    <row r="102" spans="2:11" x14ac:dyDescent="0.35">
      <c r="B102" s="88">
        <v>40544</v>
      </c>
      <c r="C102" s="89">
        <v>34.327419999999996</v>
      </c>
      <c r="D102" s="102">
        <v>39.096060542704805</v>
      </c>
      <c r="E102" s="103">
        <v>1.0004138719634215</v>
      </c>
      <c r="F102" s="103">
        <v>35.312097561379908</v>
      </c>
      <c r="G102" s="104">
        <v>0.98467756137991103</v>
      </c>
      <c r="H102" s="105">
        <v>0.96958989988508848</v>
      </c>
      <c r="I102" s="106">
        <v>0.88270373872579633</v>
      </c>
      <c r="J102" s="81"/>
      <c r="K102" s="81"/>
    </row>
    <row r="103" spans="2:11" x14ac:dyDescent="0.35">
      <c r="B103" s="88">
        <v>40575</v>
      </c>
      <c r="C103" s="89">
        <v>31.825085999999999</v>
      </c>
      <c r="D103" s="102">
        <v>38.260682720721306</v>
      </c>
      <c r="E103" s="103">
        <v>0.99934349143884793</v>
      </c>
      <c r="F103" s="103">
        <v>33.140537136228502</v>
      </c>
      <c r="G103" s="104">
        <v>1.3154511362285035</v>
      </c>
      <c r="H103" s="105">
        <v>1.7304116918048609</v>
      </c>
      <c r="I103" s="106">
        <v>0.83817943519772919</v>
      </c>
      <c r="J103" s="81"/>
      <c r="K103" s="81"/>
    </row>
    <row r="104" spans="2:11" x14ac:dyDescent="0.35">
      <c r="B104" s="88">
        <v>40603</v>
      </c>
      <c r="C104" s="89">
        <v>40.506780999999997</v>
      </c>
      <c r="D104" s="102">
        <v>38.189686295595109</v>
      </c>
      <c r="E104" s="103">
        <v>0.99928456529217602</v>
      </c>
      <c r="F104" s="103">
        <v>40.595584224141746</v>
      </c>
      <c r="G104" s="104">
        <v>8.8803224141749126E-2</v>
      </c>
      <c r="H104" s="105">
        <v>7.8860126179697357E-3</v>
      </c>
      <c r="I104" s="106">
        <v>1.0611050380277738</v>
      </c>
      <c r="J104" s="81"/>
      <c r="K104" s="81"/>
    </row>
    <row r="105" spans="2:11" x14ac:dyDescent="0.35">
      <c r="B105" s="88">
        <v>40634</v>
      </c>
      <c r="C105" s="89">
        <v>38.505752000000001</v>
      </c>
      <c r="D105" s="102">
        <v>38.093304897550908</v>
      </c>
      <c r="E105" s="103">
        <v>0.99919570004872771</v>
      </c>
      <c r="F105" s="103">
        <v>38.633207978496621</v>
      </c>
      <c r="G105" s="104">
        <v>0.12745597849662005</v>
      </c>
      <c r="H105" s="105">
        <v>1.624502645453087E-2</v>
      </c>
      <c r="I105" s="106">
        <v>1.011448495825289</v>
      </c>
      <c r="J105" s="81"/>
      <c r="K105" s="81"/>
    </row>
    <row r="106" spans="2:11" x14ac:dyDescent="0.35">
      <c r="B106" s="88">
        <v>40664</v>
      </c>
      <c r="C106" s="89">
        <v>40.429592999999997</v>
      </c>
      <c r="D106" s="102">
        <v>38.735698095774069</v>
      </c>
      <c r="E106" s="103">
        <v>1.0000639474555069</v>
      </c>
      <c r="F106" s="103">
        <v>39.166981543509785</v>
      </c>
      <c r="G106" s="104">
        <v>-1.2626114564902124</v>
      </c>
      <c r="H106" s="105">
        <v>1.5941876900603356</v>
      </c>
      <c r="I106" s="106">
        <v>1.037677748164902</v>
      </c>
      <c r="J106" s="81"/>
      <c r="K106" s="81"/>
    </row>
    <row r="107" spans="2:11" x14ac:dyDescent="0.35">
      <c r="B107" s="88">
        <v>40695</v>
      </c>
      <c r="C107" s="89">
        <v>42.570238000000003</v>
      </c>
      <c r="D107" s="102">
        <v>38.841633312156013</v>
      </c>
      <c r="E107" s="103">
        <v>1.0001952007030868</v>
      </c>
      <c r="F107" s="103">
        <v>42.363968220565326</v>
      </c>
      <c r="G107" s="104">
        <v>-0.2062697794346775</v>
      </c>
      <c r="H107" s="105">
        <v>4.2547221908030508E-2</v>
      </c>
      <c r="I107" s="106">
        <v>1.0950090811620221</v>
      </c>
      <c r="J107" s="81"/>
      <c r="K107" s="81"/>
    </row>
    <row r="108" spans="2:11" x14ac:dyDescent="0.35">
      <c r="B108" s="88">
        <v>40725</v>
      </c>
      <c r="C108" s="89">
        <v>45.074086000000001</v>
      </c>
      <c r="D108" s="102">
        <v>39.001677708750819</v>
      </c>
      <c r="E108" s="103">
        <v>1.0003880962350642</v>
      </c>
      <c r="F108" s="103">
        <v>44.753883430884159</v>
      </c>
      <c r="G108" s="104">
        <v>-0.32020256911584255</v>
      </c>
      <c r="H108" s="105">
        <v>0.10252968526838592</v>
      </c>
      <c r="I108" s="106">
        <v>1.1541717862706153</v>
      </c>
      <c r="J108" s="81"/>
      <c r="K108" s="81"/>
    </row>
    <row r="109" spans="2:11" x14ac:dyDescent="0.35">
      <c r="B109" s="88">
        <v>40756</v>
      </c>
      <c r="C109" s="89">
        <v>42.782321000000003</v>
      </c>
      <c r="D109" s="102">
        <v>38.661391530079563</v>
      </c>
      <c r="E109" s="103">
        <v>0.99994026086127785</v>
      </c>
      <c r="F109" s="103">
        <v>43.50483131610563</v>
      </c>
      <c r="G109" s="104">
        <v>0.72251031610562677</v>
      </c>
      <c r="H109" s="105">
        <v>0.52202115687905271</v>
      </c>
      <c r="I109" s="106">
        <v>1.1100600156790028</v>
      </c>
      <c r="J109" s="81"/>
      <c r="K109" s="81"/>
    </row>
    <row r="110" spans="2:11" x14ac:dyDescent="0.35">
      <c r="B110" s="88">
        <v>40787</v>
      </c>
      <c r="C110" s="89">
        <v>36.698979000000001</v>
      </c>
      <c r="D110" s="102">
        <v>39.654248890297936</v>
      </c>
      <c r="E110" s="103">
        <v>1.0012052160243412</v>
      </c>
      <c r="F110" s="103">
        <v>35.053873421213027</v>
      </c>
      <c r="G110" s="104">
        <v>-1.6451055787869748</v>
      </c>
      <c r="H110" s="105">
        <v>2.7063723653560277</v>
      </c>
      <c r="I110" s="106">
        <v>0.91777158173070383</v>
      </c>
      <c r="J110" s="81"/>
      <c r="K110" s="81"/>
    </row>
    <row r="111" spans="2:11" x14ac:dyDescent="0.35">
      <c r="B111" s="88">
        <v>40817</v>
      </c>
      <c r="C111" s="89">
        <v>38.703718000000002</v>
      </c>
      <c r="D111" s="102">
        <v>39.725859931385074</v>
      </c>
      <c r="E111" s="103">
        <v>1.0012347343944747</v>
      </c>
      <c r="F111" s="103">
        <v>38.661431291446419</v>
      </c>
      <c r="G111" s="104">
        <v>-4.2286708553582741E-2</v>
      </c>
      <c r="H111" s="105">
        <v>1.7881657202956478E-3</v>
      </c>
      <c r="I111" s="106">
        <v>0.97407247981597078</v>
      </c>
      <c r="J111" s="81"/>
      <c r="K111" s="81"/>
    </row>
    <row r="112" spans="2:11" x14ac:dyDescent="0.35">
      <c r="B112" s="88">
        <v>40848</v>
      </c>
      <c r="C112" s="89">
        <v>36.827824</v>
      </c>
      <c r="D112" s="102">
        <v>40.164327425573639</v>
      </c>
      <c r="E112" s="103">
        <v>1.0017164578893869</v>
      </c>
      <c r="F112" s="103">
        <v>36.182004391786734</v>
      </c>
      <c r="G112" s="104">
        <v>-0.64581960821326589</v>
      </c>
      <c r="H112" s="105">
        <v>0.41708296635273628</v>
      </c>
      <c r="I112" s="106">
        <v>0.91394332085329522</v>
      </c>
      <c r="J112" s="81"/>
      <c r="K112" s="81"/>
    </row>
    <row r="113" spans="2:11" x14ac:dyDescent="0.35">
      <c r="B113" s="88">
        <v>40878</v>
      </c>
      <c r="C113" s="89">
        <v>37.493287000000002</v>
      </c>
      <c r="D113" s="102">
        <v>39.826582891567554</v>
      </c>
      <c r="E113" s="103">
        <v>1.0012188649314937</v>
      </c>
      <c r="F113" s="103">
        <v>38.197197759047889</v>
      </c>
      <c r="G113" s="104">
        <v>0.70391075904788636</v>
      </c>
      <c r="H113" s="105">
        <v>0.49549035670337155</v>
      </c>
      <c r="I113" s="106">
        <v>0.94469509797530771</v>
      </c>
      <c r="J113" s="81"/>
      <c r="K113" s="81"/>
    </row>
    <row r="114" spans="2:11" x14ac:dyDescent="0.35">
      <c r="B114" s="88">
        <v>40909</v>
      </c>
      <c r="C114" s="89">
        <v>34.313549999999999</v>
      </c>
      <c r="D114" s="102">
        <v>39.325576241818766</v>
      </c>
      <c r="E114" s="103">
        <v>1.0005407696333422</v>
      </c>
      <c r="F114" s="103">
        <v>35.197922905457872</v>
      </c>
      <c r="G114" s="104">
        <v>0.88437290545787306</v>
      </c>
      <c r="H114" s="105">
        <v>0.78211543590800003</v>
      </c>
      <c r="I114" s="106">
        <v>0.87672576421907555</v>
      </c>
      <c r="J114" s="81"/>
      <c r="K114" s="81"/>
    </row>
    <row r="115" spans="2:11" x14ac:dyDescent="0.35">
      <c r="B115" s="88">
        <v>40940</v>
      </c>
      <c r="C115" s="89">
        <v>33.264167999999998</v>
      </c>
      <c r="D115" s="102">
        <v>39.532991695367144</v>
      </c>
      <c r="E115" s="103">
        <v>1.0007733875464346</v>
      </c>
      <c r="F115" s="103">
        <v>32.979714071974826</v>
      </c>
      <c r="G115" s="104">
        <v>-0.28445392802517233</v>
      </c>
      <c r="H115" s="105">
        <v>8.0914037168949918E-2</v>
      </c>
      <c r="I115" s="106">
        <v>0.84009213132804239</v>
      </c>
      <c r="J115" s="81"/>
      <c r="K115" s="81"/>
    </row>
    <row r="116" spans="2:11" x14ac:dyDescent="0.35">
      <c r="B116" s="88">
        <v>40969</v>
      </c>
      <c r="C116" s="89">
        <v>40.781256999999997</v>
      </c>
      <c r="D116" s="102">
        <v>38.943336522909412</v>
      </c>
      <c r="E116" s="103">
        <v>1.0000023963839189</v>
      </c>
      <c r="F116" s="103">
        <v>41.981099224911837</v>
      </c>
      <c r="G116" s="104">
        <v>1.1998422249118406</v>
      </c>
      <c r="H116" s="105">
        <v>1.4396213646813958</v>
      </c>
      <c r="I116" s="106">
        <v>1.0529150228016126</v>
      </c>
      <c r="J116" s="81"/>
      <c r="K116" s="81"/>
    </row>
    <row r="117" spans="2:11" x14ac:dyDescent="0.35">
      <c r="B117" s="90">
        <v>41000</v>
      </c>
      <c r="C117" s="91">
        <v>38.806524000000003</v>
      </c>
      <c r="D117" s="102">
        <v>38.62740238841986</v>
      </c>
      <c r="E117" s="103">
        <v>0.99960360265056603</v>
      </c>
      <c r="F117" s="103">
        <v>39.389273540110253</v>
      </c>
      <c r="G117" s="104">
        <v>0.5827495401102496</v>
      </c>
      <c r="H117" s="105">
        <v>0.33959702649870738</v>
      </c>
      <c r="I117" s="106">
        <v>1.0074381653658795</v>
      </c>
      <c r="J117" s="81"/>
      <c r="K117" s="81"/>
    </row>
    <row r="118" spans="2:11" x14ac:dyDescent="0.35">
      <c r="B118" s="84"/>
      <c r="C118" s="81"/>
      <c r="D118" s="81" t="s">
        <v>165</v>
      </c>
      <c r="E118" s="81" t="s">
        <v>166</v>
      </c>
      <c r="F118" s="81" t="s">
        <v>130</v>
      </c>
      <c r="G118" s="81" t="s">
        <v>131</v>
      </c>
      <c r="H118" s="81" t="s">
        <v>168</v>
      </c>
      <c r="I118" s="81" t="s">
        <v>164</v>
      </c>
      <c r="J118" s="81"/>
      <c r="K118" s="81"/>
    </row>
    <row r="119" spans="2:11" x14ac:dyDescent="0.35">
      <c r="B119" s="84"/>
      <c r="C119" s="81"/>
      <c r="D119" s="81" t="s">
        <v>169</v>
      </c>
      <c r="E119" s="81" t="s">
        <v>130</v>
      </c>
      <c r="F119" s="81"/>
      <c r="G119" s="81"/>
      <c r="H119" s="81"/>
      <c r="I119" s="81"/>
      <c r="J119" s="81"/>
      <c r="K119" s="81"/>
    </row>
    <row r="120" spans="2:11" x14ac:dyDescent="0.35">
      <c r="B120" s="84"/>
      <c r="C120" s="85">
        <v>1</v>
      </c>
      <c r="D120" s="84">
        <v>41030</v>
      </c>
      <c r="E120" s="81">
        <v>40.066907213811369</v>
      </c>
      <c r="F120" s="81"/>
      <c r="G120" s="81"/>
      <c r="H120" s="81"/>
      <c r="I120" s="81"/>
      <c r="J120" s="81"/>
      <c r="K120" s="81"/>
    </row>
    <row r="121" spans="2:11" x14ac:dyDescent="0.35">
      <c r="B121" s="84"/>
      <c r="C121" s="85">
        <v>2</v>
      </c>
      <c r="D121" s="84">
        <v>41061</v>
      </c>
      <c r="E121" s="81">
        <v>42.263829923311576</v>
      </c>
      <c r="F121" s="81"/>
      <c r="G121" s="81"/>
      <c r="H121" s="81"/>
      <c r="I121" s="81"/>
      <c r="J121" s="81"/>
      <c r="K121" s="81"/>
    </row>
    <row r="122" spans="2:11" x14ac:dyDescent="0.35">
      <c r="B122" s="84"/>
      <c r="C122" s="85">
        <v>3</v>
      </c>
      <c r="D122" s="84">
        <v>41091</v>
      </c>
      <c r="E122" s="81">
        <v>44.529661684391513</v>
      </c>
      <c r="F122" s="81"/>
      <c r="G122" s="81"/>
      <c r="H122" s="81"/>
      <c r="I122" s="81"/>
      <c r="J122" s="81"/>
      <c r="K122" s="81"/>
    </row>
    <row r="123" spans="2:11" x14ac:dyDescent="0.35">
      <c r="B123" s="84"/>
      <c r="C123" s="85">
        <v>4</v>
      </c>
      <c r="D123" s="84">
        <v>41122</v>
      </c>
      <c r="E123" s="81">
        <v>42.810787248233886</v>
      </c>
      <c r="F123" s="81"/>
      <c r="G123" s="81"/>
      <c r="H123" s="81"/>
      <c r="I123" s="81"/>
      <c r="J123" s="81"/>
      <c r="K123" s="81"/>
    </row>
    <row r="124" spans="2:11" x14ac:dyDescent="0.35">
      <c r="B124" s="81"/>
      <c r="C124" s="85">
        <v>5</v>
      </c>
      <c r="D124" s="84">
        <v>41153</v>
      </c>
      <c r="E124" s="81">
        <v>35.380924196590946</v>
      </c>
      <c r="F124" s="81"/>
      <c r="G124" s="81"/>
      <c r="H124" s="81"/>
      <c r="I124" s="81"/>
      <c r="J124" s="81"/>
      <c r="K124" s="81"/>
    </row>
    <row r="125" spans="2:11" x14ac:dyDescent="0.35">
      <c r="B125" s="81"/>
      <c r="C125" s="85">
        <v>6</v>
      </c>
      <c r="D125" s="84">
        <v>41183</v>
      </c>
      <c r="E125" s="81">
        <v>37.536489451780582</v>
      </c>
      <c r="F125" s="81"/>
      <c r="G125" s="81"/>
      <c r="H125" s="81"/>
      <c r="I125" s="81"/>
      <c r="J125" s="81"/>
      <c r="K125" s="81"/>
    </row>
    <row r="126" spans="2:11" x14ac:dyDescent="0.35">
      <c r="B126" s="81"/>
      <c r="C126" s="85">
        <v>7</v>
      </c>
      <c r="D126" s="84">
        <v>41214</v>
      </c>
      <c r="E126" s="81">
        <v>35.205414008844023</v>
      </c>
      <c r="F126" s="81"/>
      <c r="G126" s="81"/>
      <c r="H126" s="81"/>
      <c r="I126" s="81"/>
      <c r="J126" s="81"/>
      <c r="K126" s="81"/>
    </row>
    <row r="127" spans="2:11" x14ac:dyDescent="0.35">
      <c r="B127" s="81"/>
      <c r="C127" s="85">
        <v>8</v>
      </c>
      <c r="D127" s="84">
        <v>41244</v>
      </c>
      <c r="E127" s="81">
        <v>36.375558246677059</v>
      </c>
      <c r="F127" s="81"/>
      <c r="G127" s="81"/>
      <c r="H127" s="81"/>
      <c r="I127" s="81"/>
      <c r="J127" s="81"/>
      <c r="K127" s="81"/>
    </row>
    <row r="128" spans="2:11" x14ac:dyDescent="0.35">
      <c r="B128" s="81"/>
      <c r="C128" s="81"/>
      <c r="D128" s="81" t="s">
        <v>170</v>
      </c>
      <c r="E128" s="81">
        <v>314.16957197364093</v>
      </c>
      <c r="F128" s="81"/>
      <c r="G128" s="81"/>
      <c r="H128" s="81"/>
      <c r="I128" s="81"/>
      <c r="J128" s="81"/>
      <c r="K128" s="81"/>
    </row>
  </sheetData>
  <mergeCells count="1">
    <mergeCell ref="A2:H2"/>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78C9D-B5E9-4817-9492-2147CA3A2B75}">
  <dimension ref="C2:H19"/>
  <sheetViews>
    <sheetView workbookViewId="0">
      <selection activeCell="I7" sqref="I7"/>
    </sheetView>
  </sheetViews>
  <sheetFormatPr defaultRowHeight="14.5" x14ac:dyDescent="0.35"/>
  <cols>
    <col min="7" max="7" width="12.26953125" customWidth="1"/>
  </cols>
  <sheetData>
    <row r="2" spans="3:8" x14ac:dyDescent="0.35">
      <c r="C2" s="107"/>
      <c r="D2" s="108" t="s">
        <v>172</v>
      </c>
      <c r="E2" s="109" t="s">
        <v>173</v>
      </c>
      <c r="F2" s="110" t="s">
        <v>174</v>
      </c>
      <c r="G2" s="107"/>
      <c r="H2" s="119" t="s">
        <v>175</v>
      </c>
    </row>
    <row r="3" spans="3:8" x14ac:dyDescent="0.35">
      <c r="C3" s="107"/>
      <c r="D3" s="116">
        <v>209.88646370620225</v>
      </c>
      <c r="E3" s="117">
        <v>0.12002129774799608</v>
      </c>
      <c r="F3" s="118">
        <v>3.2177938491352287</v>
      </c>
      <c r="G3" s="107"/>
      <c r="H3" s="120">
        <f>SUM(G6:G16)</f>
        <v>68.988204433636852</v>
      </c>
    </row>
    <row r="5" spans="3:8" x14ac:dyDescent="0.35">
      <c r="C5" s="108"/>
      <c r="D5" s="109" t="s">
        <v>149</v>
      </c>
      <c r="E5" s="109" t="s">
        <v>176</v>
      </c>
      <c r="F5" s="109" t="s">
        <v>177</v>
      </c>
      <c r="G5" s="110" t="s">
        <v>178</v>
      </c>
      <c r="H5" s="107"/>
    </row>
    <row r="6" spans="3:8" x14ac:dyDescent="0.35">
      <c r="C6" s="111">
        <v>1</v>
      </c>
      <c r="D6" s="112">
        <v>2001</v>
      </c>
      <c r="E6" s="112">
        <v>15</v>
      </c>
      <c r="F6" s="112">
        <f>$D$3*EXP(-$F$3*EXP(-$E$3*C6))</f>
        <v>12.093890299181476</v>
      </c>
      <c r="G6" s="113">
        <f>(F6-E6)^2</f>
        <v>8.4454735931915312</v>
      </c>
      <c r="H6" s="107"/>
    </row>
    <row r="7" spans="3:8" x14ac:dyDescent="0.35">
      <c r="C7" s="111">
        <v>2</v>
      </c>
      <c r="D7" s="112">
        <v>2002</v>
      </c>
      <c r="E7" s="112">
        <v>19</v>
      </c>
      <c r="F7" s="126">
        <f t="shared" ref="F7:F19" si="0">$D$3*EXP(-$F$3*EXP(-$E$3*C7))</f>
        <v>16.700994328665772</v>
      </c>
      <c r="G7" s="127">
        <f t="shared" ref="G7:G19" si="1">(F7-E7)^2</f>
        <v>5.285427076826946</v>
      </c>
      <c r="H7" s="107"/>
    </row>
    <row r="8" spans="3:8" x14ac:dyDescent="0.35">
      <c r="C8" s="111">
        <v>3</v>
      </c>
      <c r="D8" s="112">
        <v>2003</v>
      </c>
      <c r="E8" s="112">
        <v>22</v>
      </c>
      <c r="F8" s="126">
        <f t="shared" si="0"/>
        <v>22.23642208928581</v>
      </c>
      <c r="G8" s="127">
        <f t="shared" si="1"/>
        <v>5.5895404302267512E-2</v>
      </c>
      <c r="H8" s="107"/>
    </row>
    <row r="9" spans="3:8" x14ac:dyDescent="0.35">
      <c r="C9" s="111">
        <v>4</v>
      </c>
      <c r="D9" s="112">
        <v>2004</v>
      </c>
      <c r="E9" s="112">
        <v>26</v>
      </c>
      <c r="F9" s="126">
        <f t="shared" si="0"/>
        <v>28.663340203396238</v>
      </c>
      <c r="G9" s="127">
        <f t="shared" si="1"/>
        <v>7.093381039026716</v>
      </c>
      <c r="H9" s="107"/>
    </row>
    <row r="10" spans="3:8" x14ac:dyDescent="0.35">
      <c r="C10" s="111">
        <v>5</v>
      </c>
      <c r="D10" s="112">
        <v>2005</v>
      </c>
      <c r="E10" s="112">
        <v>32</v>
      </c>
      <c r="F10" s="126">
        <f t="shared" si="0"/>
        <v>35.90196659036544</v>
      </c>
      <c r="G10" s="127">
        <f t="shared" si="1"/>
        <v>15.225343272328097</v>
      </c>
      <c r="H10" s="107"/>
    </row>
    <row r="11" spans="3:8" x14ac:dyDescent="0.35">
      <c r="C11" s="111">
        <v>6</v>
      </c>
      <c r="D11" s="112">
        <v>2006</v>
      </c>
      <c r="E11" s="112">
        <v>42</v>
      </c>
      <c r="F11" s="126">
        <f t="shared" si="0"/>
        <v>43.837887520893773</v>
      </c>
      <c r="G11" s="127">
        <f t="shared" si="1"/>
        <v>3.3778305394570585</v>
      </c>
      <c r="H11" s="107"/>
    </row>
    <row r="12" spans="3:8" x14ac:dyDescent="0.35">
      <c r="C12" s="111">
        <v>7</v>
      </c>
      <c r="D12" s="112">
        <v>2007</v>
      </c>
      <c r="E12" s="112">
        <v>53</v>
      </c>
      <c r="F12" s="126">
        <f t="shared" si="0"/>
        <v>52.332539843723055</v>
      </c>
      <c r="G12" s="127">
        <f t="shared" si="1"/>
        <v>0.44550306021724428</v>
      </c>
      <c r="H12" s="107"/>
    </row>
    <row r="13" spans="3:8" x14ac:dyDescent="0.35">
      <c r="C13" s="111">
        <v>8</v>
      </c>
      <c r="D13" s="112">
        <v>2008</v>
      </c>
      <c r="E13" s="112">
        <v>64</v>
      </c>
      <c r="F13" s="126">
        <f t="shared" si="0"/>
        <v>61.234225098421135</v>
      </c>
      <c r="G13" s="127">
        <f t="shared" si="1"/>
        <v>7.6495108062035824</v>
      </c>
      <c r="H13" s="107"/>
    </row>
    <row r="14" spans="3:8" x14ac:dyDescent="0.35">
      <c r="C14" s="111">
        <v>9</v>
      </c>
      <c r="D14" s="112">
        <v>2009</v>
      </c>
      <c r="E14" s="112">
        <v>74</v>
      </c>
      <c r="F14" s="126">
        <f t="shared" si="0"/>
        <v>70.388350915915325</v>
      </c>
      <c r="G14" s="127">
        <f t="shared" si="1"/>
        <v>13.044009106569673</v>
      </c>
      <c r="H14" s="107"/>
    </row>
    <row r="15" spans="3:8" x14ac:dyDescent="0.35">
      <c r="C15" s="111">
        <v>10</v>
      </c>
      <c r="D15" s="112">
        <v>2010</v>
      </c>
      <c r="E15" s="112">
        <v>80</v>
      </c>
      <c r="F15" s="126">
        <f t="shared" si="0"/>
        <v>79.64603419592369</v>
      </c>
      <c r="G15" s="127">
        <f t="shared" si="1"/>
        <v>0.12529179045538871</v>
      </c>
      <c r="H15" s="107"/>
    </row>
    <row r="16" spans="3:8" x14ac:dyDescent="0.35">
      <c r="C16" s="111">
        <v>11</v>
      </c>
      <c r="D16" s="112">
        <v>2011</v>
      </c>
      <c r="E16" s="112">
        <v>86</v>
      </c>
      <c r="F16" s="126">
        <f t="shared" si="0"/>
        <v>88.870633857714765</v>
      </c>
      <c r="G16" s="127">
        <f t="shared" si="1"/>
        <v>8.2405387450583518</v>
      </c>
      <c r="H16" s="107"/>
    </row>
    <row r="17" spans="3:7" x14ac:dyDescent="0.35">
      <c r="C17" s="111">
        <v>12</v>
      </c>
      <c r="D17" s="112">
        <v>2012</v>
      </c>
      <c r="E17" s="112"/>
      <c r="F17" s="126">
        <f t="shared" si="0"/>
        <v>97.942137531636149</v>
      </c>
      <c r="G17" s="127"/>
    </row>
    <row r="18" spans="3:7" x14ac:dyDescent="0.35">
      <c r="C18" s="111">
        <v>13</v>
      </c>
      <c r="D18" s="112">
        <v>2013</v>
      </c>
      <c r="E18" s="112"/>
      <c r="F18" s="126">
        <f t="shared" si="0"/>
        <v>106.75957729456044</v>
      </c>
      <c r="G18" s="127"/>
    </row>
    <row r="19" spans="3:7" x14ac:dyDescent="0.35">
      <c r="C19" s="114">
        <v>14</v>
      </c>
      <c r="D19" s="115">
        <v>2014</v>
      </c>
      <c r="E19" s="115"/>
      <c r="F19" s="126">
        <f t="shared" si="0"/>
        <v>115.24179549976004</v>
      </c>
      <c r="G19" s="127"/>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6690A-589C-400C-9D75-97EB590A0C9D}">
  <dimension ref="C2:W19"/>
  <sheetViews>
    <sheetView workbookViewId="0">
      <selection activeCell="M20" sqref="M20"/>
    </sheetView>
  </sheetViews>
  <sheetFormatPr defaultRowHeight="14.5" x14ac:dyDescent="0.35"/>
  <cols>
    <col min="6" max="6" width="18.6328125" customWidth="1"/>
  </cols>
  <sheetData>
    <row r="2" spans="3:23" x14ac:dyDescent="0.35">
      <c r="C2" s="121"/>
      <c r="D2" s="122" t="s">
        <v>179</v>
      </c>
      <c r="E2" s="123" t="s">
        <v>172</v>
      </c>
      <c r="F2" s="124" t="s">
        <v>173</v>
      </c>
      <c r="G2" s="121"/>
      <c r="H2" s="133" t="s">
        <v>175</v>
      </c>
      <c r="I2" s="121"/>
      <c r="J2" s="133" t="s">
        <v>180</v>
      </c>
    </row>
    <row r="3" spans="3:23" x14ac:dyDescent="0.35">
      <c r="C3" s="121"/>
      <c r="D3" s="130">
        <v>118.16501350732003</v>
      </c>
      <c r="E3" s="131">
        <v>11.618474778846915</v>
      </c>
      <c r="F3" s="132">
        <v>0.31944047120227531</v>
      </c>
      <c r="G3" s="121"/>
      <c r="H3" s="134">
        <f>SUM(G6:G16)</f>
        <v>42.636415921939317</v>
      </c>
      <c r="I3" s="121"/>
      <c r="J3" s="134">
        <f>LN(E3)/F3</f>
        <v>7.6777888390379463</v>
      </c>
    </row>
    <row r="5" spans="3:23" x14ac:dyDescent="0.35">
      <c r="C5" s="122"/>
      <c r="D5" s="123" t="s">
        <v>149</v>
      </c>
      <c r="E5" s="123" t="s">
        <v>176</v>
      </c>
      <c r="F5" s="123" t="s">
        <v>181</v>
      </c>
      <c r="G5" s="124" t="s">
        <v>178</v>
      </c>
      <c r="H5" s="121"/>
      <c r="I5" s="121"/>
      <c r="J5" s="121"/>
    </row>
    <row r="6" spans="3:23" x14ac:dyDescent="0.35">
      <c r="C6" s="125">
        <v>1</v>
      </c>
      <c r="D6" s="126">
        <v>2001</v>
      </c>
      <c r="E6" s="126">
        <v>15</v>
      </c>
      <c r="F6" s="126">
        <f>$D$3/(1+$E$3*EXP(-$F$3*C6))</f>
        <v>12.515536365242468</v>
      </c>
      <c r="G6" s="127">
        <f>(F6-E6)^2</f>
        <v>6.172559552432606</v>
      </c>
      <c r="H6" s="121"/>
      <c r="I6" s="121"/>
      <c r="J6" s="121"/>
    </row>
    <row r="7" spans="3:23" x14ac:dyDescent="0.35">
      <c r="C7" s="125">
        <v>2</v>
      </c>
      <c r="D7" s="126">
        <v>2002</v>
      </c>
      <c r="E7" s="126">
        <v>19</v>
      </c>
      <c r="F7" s="126">
        <f t="shared" ref="F7:F19" si="0">$D$3/(1+$E$3*EXP(-$F$3*C7))</f>
        <v>16.565514033397907</v>
      </c>
      <c r="G7" s="127">
        <f t="shared" ref="G7:G19" si="1">(F7-E7)^2</f>
        <v>5.9267219215825273</v>
      </c>
      <c r="H7" s="121"/>
      <c r="I7" s="121"/>
      <c r="J7" s="121"/>
    </row>
    <row r="8" spans="3:23" x14ac:dyDescent="0.35">
      <c r="C8" s="125">
        <v>3</v>
      </c>
      <c r="D8" s="126">
        <v>2003</v>
      </c>
      <c r="E8" s="126">
        <v>22</v>
      </c>
      <c r="F8" s="126">
        <f t="shared" si="0"/>
        <v>21.657393514183592</v>
      </c>
      <c r="G8" s="127">
        <f t="shared" si="1"/>
        <v>0.11737920412346824</v>
      </c>
      <c r="H8" s="121"/>
      <c r="I8" s="121"/>
      <c r="J8" s="121"/>
    </row>
    <row r="9" spans="3:23" x14ac:dyDescent="0.35">
      <c r="C9" s="125">
        <v>4</v>
      </c>
      <c r="D9" s="126">
        <v>2004</v>
      </c>
      <c r="E9" s="126">
        <v>26</v>
      </c>
      <c r="F9" s="126">
        <f t="shared" si="0"/>
        <v>27.884842175819497</v>
      </c>
      <c r="G9" s="127">
        <f t="shared" si="1"/>
        <v>3.5526300277479743</v>
      </c>
      <c r="H9" s="121"/>
      <c r="I9" s="121"/>
      <c r="J9" s="121"/>
      <c r="S9" s="16" t="s">
        <v>182</v>
      </c>
      <c r="T9" s="16"/>
      <c r="U9" s="16"/>
      <c r="V9" s="16"/>
      <c r="W9" s="16"/>
    </row>
    <row r="10" spans="3:23" x14ac:dyDescent="0.35">
      <c r="C10" s="125">
        <v>5</v>
      </c>
      <c r="D10" s="126">
        <v>2005</v>
      </c>
      <c r="E10" s="126">
        <v>32</v>
      </c>
      <c r="F10" s="126">
        <f t="shared" si="0"/>
        <v>35.248923855020259</v>
      </c>
      <c r="G10" s="127">
        <f t="shared" si="1"/>
        <v>10.555506215719697</v>
      </c>
      <c r="H10" s="121"/>
      <c r="I10" s="121"/>
      <c r="J10" s="121"/>
    </row>
    <row r="11" spans="3:23" x14ac:dyDescent="0.35">
      <c r="C11" s="125">
        <v>6</v>
      </c>
      <c r="D11" s="126">
        <v>2006</v>
      </c>
      <c r="E11" s="126">
        <v>42</v>
      </c>
      <c r="F11" s="126">
        <f t="shared" si="0"/>
        <v>43.618176486420175</v>
      </c>
      <c r="G11" s="127">
        <f t="shared" si="1"/>
        <v>2.6184951412031436</v>
      </c>
      <c r="H11" s="121"/>
      <c r="I11" s="121"/>
      <c r="J11" s="121"/>
    </row>
    <row r="12" spans="3:23" x14ac:dyDescent="0.35">
      <c r="C12" s="125">
        <v>7</v>
      </c>
      <c r="D12" s="126">
        <v>2007</v>
      </c>
      <c r="E12" s="126">
        <v>53</v>
      </c>
      <c r="F12" s="126">
        <f t="shared" si="0"/>
        <v>52.711305515260541</v>
      </c>
      <c r="G12" s="127">
        <f t="shared" si="1"/>
        <v>8.3344505518981607E-2</v>
      </c>
      <c r="H12" s="121"/>
      <c r="I12" s="121"/>
      <c r="J12" s="121"/>
    </row>
    <row r="13" spans="3:23" x14ac:dyDescent="0.35">
      <c r="C13" s="125">
        <v>8</v>
      </c>
      <c r="D13" s="126">
        <v>2008</v>
      </c>
      <c r="E13" s="126">
        <v>64</v>
      </c>
      <c r="F13" s="126">
        <f t="shared" si="0"/>
        <v>62.120426251973598</v>
      </c>
      <c r="G13" s="127">
        <f t="shared" si="1"/>
        <v>3.5327974742700179</v>
      </c>
      <c r="H13" s="121"/>
      <c r="I13" s="121"/>
      <c r="J13" s="121"/>
    </row>
    <row r="14" spans="3:23" x14ac:dyDescent="0.35">
      <c r="C14" s="125">
        <v>9</v>
      </c>
      <c r="D14" s="126">
        <v>2009</v>
      </c>
      <c r="E14" s="126">
        <v>74</v>
      </c>
      <c r="F14" s="126">
        <f t="shared" si="0"/>
        <v>71.377540261419426</v>
      </c>
      <c r="G14" s="127">
        <f t="shared" si="1"/>
        <v>6.8772950804760908</v>
      </c>
      <c r="H14" s="121"/>
      <c r="I14" s="121"/>
      <c r="J14" s="121"/>
    </row>
    <row r="15" spans="3:23" x14ac:dyDescent="0.35">
      <c r="C15" s="125">
        <v>10</v>
      </c>
      <c r="D15" s="126">
        <v>2010</v>
      </c>
      <c r="E15" s="126">
        <v>80</v>
      </c>
      <c r="F15" s="126">
        <f t="shared" si="0"/>
        <v>80.043933111731107</v>
      </c>
      <c r="G15" s="127">
        <f t="shared" si="1"/>
        <v>1.9301183063779343E-3</v>
      </c>
      <c r="H15" s="121"/>
      <c r="I15" s="121"/>
      <c r="J15" s="121"/>
    </row>
    <row r="16" spans="3:23" x14ac:dyDescent="0.35">
      <c r="C16" s="125">
        <v>11</v>
      </c>
      <c r="D16" s="126">
        <v>2011</v>
      </c>
      <c r="E16" s="126">
        <v>86</v>
      </c>
      <c r="F16" s="126">
        <f t="shared" si="0"/>
        <v>87.788227245223169</v>
      </c>
      <c r="G16" s="127">
        <f t="shared" si="1"/>
        <v>3.1977566805584434</v>
      </c>
      <c r="H16" s="121"/>
      <c r="I16" s="16" t="s">
        <v>183</v>
      </c>
      <c r="J16" s="16"/>
      <c r="K16" s="16"/>
      <c r="L16" s="16"/>
      <c r="M16" s="16"/>
      <c r="N16" s="16"/>
      <c r="O16" s="16"/>
      <c r="P16" s="16"/>
      <c r="Q16" s="16"/>
    </row>
    <row r="17" spans="3:7" x14ac:dyDescent="0.35">
      <c r="C17" s="125">
        <v>12</v>
      </c>
      <c r="D17" s="126">
        <v>2012</v>
      </c>
      <c r="E17" s="126"/>
      <c r="F17" s="78">
        <f t="shared" si="0"/>
        <v>94.425858583212147</v>
      </c>
      <c r="G17" s="127"/>
    </row>
    <row r="18" spans="3:7" x14ac:dyDescent="0.35">
      <c r="C18" s="125">
        <v>13</v>
      </c>
      <c r="D18" s="126">
        <v>2013</v>
      </c>
      <c r="E18" s="126"/>
      <c r="F18" s="78">
        <f t="shared" si="0"/>
        <v>99.914624037589491</v>
      </c>
      <c r="G18" s="127"/>
    </row>
    <row r="19" spans="3:7" x14ac:dyDescent="0.35">
      <c r="C19" s="128">
        <v>14</v>
      </c>
      <c r="D19" s="129">
        <v>2014</v>
      </c>
      <c r="E19" s="129"/>
      <c r="F19" s="78">
        <f t="shared" si="0"/>
        <v>104.32039291481598</v>
      </c>
      <c r="G19" s="127"/>
    </row>
  </sheetData>
  <pageMargins left="0.7" right="0.7" top="0.75" bottom="0.75" header="0.3" footer="0.3"/>
  <drawing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A0795-4718-4C63-9A30-8B22A09EF787}">
  <dimension ref="B1:F7"/>
  <sheetViews>
    <sheetView workbookViewId="0">
      <selection activeCell="F14" sqref="F14"/>
    </sheetView>
  </sheetViews>
  <sheetFormatPr defaultRowHeight="14.5" x14ac:dyDescent="0.35"/>
  <cols>
    <col min="2" max="2" width="36.90625" customWidth="1"/>
  </cols>
  <sheetData>
    <row r="1" spans="2:6" x14ac:dyDescent="0.35">
      <c r="B1" s="153" t="s">
        <v>191</v>
      </c>
      <c r="C1" s="154">
        <v>95000000</v>
      </c>
      <c r="D1" s="150"/>
      <c r="E1" s="150"/>
      <c r="F1" s="150"/>
    </row>
    <row r="2" spans="2:6" x14ac:dyDescent="0.35">
      <c r="B2" s="155"/>
      <c r="C2" s="156"/>
      <c r="D2" s="150"/>
      <c r="E2" s="150"/>
      <c r="F2" s="150"/>
    </row>
    <row r="3" spans="2:6" x14ac:dyDescent="0.35">
      <c r="B3" s="155" t="s">
        <v>192</v>
      </c>
      <c r="C3" s="157">
        <v>0.32</v>
      </c>
      <c r="D3" s="150"/>
      <c r="E3" s="150"/>
      <c r="F3" s="150"/>
    </row>
    <row r="4" spans="2:6" x14ac:dyDescent="0.35">
      <c r="B4" s="155"/>
      <c r="C4" s="156"/>
      <c r="D4" s="150"/>
      <c r="E4" s="150"/>
      <c r="F4" s="150"/>
    </row>
    <row r="5" spans="2:6" x14ac:dyDescent="0.35">
      <c r="B5" s="155" t="s">
        <v>193</v>
      </c>
      <c r="C5" s="157">
        <v>0.13</v>
      </c>
      <c r="D5" s="150"/>
      <c r="E5" s="150"/>
      <c r="F5" s="150"/>
    </row>
    <row r="6" spans="2:6" x14ac:dyDescent="0.35">
      <c r="B6" s="155"/>
      <c r="C6" s="156"/>
      <c r="D6" s="150"/>
      <c r="E6" s="150"/>
      <c r="F6" s="150"/>
    </row>
    <row r="7" spans="2:6" x14ac:dyDescent="0.35">
      <c r="B7" s="158" t="s">
        <v>194</v>
      </c>
      <c r="C7" s="159">
        <v>0.65</v>
      </c>
      <c r="D7" s="150"/>
      <c r="E7" s="151" t="s">
        <v>195</v>
      </c>
      <c r="F7" s="152">
        <v>1320000</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31267-6DEE-4AD4-8BE9-930FB970B61A}">
  <dimension ref="A1:L22"/>
  <sheetViews>
    <sheetView topLeftCell="A3" zoomScaleNormal="100" workbookViewId="0">
      <selection activeCell="I4" sqref="I4"/>
    </sheetView>
  </sheetViews>
  <sheetFormatPr defaultRowHeight="14.5" x14ac:dyDescent="0.35"/>
  <sheetData>
    <row r="1" spans="1:12" s="160" customFormat="1" ht="35" customHeight="1" x14ac:dyDescent="0.35">
      <c r="A1" s="79" t="s">
        <v>200</v>
      </c>
      <c r="B1" s="79"/>
      <c r="C1" s="79"/>
      <c r="D1" s="79"/>
      <c r="E1" s="79"/>
      <c r="F1" s="79"/>
      <c r="G1" s="79"/>
      <c r="H1" s="79"/>
      <c r="I1" s="79"/>
      <c r="J1" s="79"/>
      <c r="K1" s="79"/>
      <c r="L1" s="79"/>
    </row>
    <row r="3" spans="1:12" x14ac:dyDescent="0.35">
      <c r="B3" s="160"/>
      <c r="C3" s="160"/>
      <c r="D3" s="160"/>
      <c r="E3" s="176" t="s">
        <v>107</v>
      </c>
      <c r="F3" s="169">
        <f>SUM(F7:F22)</f>
        <v>2185.9876605595991</v>
      </c>
      <c r="G3" s="160"/>
      <c r="H3" s="173" t="s">
        <v>186</v>
      </c>
      <c r="I3" s="174" t="s">
        <v>187</v>
      </c>
      <c r="J3" s="175" t="s">
        <v>185</v>
      </c>
    </row>
    <row r="4" spans="1:12" x14ac:dyDescent="0.35">
      <c r="B4" s="160"/>
      <c r="C4" s="160"/>
      <c r="D4" s="160"/>
      <c r="E4" s="160"/>
      <c r="F4" s="160"/>
      <c r="G4" s="160"/>
      <c r="H4" s="170">
        <v>9.8000000000000066E-3</v>
      </c>
      <c r="I4" s="171">
        <v>1</v>
      </c>
      <c r="J4" s="172">
        <v>500</v>
      </c>
    </row>
    <row r="5" spans="1:12" x14ac:dyDescent="0.35">
      <c r="B5" s="161" t="s">
        <v>196</v>
      </c>
      <c r="C5" s="162" t="s">
        <v>197</v>
      </c>
      <c r="D5" s="162" t="s">
        <v>198</v>
      </c>
      <c r="E5" s="162" t="s">
        <v>112</v>
      </c>
      <c r="F5" s="163" t="s">
        <v>199</v>
      </c>
      <c r="G5" s="160"/>
      <c r="H5" s="160"/>
      <c r="I5" s="160"/>
      <c r="J5" s="160"/>
    </row>
    <row r="6" spans="1:12" x14ac:dyDescent="0.35">
      <c r="B6" s="164">
        <v>0</v>
      </c>
      <c r="C6" s="165">
        <v>0</v>
      </c>
      <c r="D6" s="165">
        <v>0</v>
      </c>
      <c r="E6" s="165">
        <v>0</v>
      </c>
      <c r="F6" s="166"/>
      <c r="G6" s="160"/>
      <c r="H6" s="160"/>
      <c r="I6" s="160"/>
      <c r="J6" s="160"/>
    </row>
    <row r="7" spans="1:12" x14ac:dyDescent="0.35">
      <c r="B7" s="164">
        <v>1</v>
      </c>
      <c r="C7" s="165">
        <v>4.9000000000000004</v>
      </c>
      <c r="D7" s="165">
        <f>D6+C7</f>
        <v>4.9000000000000004</v>
      </c>
      <c r="E7" s="165">
        <f>H4*($J$4-D6)+($I$4/$J$4*($J$4-D6)*(D6))</f>
        <v>4.900000000000003</v>
      </c>
      <c r="F7" s="166">
        <f>(E7-D7)^2</f>
        <v>7.0997481469891062E-30</v>
      </c>
      <c r="G7" s="160"/>
      <c r="H7" s="160"/>
      <c r="I7" s="160"/>
      <c r="J7" s="160"/>
    </row>
    <row r="8" spans="1:12" x14ac:dyDescent="0.35">
      <c r="B8" s="164">
        <v>2</v>
      </c>
      <c r="C8" s="165">
        <v>4.2999999999999989</v>
      </c>
      <c r="D8" s="165">
        <f>D7+C8</f>
        <v>9.1999999999999993</v>
      </c>
      <c r="E8" s="165">
        <f t="shared" ref="E8:E22" si="0">H5*($J$4-D7)+($I$4/$J$4*($J$4-D7)*(D7))</f>
        <v>4.8519800000000011</v>
      </c>
      <c r="F8" s="166">
        <f t="shared" ref="F8:F22" si="1">(E8-D8)^2</f>
        <v>18.905277920399985</v>
      </c>
      <c r="G8" s="160"/>
      <c r="H8" s="160"/>
      <c r="I8" s="160"/>
      <c r="J8" s="160"/>
    </row>
    <row r="9" spans="1:12" x14ac:dyDescent="0.35">
      <c r="B9" s="164">
        <v>3</v>
      </c>
      <c r="C9" s="165">
        <v>5.3000000000000007</v>
      </c>
      <c r="D9" s="165">
        <f t="shared" ref="D9:D22" si="2">D8+C9</f>
        <v>14.5</v>
      </c>
      <c r="E9" s="165">
        <f t="shared" si="0"/>
        <v>9.0307199999999987</v>
      </c>
      <c r="F9" s="166">
        <f t="shared" si="1"/>
        <v>29.913023718400012</v>
      </c>
      <c r="G9" s="160"/>
      <c r="H9" s="160"/>
      <c r="I9" s="160"/>
      <c r="J9" s="160"/>
    </row>
    <row r="10" spans="1:12" x14ac:dyDescent="0.35">
      <c r="B10" s="164">
        <v>4</v>
      </c>
      <c r="C10" s="165">
        <v>10.899999999999999</v>
      </c>
      <c r="D10" s="165">
        <f t="shared" si="2"/>
        <v>25.4</v>
      </c>
      <c r="E10" s="165">
        <f t="shared" si="0"/>
        <v>14.079499999999999</v>
      </c>
      <c r="F10" s="166">
        <f t="shared" si="1"/>
        <v>128.15372024999999</v>
      </c>
      <c r="G10" s="160"/>
      <c r="H10" s="160"/>
      <c r="I10" s="160"/>
      <c r="J10" s="160"/>
    </row>
    <row r="11" spans="1:12" x14ac:dyDescent="0.35">
      <c r="B11" s="164">
        <v>5</v>
      </c>
      <c r="C11" s="165">
        <v>9.2000000000000028</v>
      </c>
      <c r="D11" s="165">
        <f t="shared" si="2"/>
        <v>34.6</v>
      </c>
      <c r="E11" s="165">
        <f t="shared" si="0"/>
        <v>24.109680000000001</v>
      </c>
      <c r="F11" s="166">
        <f t="shared" si="1"/>
        <v>110.04681370240002</v>
      </c>
      <c r="G11" s="160"/>
      <c r="H11" s="160"/>
      <c r="I11" s="160"/>
      <c r="J11" s="160"/>
    </row>
    <row r="12" spans="1:12" x14ac:dyDescent="0.35">
      <c r="B12" s="164">
        <v>6</v>
      </c>
      <c r="C12" s="165">
        <v>2.5</v>
      </c>
      <c r="D12" s="165">
        <f t="shared" si="2"/>
        <v>37.1</v>
      </c>
      <c r="E12" s="165">
        <f t="shared" si="0"/>
        <v>32.205680000000001</v>
      </c>
      <c r="F12" s="166">
        <f t="shared" si="1"/>
        <v>23.954368262400003</v>
      </c>
      <c r="G12" s="160"/>
      <c r="H12" s="160"/>
      <c r="I12" s="160"/>
      <c r="J12" s="160"/>
    </row>
    <row r="13" spans="1:12" x14ac:dyDescent="0.35">
      <c r="B13" s="164">
        <v>7</v>
      </c>
      <c r="C13" s="165">
        <v>4.1999999999999957</v>
      </c>
      <c r="D13" s="165">
        <f t="shared" si="2"/>
        <v>41.3</v>
      </c>
      <c r="E13" s="165">
        <f t="shared" si="0"/>
        <v>34.347180000000002</v>
      </c>
      <c r="F13" s="166">
        <f t="shared" si="1"/>
        <v>48.341705952399941</v>
      </c>
      <c r="G13" s="160"/>
      <c r="H13" s="160"/>
      <c r="I13" s="160"/>
      <c r="J13" s="160"/>
    </row>
    <row r="14" spans="1:12" x14ac:dyDescent="0.35">
      <c r="B14" s="164">
        <v>8</v>
      </c>
      <c r="C14" s="165">
        <v>8.3000000000000043</v>
      </c>
      <c r="D14" s="165">
        <f t="shared" si="2"/>
        <v>49.6</v>
      </c>
      <c r="E14" s="165">
        <f t="shared" si="0"/>
        <v>37.888619999999996</v>
      </c>
      <c r="F14" s="166">
        <f t="shared" si="1"/>
        <v>137.15642150440013</v>
      </c>
      <c r="G14" s="160"/>
      <c r="H14" s="160"/>
      <c r="I14" s="160"/>
      <c r="J14" s="160"/>
    </row>
    <row r="15" spans="1:12" x14ac:dyDescent="0.35">
      <c r="B15" s="164">
        <v>9</v>
      </c>
      <c r="C15" s="165">
        <v>9.2999999999999972</v>
      </c>
      <c r="D15" s="165">
        <f t="shared" si="2"/>
        <v>58.9</v>
      </c>
      <c r="E15" s="165">
        <f t="shared" si="0"/>
        <v>44.679679999999998</v>
      </c>
      <c r="F15" s="166">
        <f t="shared" si="1"/>
        <v>202.21750090240002</v>
      </c>
      <c r="G15" s="160"/>
      <c r="H15" s="160"/>
      <c r="I15" s="160"/>
      <c r="J15" s="160"/>
    </row>
    <row r="16" spans="1:12" x14ac:dyDescent="0.35">
      <c r="B16" s="164">
        <v>10</v>
      </c>
      <c r="C16" s="165">
        <v>6.1999999999999957</v>
      </c>
      <c r="D16" s="165">
        <f t="shared" si="2"/>
        <v>65.099999999999994</v>
      </c>
      <c r="E16" s="165">
        <f t="shared" si="0"/>
        <v>51.961580000000005</v>
      </c>
      <c r="F16" s="166">
        <f t="shared" si="1"/>
        <v>172.61808009639972</v>
      </c>
      <c r="G16" s="160"/>
      <c r="H16" s="160"/>
      <c r="I16" s="160"/>
      <c r="J16" s="160"/>
    </row>
    <row r="17" spans="2:10" x14ac:dyDescent="0.35">
      <c r="B17" s="164">
        <v>11</v>
      </c>
      <c r="C17" s="165">
        <v>4.3000000000000114</v>
      </c>
      <c r="D17" s="165">
        <f t="shared" si="2"/>
        <v>69.400000000000006</v>
      </c>
      <c r="E17" s="165">
        <f t="shared" si="0"/>
        <v>56.623979999999996</v>
      </c>
      <c r="F17" s="166">
        <f t="shared" si="1"/>
        <v>163.22668704040024</v>
      </c>
      <c r="G17" s="160"/>
      <c r="H17" s="160"/>
      <c r="I17" s="160"/>
      <c r="J17" s="160"/>
    </row>
    <row r="18" spans="2:10" x14ac:dyDescent="0.35">
      <c r="B18" s="164">
        <v>12</v>
      </c>
      <c r="C18" s="165">
        <v>2.7999999999999972</v>
      </c>
      <c r="D18" s="165">
        <f t="shared" si="2"/>
        <v>72.2</v>
      </c>
      <c r="E18" s="165">
        <f t="shared" si="0"/>
        <v>59.767280000000014</v>
      </c>
      <c r="F18" s="166">
        <f t="shared" si="1"/>
        <v>154.57252659839972</v>
      </c>
    </row>
    <row r="19" spans="2:10" x14ac:dyDescent="0.35">
      <c r="B19" s="164">
        <v>13</v>
      </c>
      <c r="C19" s="165">
        <v>3.2000000000000028</v>
      </c>
      <c r="D19" s="165">
        <f t="shared" si="2"/>
        <v>75.400000000000006</v>
      </c>
      <c r="E19" s="165">
        <f t="shared" si="0"/>
        <v>61.774320000000003</v>
      </c>
      <c r="F19" s="166">
        <f t="shared" si="1"/>
        <v>185.65915546240007</v>
      </c>
    </row>
    <row r="20" spans="2:10" x14ac:dyDescent="0.35">
      <c r="B20" s="164">
        <v>14</v>
      </c>
      <c r="C20" s="165">
        <v>3.5</v>
      </c>
      <c r="D20" s="165">
        <f t="shared" si="2"/>
        <v>78.900000000000006</v>
      </c>
      <c r="E20" s="165">
        <f t="shared" si="0"/>
        <v>64.029680000000013</v>
      </c>
      <c r="F20" s="166">
        <f t="shared" si="1"/>
        <v>221.12641690239977</v>
      </c>
    </row>
    <row r="21" spans="2:10" x14ac:dyDescent="0.35">
      <c r="B21" s="164">
        <v>15</v>
      </c>
      <c r="C21" s="165">
        <v>3.6999999999999886</v>
      </c>
      <c r="D21" s="165">
        <f t="shared" si="2"/>
        <v>82.6</v>
      </c>
      <c r="E21" s="165">
        <f t="shared" si="0"/>
        <v>66.449580000000012</v>
      </c>
      <c r="F21" s="166">
        <f t="shared" si="1"/>
        <v>260.83606617639941</v>
      </c>
    </row>
    <row r="22" spans="2:10" x14ac:dyDescent="0.35">
      <c r="B22" s="167">
        <v>16</v>
      </c>
      <c r="C22" s="168">
        <v>4.5</v>
      </c>
      <c r="D22" s="165">
        <f t="shared" si="2"/>
        <v>87.1</v>
      </c>
      <c r="E22" s="165">
        <f t="shared" si="0"/>
        <v>68.95447999999999</v>
      </c>
      <c r="F22" s="166">
        <f t="shared" si="1"/>
        <v>329.25989607040015</v>
      </c>
    </row>
  </sheetData>
  <mergeCells count="1">
    <mergeCell ref="A1:L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1C7BD-FA35-45F9-AC49-6C3D0AC1C137}">
  <dimension ref="A1:R18"/>
  <sheetViews>
    <sheetView workbookViewId="0">
      <selection activeCell="S8" sqref="S8"/>
    </sheetView>
  </sheetViews>
  <sheetFormatPr defaultRowHeight="14.5" x14ac:dyDescent="0.35"/>
  <sheetData>
    <row r="1" spans="1:18" x14ac:dyDescent="0.35">
      <c r="A1" s="13"/>
      <c r="B1" s="13" t="s">
        <v>0</v>
      </c>
      <c r="C1" s="13" t="s">
        <v>1</v>
      </c>
      <c r="D1" s="13" t="s">
        <v>2</v>
      </c>
      <c r="E1" s="13" t="s">
        <v>3</v>
      </c>
      <c r="F1" s="13" t="s">
        <v>4</v>
      </c>
      <c r="G1" s="13" t="s">
        <v>5</v>
      </c>
      <c r="H1" s="13" t="s">
        <v>55</v>
      </c>
      <c r="I1" s="13" t="s">
        <v>10</v>
      </c>
      <c r="J1" s="13" t="s">
        <v>11</v>
      </c>
      <c r="K1" s="13" t="s">
        <v>13</v>
      </c>
      <c r="L1" s="13" t="s">
        <v>14</v>
      </c>
      <c r="M1" s="13" t="s">
        <v>15</v>
      </c>
      <c r="N1" s="13" t="s">
        <v>16</v>
      </c>
      <c r="O1" s="13" t="s">
        <v>12</v>
      </c>
      <c r="P1" s="13" t="s">
        <v>56</v>
      </c>
      <c r="Q1" s="13" t="s">
        <v>57</v>
      </c>
      <c r="R1" s="13" t="s">
        <v>58</v>
      </c>
    </row>
    <row r="2" spans="1:18" x14ac:dyDescent="0.35">
      <c r="A2" s="11" t="s">
        <v>0</v>
      </c>
      <c r="B2" s="11">
        <v>1</v>
      </c>
      <c r="C2" s="11"/>
      <c r="D2" s="11"/>
      <c r="E2" s="11"/>
      <c r="F2" s="11"/>
      <c r="G2" s="11"/>
      <c r="H2" s="11"/>
      <c r="I2" s="11"/>
      <c r="J2" s="11"/>
      <c r="K2" s="11"/>
      <c r="L2" s="11"/>
      <c r="M2" s="11"/>
      <c r="N2" s="11"/>
      <c r="O2" s="11"/>
      <c r="P2" s="11"/>
      <c r="Q2" s="11"/>
      <c r="R2" s="11"/>
    </row>
    <row r="3" spans="1:18" x14ac:dyDescent="0.35">
      <c r="A3" s="11" t="s">
        <v>1</v>
      </c>
      <c r="B3" s="11">
        <v>-0.46652734544073499</v>
      </c>
      <c r="C3" s="11">
        <v>1</v>
      </c>
      <c r="D3" s="11"/>
      <c r="E3" s="11"/>
      <c r="F3" s="11"/>
      <c r="G3" s="11"/>
      <c r="H3" s="11"/>
      <c r="I3" s="11"/>
      <c r="J3" s="11"/>
      <c r="K3" s="11"/>
      <c r="L3" s="11"/>
      <c r="M3" s="11"/>
      <c r="N3" s="11"/>
      <c r="O3" s="11"/>
      <c r="P3" s="11"/>
      <c r="Q3" s="11"/>
      <c r="R3" s="11"/>
    </row>
    <row r="4" spans="1:18" x14ac:dyDescent="0.35">
      <c r="A4" s="11" t="s">
        <v>2</v>
      </c>
      <c r="B4" s="11">
        <v>-0.48475437925270476</v>
      </c>
      <c r="C4" s="11">
        <v>0.66028278185431055</v>
      </c>
      <c r="D4" s="11">
        <v>1</v>
      </c>
      <c r="E4" s="11"/>
      <c r="F4" s="11"/>
      <c r="G4" s="11"/>
      <c r="H4" s="11"/>
      <c r="I4" s="11"/>
      <c r="J4" s="11"/>
      <c r="K4" s="11"/>
      <c r="L4" s="11"/>
      <c r="M4" s="11"/>
      <c r="N4" s="11"/>
      <c r="O4" s="11"/>
      <c r="P4" s="11"/>
      <c r="Q4" s="11"/>
      <c r="R4" s="11"/>
    </row>
    <row r="5" spans="1:18" x14ac:dyDescent="0.35">
      <c r="A5" s="11" t="s">
        <v>3</v>
      </c>
      <c r="B5" s="11">
        <v>-0.4293002188598608</v>
      </c>
      <c r="C5" s="11">
        <v>0.7075865764904834</v>
      </c>
      <c r="D5" s="11">
        <v>0.76365144692091003</v>
      </c>
      <c r="E5" s="11">
        <v>1</v>
      </c>
      <c r="F5" s="11"/>
      <c r="G5" s="11"/>
      <c r="H5" s="11"/>
      <c r="I5" s="11"/>
      <c r="J5" s="11"/>
      <c r="K5" s="11"/>
      <c r="L5" s="11"/>
      <c r="M5" s="11"/>
      <c r="N5" s="11"/>
      <c r="O5" s="11"/>
      <c r="P5" s="11"/>
      <c r="Q5" s="11"/>
      <c r="R5" s="11"/>
    </row>
    <row r="6" spans="1:18" x14ac:dyDescent="0.35">
      <c r="A6" s="11" t="s">
        <v>4</v>
      </c>
      <c r="B6" s="11">
        <v>0.69630379408250165</v>
      </c>
      <c r="C6" s="11">
        <v>-0.2887840963169106</v>
      </c>
      <c r="D6" s="11">
        <v>-0.39167585265684268</v>
      </c>
      <c r="E6" s="11">
        <v>-0.30218818784959328</v>
      </c>
      <c r="F6" s="11">
        <v>1</v>
      </c>
      <c r="G6" s="11"/>
      <c r="H6" s="11"/>
      <c r="I6" s="11"/>
      <c r="J6" s="11"/>
      <c r="K6" s="11"/>
      <c r="L6" s="11"/>
      <c r="M6" s="11"/>
      <c r="N6" s="11"/>
      <c r="O6" s="11"/>
      <c r="P6" s="11"/>
      <c r="Q6" s="11"/>
      <c r="R6" s="11"/>
    </row>
    <row r="7" spans="1:18" x14ac:dyDescent="0.35">
      <c r="A7" s="11" t="s">
        <v>5</v>
      </c>
      <c r="B7" s="11">
        <v>-0.37799889614232096</v>
      </c>
      <c r="C7" s="11">
        <v>0.55959106470559017</v>
      </c>
      <c r="D7" s="11">
        <v>0.64477851135525388</v>
      </c>
      <c r="E7" s="11">
        <v>0.73147010378595789</v>
      </c>
      <c r="F7" s="11">
        <v>-0.24026493104775123</v>
      </c>
      <c r="G7" s="11">
        <v>1</v>
      </c>
      <c r="H7" s="11"/>
      <c r="I7" s="11"/>
      <c r="J7" s="11"/>
      <c r="K7" s="11"/>
      <c r="L7" s="11"/>
      <c r="M7" s="11"/>
      <c r="N7" s="11"/>
      <c r="O7" s="11"/>
      <c r="P7" s="11"/>
      <c r="Q7" s="11"/>
      <c r="R7" s="11"/>
    </row>
    <row r="8" spans="1:18" x14ac:dyDescent="0.35">
      <c r="A8" s="11" t="s">
        <v>55</v>
      </c>
      <c r="B8" s="11">
        <v>0.24928854766924144</v>
      </c>
      <c r="C8" s="11">
        <v>-0.58637050286147108</v>
      </c>
      <c r="D8" s="11">
        <v>-0.70802183755557324</v>
      </c>
      <c r="E8" s="11">
        <v>-0.76924684402084931</v>
      </c>
      <c r="F8" s="11">
        <v>0.20524109060008072</v>
      </c>
      <c r="G8" s="11">
        <v>-0.74790553530657644</v>
      </c>
      <c r="H8" s="11">
        <v>1</v>
      </c>
      <c r="I8" s="11"/>
      <c r="J8" s="11"/>
      <c r="K8" s="11"/>
      <c r="L8" s="11"/>
      <c r="M8" s="11"/>
      <c r="N8" s="11"/>
      <c r="O8" s="11"/>
      <c r="P8" s="11"/>
      <c r="Q8" s="11"/>
      <c r="R8" s="11"/>
    </row>
    <row r="9" spans="1:18" x14ac:dyDescent="0.35">
      <c r="A9" s="11" t="s">
        <v>10</v>
      </c>
      <c r="B9" s="11">
        <v>0.50565461895237807</v>
      </c>
      <c r="C9" s="11">
        <v>-0.39005180076566098</v>
      </c>
      <c r="D9" s="11">
        <v>-0.38324755642888408</v>
      </c>
      <c r="E9" s="11">
        <v>-0.18893267711276704</v>
      </c>
      <c r="F9" s="11">
        <v>0.35550149455908431</v>
      </c>
      <c r="G9" s="11">
        <v>-0.26151501167195723</v>
      </c>
      <c r="H9" s="11">
        <v>0.23245196256971112</v>
      </c>
      <c r="I9" s="11">
        <v>1</v>
      </c>
      <c r="J9" s="11"/>
      <c r="K9" s="11"/>
      <c r="L9" s="11"/>
      <c r="M9" s="11"/>
      <c r="N9" s="11"/>
      <c r="O9" s="11"/>
      <c r="P9" s="11"/>
      <c r="Q9" s="11"/>
      <c r="R9" s="11"/>
    </row>
    <row r="10" spans="1:18" x14ac:dyDescent="0.35">
      <c r="A10" s="11" t="s">
        <v>11</v>
      </c>
      <c r="B10" s="11">
        <v>-0.74083599278385248</v>
      </c>
      <c r="C10" s="11">
        <v>0.60897023015152807</v>
      </c>
      <c r="D10" s="11">
        <v>0.60379971647662001</v>
      </c>
      <c r="E10" s="11">
        <v>0.59087892088084493</v>
      </c>
      <c r="F10" s="11">
        <v>-0.61380827186639575</v>
      </c>
      <c r="G10" s="11">
        <v>0.60233852872623994</v>
      </c>
      <c r="H10" s="11">
        <v>-0.49696696369024512</v>
      </c>
      <c r="I10" s="11">
        <v>-0.37404431671467536</v>
      </c>
      <c r="J10" s="11">
        <v>1</v>
      </c>
      <c r="K10" s="11"/>
      <c r="L10" s="11"/>
      <c r="M10" s="11"/>
      <c r="N10" s="11"/>
      <c r="O10" s="11"/>
      <c r="P10" s="11"/>
      <c r="Q10" s="11"/>
      <c r="R10" s="11"/>
    </row>
    <row r="11" spans="1:18" x14ac:dyDescent="0.35">
      <c r="A11" s="11" t="s">
        <v>13</v>
      </c>
      <c r="B11" s="11">
        <v>0.10887996919112145</v>
      </c>
      <c r="C11" s="11">
        <v>-4.0887843077823819E-3</v>
      </c>
      <c r="D11" s="11">
        <v>5.7985389121179469E-3</v>
      </c>
      <c r="E11" s="11">
        <v>-4.955267137456764E-2</v>
      </c>
      <c r="F11" s="11">
        <v>3.200930630134545E-2</v>
      </c>
      <c r="G11" s="11">
        <v>-2.1011631666634934E-2</v>
      </c>
      <c r="H11" s="11">
        <v>-2.7870835713757609E-2</v>
      </c>
      <c r="I11" s="11">
        <v>-8.0562613457810014E-3</v>
      </c>
      <c r="J11" s="11">
        <v>-6.6007503101723208E-2</v>
      </c>
      <c r="K11" s="11">
        <v>1</v>
      </c>
      <c r="L11" s="11"/>
      <c r="M11" s="11"/>
      <c r="N11" s="11"/>
      <c r="O11" s="11"/>
      <c r="P11" s="11"/>
      <c r="Q11" s="11"/>
      <c r="R11" s="11"/>
    </row>
    <row r="12" spans="1:18" x14ac:dyDescent="0.35">
      <c r="A12" s="11" t="s">
        <v>14</v>
      </c>
      <c r="B12" s="11">
        <v>1.7007033662163794E-2</v>
      </c>
      <c r="C12" s="11">
        <v>5.656899081557256E-2</v>
      </c>
      <c r="D12" s="11">
        <v>-3.7603693473442566E-3</v>
      </c>
      <c r="E12" s="11">
        <v>7.2379952590662057E-3</v>
      </c>
      <c r="F12" s="11">
        <v>1.4583370370095857E-2</v>
      </c>
      <c r="G12" s="11">
        <v>1.3918196727017579E-2</v>
      </c>
      <c r="H12" s="11">
        <v>-2.0699476494677183E-2</v>
      </c>
      <c r="I12" s="11">
        <v>-3.7006562293135682E-2</v>
      </c>
      <c r="J12" s="11">
        <v>1.7035355430954753E-2</v>
      </c>
      <c r="K12" s="11">
        <v>-3.1299159581033124E-3</v>
      </c>
      <c r="L12" s="11">
        <v>1</v>
      </c>
      <c r="M12" s="11"/>
      <c r="N12" s="11"/>
      <c r="O12" s="11"/>
      <c r="P12" s="11"/>
      <c r="Q12" s="11"/>
      <c r="R12" s="11"/>
    </row>
    <row r="13" spans="1:18" x14ac:dyDescent="0.35">
      <c r="A13" s="11" t="s">
        <v>15</v>
      </c>
      <c r="B13" s="11">
        <v>-4.7200347177279091E-2</v>
      </c>
      <c r="C13" s="11">
        <v>8.2151151457183297E-2</v>
      </c>
      <c r="D13" s="11">
        <v>5.584549495709127E-2</v>
      </c>
      <c r="E13" s="11">
        <v>9.1955932258144718E-2</v>
      </c>
      <c r="F13" s="11">
        <v>-6.4718054284256712E-2</v>
      </c>
      <c r="G13" s="11">
        <v>7.4684329247642789E-2</v>
      </c>
      <c r="H13" s="11">
        <v>-3.7284950295418492E-2</v>
      </c>
      <c r="I13" s="11">
        <v>-4.5928130371733371E-2</v>
      </c>
      <c r="J13" s="11">
        <v>6.14443383019673E-2</v>
      </c>
      <c r="K13" s="11">
        <v>5.8595806292164161E-2</v>
      </c>
      <c r="L13" s="11">
        <v>1.4868035804246768E-2</v>
      </c>
      <c r="M13" s="11">
        <v>1</v>
      </c>
      <c r="N13" s="11"/>
      <c r="O13" s="11"/>
      <c r="P13" s="11"/>
      <c r="Q13" s="11"/>
      <c r="R13" s="11"/>
    </row>
    <row r="14" spans="1:18" x14ac:dyDescent="0.35">
      <c r="A14" s="11" t="s">
        <v>16</v>
      </c>
      <c r="B14" s="11">
        <v>-0.39157406535144007</v>
      </c>
      <c r="C14" s="11">
        <v>0.63895122354712663</v>
      </c>
      <c r="D14" s="11">
        <v>0.70763482330315908</v>
      </c>
      <c r="E14" s="11">
        <v>0.91554360023255343</v>
      </c>
      <c r="F14" s="11">
        <v>-0.28281667360856899</v>
      </c>
      <c r="G14" s="11">
        <v>0.67385035983939334</v>
      </c>
      <c r="H14" s="11">
        <v>-0.70792358339182682</v>
      </c>
      <c r="I14" s="11">
        <v>-0.18700425601142742</v>
      </c>
      <c r="J14" s="11">
        <v>0.55231004186475208</v>
      </c>
      <c r="K14" s="11">
        <v>-7.1271771142013496E-2</v>
      </c>
      <c r="L14" s="11">
        <v>2.3756121061231931E-2</v>
      </c>
      <c r="M14" s="11">
        <v>7.8278036852992922E-2</v>
      </c>
      <c r="N14" s="11">
        <v>1</v>
      </c>
      <c r="O14" s="11"/>
      <c r="P14" s="11"/>
      <c r="Q14" s="11"/>
      <c r="R14" s="11"/>
    </row>
    <row r="15" spans="1:18" x14ac:dyDescent="0.35">
      <c r="A15" s="11" t="s">
        <v>12</v>
      </c>
      <c r="B15" s="11">
        <v>0.18286707660327561</v>
      </c>
      <c r="C15" s="11">
        <v>-0.13448594643781578</v>
      </c>
      <c r="D15" s="11">
        <v>-0.11540142180499229</v>
      </c>
      <c r="E15" s="11">
        <v>-7.3903182160956024E-2</v>
      </c>
      <c r="F15" s="11">
        <v>0.16377375992135937</v>
      </c>
      <c r="G15" s="11">
        <v>5.1014286291993366E-3</v>
      </c>
      <c r="H15" s="11">
        <v>2.1402057820522673E-2</v>
      </c>
      <c r="I15" s="11">
        <v>6.9436683857004189E-2</v>
      </c>
      <c r="J15" s="11">
        <v>-9.5053886122324321E-2</v>
      </c>
      <c r="K15" s="11">
        <v>-6.3654395644300891E-3</v>
      </c>
      <c r="L15" s="11">
        <v>-5.5339350972306967E-2</v>
      </c>
      <c r="M15" s="11">
        <v>-1.3170629200591486E-2</v>
      </c>
      <c r="N15" s="11">
        <v>-5.2503091224811178E-2</v>
      </c>
      <c r="O15" s="11">
        <v>1</v>
      </c>
      <c r="P15" s="11"/>
      <c r="Q15" s="11"/>
      <c r="R15" s="11"/>
    </row>
    <row r="16" spans="1:18" x14ac:dyDescent="0.35">
      <c r="A16" s="11" t="s">
        <v>56</v>
      </c>
      <c r="B16" s="11">
        <v>3.623282607875724E-2</v>
      </c>
      <c r="C16" s="11">
        <v>-2.5390223787537431E-2</v>
      </c>
      <c r="D16" s="11">
        <v>-2.6589652258613861E-2</v>
      </c>
      <c r="E16" s="11">
        <v>-4.6393025253611338E-2</v>
      </c>
      <c r="F16" s="11">
        <v>-4.1952482329886062E-3</v>
      </c>
      <c r="G16" s="11">
        <v>3.4518830213757143E-3</v>
      </c>
      <c r="H16" s="11">
        <v>3.4889782326527549E-2</v>
      </c>
      <c r="I16" s="11">
        <v>4.8716990142011113E-2</v>
      </c>
      <c r="J16" s="11">
        <v>3.1970480526382315E-3</v>
      </c>
      <c r="K16" s="11">
        <v>4.2277609204667818E-2</v>
      </c>
      <c r="L16" s="11">
        <v>3.7925248942984276E-2</v>
      </c>
      <c r="M16" s="11">
        <v>-1.6170315006933625E-2</v>
      </c>
      <c r="N16" s="11">
        <v>-3.4991347812546161E-2</v>
      </c>
      <c r="O16" s="11">
        <v>3.5490604508627933E-2</v>
      </c>
      <c r="P16" s="11">
        <v>1</v>
      </c>
      <c r="Q16" s="11"/>
      <c r="R16" s="11"/>
    </row>
    <row r="17" spans="1:18" x14ac:dyDescent="0.35">
      <c r="A17" s="11" t="s">
        <v>57</v>
      </c>
      <c r="B17" s="11">
        <v>7.1751465936451514E-2</v>
      </c>
      <c r="C17" s="11">
        <v>-6.0099370697368357E-2</v>
      </c>
      <c r="D17" s="11">
        <v>-9.89762354232116E-2</v>
      </c>
      <c r="E17" s="11">
        <v>-3.777247224273144E-2</v>
      </c>
      <c r="F17" s="11">
        <v>4.6250987867448412E-2</v>
      </c>
      <c r="G17" s="11">
        <v>-8.8608657831597326E-2</v>
      </c>
      <c r="H17" s="11">
        <v>3.2246803667505528E-2</v>
      </c>
      <c r="I17" s="11">
        <v>9.425627968442761E-2</v>
      </c>
      <c r="J17" s="11">
        <v>-0.10900362962890714</v>
      </c>
      <c r="K17" s="11">
        <v>-7.4148044174674757E-2</v>
      </c>
      <c r="L17" s="11">
        <v>-6.409628161927676E-2</v>
      </c>
      <c r="M17" s="11">
        <v>-3.7016230993994585E-2</v>
      </c>
      <c r="N17" s="11">
        <v>-4.8862151502411001E-2</v>
      </c>
      <c r="O17" s="11">
        <v>1.7340976417925671E-2</v>
      </c>
      <c r="P17" s="11">
        <v>-0.36656289081962173</v>
      </c>
      <c r="Q17" s="11">
        <v>1</v>
      </c>
      <c r="R17" s="11"/>
    </row>
    <row r="18" spans="1:18" ht="15" thickBot="1" x14ac:dyDescent="0.4">
      <c r="A18" s="12" t="s">
        <v>58</v>
      </c>
      <c r="B18" s="12">
        <v>-3.7497000231817228E-2</v>
      </c>
      <c r="C18" s="12">
        <v>9.0757578464672473E-3</v>
      </c>
      <c r="D18" s="12">
        <v>5.164883628565143E-2</v>
      </c>
      <c r="E18" s="12">
        <v>1.3849086710312892E-2</v>
      </c>
      <c r="F18" s="12">
        <v>1.0554414961289378E-2</v>
      </c>
      <c r="G18" s="12">
        <v>-4.3540811380898912E-3</v>
      </c>
      <c r="H18" s="12">
        <v>-2.131980082954571E-2</v>
      </c>
      <c r="I18" s="12">
        <v>-4.6980764560114137E-2</v>
      </c>
      <c r="J18" s="12">
        <v>2.062033446480651E-2</v>
      </c>
      <c r="K18" s="12">
        <v>5.9482068426946359E-2</v>
      </c>
      <c r="L18" s="12">
        <v>1.4753754033422856E-2</v>
      </c>
      <c r="M18" s="12">
        <v>0.10923352145464475</v>
      </c>
      <c r="N18" s="12">
        <v>1.3264557893596545E-2</v>
      </c>
      <c r="O18" s="12">
        <v>-7.0341427573054824E-2</v>
      </c>
      <c r="P18" s="12">
        <v>-0.19674728996276428</v>
      </c>
      <c r="Q18" s="12">
        <v>-0.30409468501235165</v>
      </c>
      <c r="R18" s="12">
        <v>1</v>
      </c>
    </row>
  </sheetData>
  <conditionalFormatting sqref="B2:B18">
    <cfRule type="colorScale" priority="4">
      <colorScale>
        <cfvo type="min"/>
        <cfvo type="percentile" val="50"/>
        <cfvo type="max"/>
        <color rgb="FFF8696B"/>
        <color rgb="FFFCFCFF"/>
        <color rgb="FF5A8AC6"/>
      </colorScale>
    </cfRule>
  </conditionalFormatting>
  <conditionalFormatting sqref="C2:R18">
    <cfRule type="cellIs" dxfId="2" priority="1" operator="notBetween">
      <formula>-0.8</formula>
      <formula>0.8</formula>
    </cfRule>
    <cfRule type="cellIs" dxfId="1" priority="2" operator="notBetween">
      <formula>-0.8</formula>
      <formula>0.8</formula>
    </cfRule>
    <cfRule type="cellIs" dxfId="0" priority="3" operator="between">
      <formula>-0.8</formula>
      <formula>0.8</formula>
    </cfRule>
  </conditionalFormatting>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D1B62-27A3-4412-9DA1-D1450C01E606}">
  <dimension ref="B4:H54"/>
  <sheetViews>
    <sheetView tabSelected="1" workbookViewId="0">
      <selection activeCell="J11" sqref="J11"/>
    </sheetView>
  </sheetViews>
  <sheetFormatPr defaultRowHeight="14.5" x14ac:dyDescent="0.35"/>
  <cols>
    <col min="8" max="8" width="18.08984375" customWidth="1"/>
  </cols>
  <sheetData>
    <row r="4" spans="2:8" x14ac:dyDescent="0.35">
      <c r="B4" s="136" t="s">
        <v>184</v>
      </c>
      <c r="C4" s="137"/>
      <c r="D4" s="135"/>
      <c r="E4" s="135"/>
      <c r="F4" s="136" t="s">
        <v>185</v>
      </c>
      <c r="G4" s="137"/>
      <c r="H4" s="135"/>
    </row>
    <row r="6" spans="2:8" x14ac:dyDescent="0.35">
      <c r="B6" s="147" t="s">
        <v>186</v>
      </c>
      <c r="C6" s="148" t="s">
        <v>187</v>
      </c>
      <c r="D6" s="135"/>
      <c r="E6" s="135"/>
      <c r="F6" s="144" t="s">
        <v>188</v>
      </c>
      <c r="G6" s="145" t="s">
        <v>189</v>
      </c>
      <c r="H6" s="146" t="s">
        <v>190</v>
      </c>
    </row>
    <row r="7" spans="2:8" x14ac:dyDescent="0.35">
      <c r="B7" s="142"/>
      <c r="C7" s="143"/>
      <c r="D7" s="135"/>
      <c r="E7" s="135"/>
      <c r="F7" s="138">
        <v>1</v>
      </c>
      <c r="G7" s="149">
        <v>0</v>
      </c>
      <c r="H7" s="139">
        <v>0</v>
      </c>
    </row>
    <row r="8" spans="2:8" x14ac:dyDescent="0.35">
      <c r="B8" s="135"/>
      <c r="C8" s="135"/>
      <c r="D8" s="135"/>
      <c r="E8" s="135"/>
      <c r="F8" s="138">
        <v>2</v>
      </c>
      <c r="G8" s="141">
        <v>0.11563378032801556</v>
      </c>
      <c r="H8" s="139">
        <v>0.11563378032801556</v>
      </c>
    </row>
    <row r="9" spans="2:8" x14ac:dyDescent="0.35">
      <c r="B9" s="135"/>
      <c r="C9" s="135"/>
      <c r="D9" s="135"/>
      <c r="E9" s="135"/>
      <c r="F9" s="138">
        <v>3</v>
      </c>
      <c r="G9" s="141">
        <v>0.1165012824645054</v>
      </c>
      <c r="H9" s="139">
        <v>0.23213506279252097</v>
      </c>
    </row>
    <row r="10" spans="2:8" x14ac:dyDescent="0.35">
      <c r="B10" s="135"/>
      <c r="C10" s="135"/>
      <c r="D10" s="135"/>
      <c r="E10" s="135"/>
      <c r="F10" s="138">
        <v>4</v>
      </c>
      <c r="G10" s="141">
        <v>0.11736199060199189</v>
      </c>
      <c r="H10" s="139">
        <v>0.34949705339451287</v>
      </c>
    </row>
    <row r="11" spans="2:8" x14ac:dyDescent="0.35">
      <c r="B11" s="135"/>
      <c r="C11" s="135"/>
      <c r="D11" s="135"/>
      <c r="E11" s="135"/>
      <c r="F11" s="138">
        <v>5</v>
      </c>
      <c r="G11" s="141">
        <v>0.11821555745533761</v>
      </c>
      <c r="H11" s="139">
        <v>0.4677126108498505</v>
      </c>
    </row>
    <row r="12" spans="2:8" x14ac:dyDescent="0.35">
      <c r="B12" s="135"/>
      <c r="C12" s="135"/>
      <c r="D12" s="135"/>
      <c r="E12" s="135"/>
      <c r="F12" s="138">
        <v>6</v>
      </c>
      <c r="G12" s="141">
        <v>0.11906163421375403</v>
      </c>
      <c r="H12" s="139">
        <v>0.58677424506360454</v>
      </c>
    </row>
    <row r="13" spans="2:8" x14ac:dyDescent="0.35">
      <c r="B13" s="135"/>
      <c r="C13" s="135"/>
      <c r="D13" s="135"/>
      <c r="E13" s="135"/>
      <c r="F13" s="138">
        <v>7</v>
      </c>
      <c r="G13" s="141">
        <v>0.11989987079082946</v>
      </c>
      <c r="H13" s="139">
        <v>0.70667411585443396</v>
      </c>
    </row>
    <row r="14" spans="2:8" x14ac:dyDescent="0.35">
      <c r="B14" s="135"/>
      <c r="C14" s="135"/>
      <c r="D14" s="135"/>
      <c r="E14" s="135"/>
      <c r="F14" s="138">
        <v>8</v>
      </c>
      <c r="G14" s="141">
        <v>0.1207299160811995</v>
      </c>
      <c r="H14" s="139">
        <v>0.8274040319356335</v>
      </c>
    </row>
    <row r="15" spans="2:8" x14ac:dyDescent="0.35">
      <c r="B15" s="135"/>
      <c r="C15" s="135"/>
      <c r="D15" s="135"/>
      <c r="E15" s="135"/>
      <c r="F15" s="138">
        <v>9</v>
      </c>
      <c r="G15" s="141">
        <v>0.12155141822363397</v>
      </c>
      <c r="H15" s="139">
        <v>0.94895545015926741</v>
      </c>
    </row>
    <row r="16" spans="2:8" x14ac:dyDescent="0.35">
      <c r="B16" s="135"/>
      <c r="C16" s="135"/>
      <c r="D16" s="135"/>
      <c r="E16" s="135"/>
      <c r="F16" s="138">
        <v>10</v>
      </c>
      <c r="G16" s="141">
        <v>0.12236402487029495</v>
      </c>
      <c r="H16" s="139">
        <v>1.0713194750295623</v>
      </c>
    </row>
    <row r="17" spans="2:8" x14ac:dyDescent="0.35">
      <c r="B17" s="135"/>
      <c r="C17" s="135"/>
      <c r="D17" s="135"/>
      <c r="E17" s="135"/>
      <c r="F17" s="138">
        <v>11</v>
      </c>
      <c r="G17" s="141">
        <v>0.12316738346190377</v>
      </c>
      <c r="H17" s="139">
        <v>1.1944868584914661</v>
      </c>
    </row>
    <row r="18" spans="2:8" x14ac:dyDescent="0.35">
      <c r="F18" s="138">
        <v>12</v>
      </c>
      <c r="G18" s="141">
        <v>0.12396114150853436</v>
      </c>
      <c r="H18" s="139">
        <v>1.3184480000000005</v>
      </c>
    </row>
    <row r="19" spans="2:8" x14ac:dyDescent="0.35">
      <c r="F19" s="138">
        <v>13</v>
      </c>
      <c r="G19" s="141">
        <v>0.12474494687573438</v>
      </c>
      <c r="H19" s="139">
        <v>1.443192946875735</v>
      </c>
    </row>
    <row r="20" spans="2:8" x14ac:dyDescent="0.35">
      <c r="F20" s="138">
        <v>14</v>
      </c>
      <c r="G20" s="141">
        <v>0.12551844807565668</v>
      </c>
      <c r="H20" s="139">
        <v>1.5687113949513916</v>
      </c>
    </row>
    <row r="21" spans="2:8" x14ac:dyDescent="0.35">
      <c r="F21" s="138">
        <v>15</v>
      </c>
      <c r="G21" s="141">
        <v>0.1262812945628661</v>
      </c>
      <c r="H21" s="139">
        <v>1.6949926895142577</v>
      </c>
    </row>
    <row r="22" spans="2:8" x14ac:dyDescent="0.35">
      <c r="F22" s="138">
        <v>16</v>
      </c>
      <c r="G22" s="141">
        <v>0.12703313703446947</v>
      </c>
      <c r="H22" s="139">
        <v>1.8220258265487272</v>
      </c>
    </row>
    <row r="23" spans="2:8" x14ac:dyDescent="0.35">
      <c r="F23" s="138">
        <v>17</v>
      </c>
      <c r="G23" s="141">
        <v>0.12777362773420078</v>
      </c>
      <c r="H23" s="139">
        <v>1.949799454282928</v>
      </c>
    </row>
    <row r="24" spans="2:8" x14ac:dyDescent="0.35">
      <c r="F24" s="138">
        <v>18</v>
      </c>
      <c r="G24" s="141">
        <v>0.12850242076007515</v>
      </c>
      <c r="H24" s="139">
        <v>2.0783018750430031</v>
      </c>
    </row>
    <row r="25" spans="2:8" x14ac:dyDescent="0.35">
      <c r="F25" s="138">
        <v>19</v>
      </c>
      <c r="G25" s="141">
        <v>0.12921917237521188</v>
      </c>
      <c r="H25" s="139">
        <v>2.207521047418215</v>
      </c>
    </row>
    <row r="26" spans="2:8" x14ac:dyDescent="0.35">
      <c r="F26" s="138">
        <v>20</v>
      </c>
      <c r="G26" s="141">
        <v>0.12992354132140962</v>
      </c>
      <c r="H26" s="139">
        <v>2.3374445887396247</v>
      </c>
    </row>
    <row r="27" spans="2:8" x14ac:dyDescent="0.35">
      <c r="F27" s="138">
        <v>21</v>
      </c>
      <c r="G27" s="141">
        <v>0.13061518913504314</v>
      </c>
      <c r="H27" s="139">
        <v>2.468059777874668</v>
      </c>
    </row>
    <row r="28" spans="2:8" x14ac:dyDescent="0.35">
      <c r="F28" s="138">
        <v>22</v>
      </c>
      <c r="G28" s="141">
        <v>0.13129378046483783</v>
      </c>
      <c r="H28" s="139">
        <v>2.599353558339506</v>
      </c>
    </row>
    <row r="29" spans="2:8" x14ac:dyDescent="0.35">
      <c r="F29" s="138">
        <v>23</v>
      </c>
      <c r="G29" s="141">
        <v>0.13195898339106329</v>
      </c>
      <c r="H29" s="139">
        <v>2.7313125417305693</v>
      </c>
    </row>
    <row r="30" spans="2:8" x14ac:dyDescent="0.35">
      <c r="F30" s="138">
        <v>24</v>
      </c>
      <c r="G30" s="141">
        <v>0.13261046974567717</v>
      </c>
      <c r="H30" s="139">
        <v>2.8639230114762464</v>
      </c>
    </row>
    <row r="31" spans="2:8" x14ac:dyDescent="0.35">
      <c r="F31" s="138">
        <v>25</v>
      </c>
      <c r="G31" s="141">
        <v>0.13324791543293801</v>
      </c>
      <c r="H31" s="139">
        <v>2.9971709269091846</v>
      </c>
    </row>
    <row r="32" spans="2:8" x14ac:dyDescent="0.35">
      <c r="F32" s="138">
        <v>26</v>
      </c>
      <c r="G32" s="141">
        <v>0.13387100074999511</v>
      </c>
      <c r="H32" s="139">
        <v>3.1310419276591799</v>
      </c>
    </row>
    <row r="33" spans="6:8" x14ac:dyDescent="0.35">
      <c r="F33" s="138">
        <v>27</v>
      </c>
      <c r="G33" s="141">
        <v>0.13447941070695557</v>
      </c>
      <c r="H33" s="139">
        <v>3.2655213383661357</v>
      </c>
    </row>
    <row r="34" spans="6:8" x14ac:dyDescent="0.35">
      <c r="F34" s="138">
        <v>28</v>
      </c>
      <c r="G34" s="141">
        <v>0.13507283534591882</v>
      </c>
      <c r="H34" s="139">
        <v>3.4005941737120544</v>
      </c>
    </row>
    <row r="35" spans="6:8" x14ac:dyDescent="0.35">
      <c r="F35" s="138">
        <v>29</v>
      </c>
      <c r="G35" s="141">
        <v>0.13565097005846261</v>
      </c>
      <c r="H35" s="139">
        <v>3.5362451437705169</v>
      </c>
    </row>
    <row r="36" spans="6:8" x14ac:dyDescent="0.35">
      <c r="F36" s="138">
        <v>30</v>
      </c>
      <c r="G36" s="141">
        <v>0.13621351590105826</v>
      </c>
      <c r="H36" s="139">
        <v>3.6724586596715754</v>
      </c>
    </row>
    <row r="37" spans="6:8" x14ac:dyDescent="0.35">
      <c r="F37" s="138">
        <v>31</v>
      </c>
      <c r="G37" s="141">
        <v>0.13676017990788844</v>
      </c>
      <c r="H37" s="139">
        <v>3.8092188395794637</v>
      </c>
    </row>
    <row r="38" spans="6:8" x14ac:dyDescent="0.35">
      <c r="F38" s="138">
        <v>32</v>
      </c>
      <c r="G38" s="141">
        <v>0.13729067540053605</v>
      </c>
      <c r="H38" s="139">
        <v>3.9465095149799998</v>
      </c>
    </row>
    <row r="39" spans="6:8" x14ac:dyDescent="0.35">
      <c r="F39" s="138">
        <v>33</v>
      </c>
      <c r="G39" s="141">
        <v>0.13780472229401258</v>
      </c>
      <c r="H39" s="139">
        <v>4.084314237274012</v>
      </c>
    </row>
    <row r="40" spans="6:8" x14ac:dyDescent="0.35">
      <c r="F40" s="138">
        <v>34</v>
      </c>
      <c r="G40" s="141">
        <v>0.13830204739859084</v>
      </c>
      <c r="H40" s="139">
        <v>4.2226162846726032</v>
      </c>
    </row>
    <row r="41" spans="6:8" x14ac:dyDescent="0.35">
      <c r="F41" s="138">
        <v>35</v>
      </c>
      <c r="G41" s="141">
        <v>0.13878238471690943</v>
      </c>
      <c r="H41" s="139">
        <v>4.361398669389513</v>
      </c>
    </row>
    <row r="42" spans="6:8" x14ac:dyDescent="0.35">
      <c r="F42" s="138">
        <v>36</v>
      </c>
      <c r="G42" s="141">
        <v>0.13924547573581689</v>
      </c>
      <c r="H42" s="139">
        <v>4.5006441451253298</v>
      </c>
    </row>
    <row r="43" spans="6:8" x14ac:dyDescent="0.35">
      <c r="F43" s="138">
        <v>37</v>
      </c>
      <c r="G43" s="141">
        <v>0.13969106971242659</v>
      </c>
      <c r="H43" s="139">
        <v>4.6403352148377568</v>
      </c>
    </row>
    <row r="44" spans="6:8" x14ac:dyDescent="0.35">
      <c r="F44" s="138">
        <v>38</v>
      </c>
      <c r="G44" s="141">
        <v>0.1401189239538593</v>
      </c>
      <c r="H44" s="139">
        <v>4.7804541387916162</v>
      </c>
    </row>
    <row r="45" spans="6:8" x14ac:dyDescent="0.35">
      <c r="F45" s="138">
        <v>39</v>
      </c>
      <c r="G45" s="141">
        <v>0.14052880409015353</v>
      </c>
      <c r="H45" s="139">
        <v>4.9209829428817695</v>
      </c>
    </row>
    <row r="46" spans="6:8" x14ac:dyDescent="0.35">
      <c r="F46" s="138">
        <v>40</v>
      </c>
      <c r="G46" s="141">
        <v>0.14092048433983428</v>
      </c>
      <c r="H46" s="139">
        <v>5.0619034272216039</v>
      </c>
    </row>
    <row r="47" spans="6:8" x14ac:dyDescent="0.35">
      <c r="F47" s="138">
        <v>41</v>
      </c>
      <c r="G47" s="141">
        <v>0.14129374776763756</v>
      </c>
      <c r="H47" s="139">
        <v>5.2031971749892412</v>
      </c>
    </row>
    <row r="48" spans="6:8" x14ac:dyDescent="0.35">
      <c r="F48" s="138">
        <v>42</v>
      </c>
      <c r="G48" s="141">
        <v>0.14164838653389844</v>
      </c>
      <c r="H48" s="139">
        <v>5.3448455615231394</v>
      </c>
    </row>
    <row r="49" spans="6:8" x14ac:dyDescent="0.35">
      <c r="F49" s="138">
        <v>43</v>
      </c>
      <c r="G49" s="141">
        <v>0.14198420213512239</v>
      </c>
      <c r="H49" s="139">
        <v>5.4868297636582621</v>
      </c>
    </row>
    <row r="50" spans="6:8" x14ac:dyDescent="0.35">
      <c r="F50" s="138">
        <v>44</v>
      </c>
      <c r="G50" s="141">
        <v>0.14230100563527279</v>
      </c>
      <c r="H50" s="139">
        <v>5.6291307692935346</v>
      </c>
    </row>
    <row r="51" spans="6:8" x14ac:dyDescent="0.35">
      <c r="F51" s="138">
        <v>45</v>
      </c>
      <c r="G51" s="141">
        <v>0.14259861788732062</v>
      </c>
      <c r="H51" s="139">
        <v>5.771729387180855</v>
      </c>
    </row>
    <row r="52" spans="6:8" x14ac:dyDescent="0.35">
      <c r="F52" s="138">
        <v>46</v>
      </c>
      <c r="G52" s="141">
        <v>0.14287686974461969</v>
      </c>
      <c r="H52" s="139">
        <v>5.9146062569254747</v>
      </c>
    </row>
    <row r="53" spans="6:8" x14ac:dyDescent="0.35">
      <c r="F53" s="138">
        <v>47</v>
      </c>
      <c r="G53" s="141">
        <v>0.14313560226168603</v>
      </c>
      <c r="H53" s="139">
        <v>6.0577418591871606</v>
      </c>
    </row>
    <row r="54" spans="6:8" x14ac:dyDescent="0.35">
      <c r="F54" s="140">
        <v>48</v>
      </c>
      <c r="G54" s="141">
        <v>0.14337466688397874</v>
      </c>
      <c r="H54" s="139">
        <v>6.2011165260711394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733A9-FBE1-41F9-8CC5-93666864C285}">
  <dimension ref="A1:I18"/>
  <sheetViews>
    <sheetView workbookViewId="0">
      <selection activeCell="B17" sqref="B17"/>
    </sheetView>
  </sheetViews>
  <sheetFormatPr defaultRowHeight="14.5" x14ac:dyDescent="0.35"/>
  <cols>
    <col min="1" max="1" width="17.54296875" customWidth="1"/>
    <col min="2" max="2" width="15.54296875" customWidth="1"/>
    <col min="3" max="3" width="12.26953125" customWidth="1"/>
    <col min="6" max="6" width="14.54296875" customWidth="1"/>
    <col min="7" max="7" width="10.7265625" customWidth="1"/>
    <col min="8" max="8" width="12.26953125" customWidth="1"/>
    <col min="9" max="9" width="13.08984375" customWidth="1"/>
  </cols>
  <sheetData>
    <row r="1" spans="1:9" x14ac:dyDescent="0.35">
      <c r="A1" t="s">
        <v>59</v>
      </c>
    </row>
    <row r="2" spans="1:9" ht="15" thickBot="1" x14ac:dyDescent="0.4"/>
    <row r="3" spans="1:9" x14ac:dyDescent="0.35">
      <c r="A3" s="18" t="s">
        <v>60</v>
      </c>
      <c r="B3" s="18"/>
    </row>
    <row r="4" spans="1:9" x14ac:dyDescent="0.35">
      <c r="A4" s="11" t="s">
        <v>61</v>
      </c>
      <c r="B4" s="11">
        <v>0.69630379408250132</v>
      </c>
    </row>
    <row r="5" spans="1:9" x14ac:dyDescent="0.35">
      <c r="A5" s="11" t="s">
        <v>62</v>
      </c>
      <c r="B5" s="11">
        <v>0.48483897365368633</v>
      </c>
    </row>
    <row r="6" spans="1:9" x14ac:dyDescent="0.35">
      <c r="A6" s="11" t="s">
        <v>63</v>
      </c>
      <c r="B6" s="11">
        <v>0.48381682876014204</v>
      </c>
    </row>
    <row r="7" spans="1:9" x14ac:dyDescent="0.35">
      <c r="A7" s="11" t="s">
        <v>22</v>
      </c>
      <c r="B7" s="11">
        <v>6.5970158577059825</v>
      </c>
    </row>
    <row r="8" spans="1:9" ht="15" thickBot="1" x14ac:dyDescent="0.4">
      <c r="A8" s="12" t="s">
        <v>64</v>
      </c>
      <c r="B8" s="12">
        <v>506</v>
      </c>
    </row>
    <row r="10" spans="1:9" ht="15" thickBot="1" x14ac:dyDescent="0.4">
      <c r="A10" t="s">
        <v>65</v>
      </c>
    </row>
    <row r="11" spans="1:9" x14ac:dyDescent="0.35">
      <c r="A11" s="13"/>
      <c r="B11" s="13" t="s">
        <v>70</v>
      </c>
      <c r="C11" s="13" t="s">
        <v>71</v>
      </c>
      <c r="D11" s="13" t="s">
        <v>72</v>
      </c>
      <c r="E11" s="13" t="s">
        <v>73</v>
      </c>
      <c r="F11" s="13" t="s">
        <v>74</v>
      </c>
    </row>
    <row r="12" spans="1:9" x14ac:dyDescent="0.35">
      <c r="A12" s="11" t="s">
        <v>66</v>
      </c>
      <c r="B12" s="11">
        <v>1</v>
      </c>
      <c r="C12" s="11">
        <v>20643.347148858418</v>
      </c>
      <c r="D12" s="11">
        <v>20643.347148858418</v>
      </c>
      <c r="E12" s="11">
        <v>474.33487827006013</v>
      </c>
      <c r="F12" s="11">
        <v>1.3074927764888425E-74</v>
      </c>
    </row>
    <row r="13" spans="1:9" x14ac:dyDescent="0.35">
      <c r="A13" s="11" t="s">
        <v>67</v>
      </c>
      <c r="B13" s="11">
        <v>504</v>
      </c>
      <c r="C13" s="11">
        <v>21934.391586319398</v>
      </c>
      <c r="D13" s="11">
        <v>43.520618226824205</v>
      </c>
      <c r="E13" s="11"/>
      <c r="F13" s="11"/>
    </row>
    <row r="14" spans="1:9" ht="15" thickBot="1" x14ac:dyDescent="0.4">
      <c r="A14" s="12" t="s">
        <v>68</v>
      </c>
      <c r="B14" s="12">
        <v>505</v>
      </c>
      <c r="C14" s="12">
        <v>42577.738735177816</v>
      </c>
      <c r="D14" s="12"/>
      <c r="E14" s="12"/>
      <c r="F14" s="12"/>
    </row>
    <row r="15" spans="1:9" ht="15" thickBot="1" x14ac:dyDescent="0.4"/>
    <row r="16" spans="1:9" x14ac:dyDescent="0.35">
      <c r="A16" s="13"/>
      <c r="B16" s="13" t="s">
        <v>75</v>
      </c>
      <c r="C16" s="13" t="s">
        <v>22</v>
      </c>
      <c r="D16" s="13" t="s">
        <v>76</v>
      </c>
      <c r="E16" s="13" t="s">
        <v>77</v>
      </c>
      <c r="F16" s="13" t="s">
        <v>78</v>
      </c>
      <c r="G16" s="13" t="s">
        <v>79</v>
      </c>
      <c r="H16" s="13" t="s">
        <v>80</v>
      </c>
      <c r="I16" s="13" t="s">
        <v>81</v>
      </c>
    </row>
    <row r="17" spans="1:9" x14ac:dyDescent="0.35">
      <c r="A17" s="11" t="s">
        <v>69</v>
      </c>
      <c r="B17" s="11">
        <v>-34.659243123097298</v>
      </c>
      <c r="C17" s="11">
        <v>2.642135774522985</v>
      </c>
      <c r="D17" s="11">
        <v>-13.11788873883846</v>
      </c>
      <c r="E17" s="11">
        <v>4.9923318374799623E-34</v>
      </c>
      <c r="F17" s="11">
        <v>-39.850199729814385</v>
      </c>
      <c r="G17" s="11">
        <v>-29.468286516380207</v>
      </c>
      <c r="H17" s="11">
        <v>-39.850199729814385</v>
      </c>
      <c r="I17" s="11">
        <v>-29.468286516380207</v>
      </c>
    </row>
    <row r="18" spans="1:9" ht="15" thickBot="1" x14ac:dyDescent="0.4">
      <c r="A18" s="12" t="s">
        <v>4</v>
      </c>
      <c r="B18" s="12">
        <v>9.0996696630646632</v>
      </c>
      <c r="C18" s="12">
        <v>0.41781410463062024</v>
      </c>
      <c r="D18" s="12">
        <v>21.779230433375318</v>
      </c>
      <c r="E18" s="12">
        <v>1.3074927764883209E-74</v>
      </c>
      <c r="F18" s="12">
        <v>8.2787978109345541</v>
      </c>
      <c r="G18" s="12">
        <v>9.9205415151947722</v>
      </c>
      <c r="H18" s="12">
        <v>8.2787978109345541</v>
      </c>
      <c r="I18" s="12">
        <v>9.9205415151947722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A9D68-77B8-4817-A881-61D1D9D95D87}">
  <dimension ref="A1:Q34"/>
  <sheetViews>
    <sheetView workbookViewId="0">
      <selection activeCell="B19" sqref="B19"/>
    </sheetView>
  </sheetViews>
  <sheetFormatPr defaultRowHeight="14.5" x14ac:dyDescent="0.35"/>
  <cols>
    <col min="1" max="1" width="16.453125" customWidth="1"/>
    <col min="2" max="2" width="24" customWidth="1"/>
  </cols>
  <sheetData>
    <row r="1" spans="1:17" x14ac:dyDescent="0.35">
      <c r="A1" t="s">
        <v>59</v>
      </c>
    </row>
    <row r="2" spans="1:17" ht="15" thickBot="1" x14ac:dyDescent="0.4"/>
    <row r="3" spans="1:17" x14ac:dyDescent="0.35">
      <c r="A3" s="18" t="s">
        <v>60</v>
      </c>
      <c r="B3" s="18"/>
    </row>
    <row r="4" spans="1:17" x14ac:dyDescent="0.35">
      <c r="A4" s="11" t="s">
        <v>61</v>
      </c>
      <c r="B4" s="11">
        <v>0.84945050083524554</v>
      </c>
    </row>
    <row r="5" spans="1:17" x14ac:dyDescent="0.35">
      <c r="A5" s="11" t="s">
        <v>62</v>
      </c>
      <c r="B5" s="11">
        <v>0.72156615336924956</v>
      </c>
    </row>
    <row r="6" spans="1:17" x14ac:dyDescent="0.35">
      <c r="A6" s="11" t="s">
        <v>63</v>
      </c>
      <c r="B6" s="11">
        <v>0.712455843459041</v>
      </c>
    </row>
    <row r="7" spans="1:17" x14ac:dyDescent="0.35">
      <c r="A7" s="11" t="s">
        <v>22</v>
      </c>
      <c r="B7" s="11">
        <v>4.9237713896042337</v>
      </c>
    </row>
    <row r="8" spans="1:17" ht="15" thickBot="1" x14ac:dyDescent="0.4">
      <c r="A8" s="12" t="s">
        <v>64</v>
      </c>
      <c r="B8" s="12">
        <v>506</v>
      </c>
    </row>
    <row r="10" spans="1:17" ht="15" thickBot="1" x14ac:dyDescent="0.4">
      <c r="A10" t="s">
        <v>65</v>
      </c>
    </row>
    <row r="11" spans="1:17" x14ac:dyDescent="0.35">
      <c r="A11" s="13"/>
      <c r="B11" s="13" t="s">
        <v>70</v>
      </c>
      <c r="C11" s="13" t="s">
        <v>71</v>
      </c>
      <c r="D11" s="13" t="s">
        <v>72</v>
      </c>
      <c r="E11" s="13" t="s">
        <v>73</v>
      </c>
      <c r="F11" s="13" t="s">
        <v>74</v>
      </c>
    </row>
    <row r="12" spans="1:17" x14ac:dyDescent="0.35">
      <c r="A12" s="11" t="s">
        <v>66</v>
      </c>
      <c r="B12" s="11">
        <v>16</v>
      </c>
      <c r="C12" s="11">
        <v>30722.655158303154</v>
      </c>
      <c r="D12" s="11">
        <v>1920.1659473939471</v>
      </c>
      <c r="E12" s="11">
        <v>79.203249997093394</v>
      </c>
      <c r="F12" s="11">
        <v>2.0512636375257077E-124</v>
      </c>
    </row>
    <row r="13" spans="1:17" x14ac:dyDescent="0.35">
      <c r="A13" s="11" t="s">
        <v>67</v>
      </c>
      <c r="B13" s="11">
        <v>489</v>
      </c>
      <c r="C13" s="28">
        <v>11855.083576874664</v>
      </c>
      <c r="D13" s="11">
        <v>24.243524697085203</v>
      </c>
      <c r="E13" s="11"/>
      <c r="F13" s="11"/>
    </row>
    <row r="14" spans="1:17" ht="15" thickBot="1" x14ac:dyDescent="0.4">
      <c r="A14" s="12" t="s">
        <v>68</v>
      </c>
      <c r="B14" s="12">
        <v>505</v>
      </c>
      <c r="C14" s="12">
        <v>42577.738735177816</v>
      </c>
      <c r="D14" s="12"/>
      <c r="E14" s="12"/>
      <c r="F14" s="12"/>
      <c r="K14" s="21" t="s">
        <v>82</v>
      </c>
      <c r="L14" s="21"/>
      <c r="M14" s="21"/>
      <c r="N14" s="21"/>
      <c r="O14" s="21"/>
      <c r="P14" s="21"/>
      <c r="Q14" s="21"/>
    </row>
    <row r="15" spans="1:17" ht="15" thickBot="1" x14ac:dyDescent="0.4">
      <c r="L15">
        <f>B17</f>
        <v>-7.0083758006991577</v>
      </c>
    </row>
    <row r="16" spans="1:17" x14ac:dyDescent="0.35">
      <c r="A16" s="13"/>
      <c r="B16" s="13" t="s">
        <v>75</v>
      </c>
      <c r="C16" s="13" t="s">
        <v>22</v>
      </c>
      <c r="D16" s="13" t="s">
        <v>76</v>
      </c>
      <c r="E16" s="13" t="s">
        <v>77</v>
      </c>
      <c r="F16" s="13" t="s">
        <v>78</v>
      </c>
      <c r="G16" s="13" t="s">
        <v>79</v>
      </c>
      <c r="H16" s="13" t="s">
        <v>80</v>
      </c>
      <c r="I16" s="13" t="s">
        <v>81</v>
      </c>
      <c r="K16" s="8">
        <v>4.6320450268504218E-2</v>
      </c>
      <c r="L16" s="20">
        <f>B18*K16</f>
        <v>1.4763289845129575E-3</v>
      </c>
    </row>
    <row r="17" spans="1:12" x14ac:dyDescent="0.35">
      <c r="A17" s="11" t="s">
        <v>69</v>
      </c>
      <c r="B17" s="11">
        <v>-7.0083758006991577</v>
      </c>
      <c r="C17" s="11">
        <v>5.2811779252420221</v>
      </c>
      <c r="D17" s="11">
        <v>-1.3270478480192434</v>
      </c>
      <c r="E17" s="11">
        <v>0.18511214634287609</v>
      </c>
      <c r="F17" s="11">
        <v>-17.384977205032776</v>
      </c>
      <c r="G17" s="11">
        <v>3.3682256036344587</v>
      </c>
      <c r="H17" s="11">
        <v>-17.384977205032776</v>
      </c>
      <c r="I17" s="11">
        <v>3.3682256036344587</v>
      </c>
      <c r="K17" s="8">
        <v>41.93</v>
      </c>
      <c r="L17" s="20">
        <f t="shared" ref="L17:L31" si="0">B19*K17</f>
        <v>-1.7890720945174619</v>
      </c>
    </row>
    <row r="18" spans="1:12" x14ac:dyDescent="0.35">
      <c r="A18" s="11" t="s">
        <v>1</v>
      </c>
      <c r="B18" s="11">
        <v>3.1872077580316474E-2</v>
      </c>
      <c r="C18" s="11">
        <v>0.34861086330154278</v>
      </c>
      <c r="D18" s="11">
        <v>9.1425944901629877E-2</v>
      </c>
      <c r="E18" s="11">
        <v>0.92719158641120214</v>
      </c>
      <c r="F18" s="11">
        <v>-0.65308798718307015</v>
      </c>
      <c r="G18" s="11">
        <v>0.71683214234370318</v>
      </c>
      <c r="H18" s="11">
        <v>-0.65308798718307015</v>
      </c>
      <c r="I18" s="11">
        <v>0.71683214234370318</v>
      </c>
      <c r="K18" s="8">
        <v>0.57299999999999995</v>
      </c>
      <c r="L18" s="20">
        <f t="shared" si="0"/>
        <v>-11.949737334461872</v>
      </c>
    </row>
    <row r="19" spans="1:12" x14ac:dyDescent="0.35">
      <c r="A19" s="11" t="s">
        <v>2</v>
      </c>
      <c r="B19" s="11">
        <v>-4.2668068078165082E-2</v>
      </c>
      <c r="C19" s="11">
        <v>5.7587982673937367E-2</v>
      </c>
      <c r="D19" s="11">
        <v>-0.74091965193070397</v>
      </c>
      <c r="E19" s="11">
        <v>0.45909779172254783</v>
      </c>
      <c r="F19" s="11">
        <v>-0.15581849594596572</v>
      </c>
      <c r="G19" s="11">
        <v>7.0482359789635574E-2</v>
      </c>
      <c r="H19" s="11">
        <v>-0.15581849594596572</v>
      </c>
      <c r="I19" s="11">
        <v>7.0482359789635574E-2</v>
      </c>
      <c r="K19" s="8">
        <v>6.03</v>
      </c>
      <c r="L19" s="20">
        <f t="shared" si="0"/>
        <v>24.197300844454777</v>
      </c>
    </row>
    <row r="20" spans="1:12" x14ac:dyDescent="0.35">
      <c r="A20" s="11" t="s">
        <v>3</v>
      </c>
      <c r="B20" s="11">
        <v>-20.854689937978836</v>
      </c>
      <c r="C20" s="11">
        <v>5.8947704640694027</v>
      </c>
      <c r="D20" s="11">
        <v>-3.5378290070996226</v>
      </c>
      <c r="E20" s="11">
        <v>4.4190106372947008E-4</v>
      </c>
      <c r="F20" s="11">
        <v>-32.436894578979214</v>
      </c>
      <c r="G20" s="11">
        <v>-9.2724852969784592</v>
      </c>
      <c r="H20" s="11">
        <v>-32.436894578979214</v>
      </c>
      <c r="I20" s="11">
        <v>-9.2724852969784592</v>
      </c>
      <c r="K20" s="8">
        <v>80.8</v>
      </c>
      <c r="L20" s="20">
        <f t="shared" si="0"/>
        <v>-0.44524284279103599</v>
      </c>
    </row>
    <row r="21" spans="1:12" x14ac:dyDescent="0.35">
      <c r="A21" s="11" t="s">
        <v>4</v>
      </c>
      <c r="B21" s="11">
        <v>4.0128193771898468</v>
      </c>
      <c r="C21" s="11">
        <v>0.42650459390594525</v>
      </c>
      <c r="D21" s="11">
        <v>9.4086193549295558</v>
      </c>
      <c r="E21" s="19">
        <v>1.9590872548745045E-19</v>
      </c>
      <c r="F21" s="11">
        <v>3.1748116011355392</v>
      </c>
      <c r="G21" s="11">
        <v>4.8508271532441549</v>
      </c>
      <c r="H21" s="11">
        <v>3.1748116011355392</v>
      </c>
      <c r="I21" s="11">
        <v>4.8508271532441549</v>
      </c>
      <c r="K21" s="5">
        <v>2.5050000000000003</v>
      </c>
      <c r="L21" s="20">
        <f t="shared" si="0"/>
        <v>-3.047635827094668</v>
      </c>
    </row>
    <row r="22" spans="1:12" x14ac:dyDescent="0.35">
      <c r="A22" s="11" t="s">
        <v>5</v>
      </c>
      <c r="B22" s="11">
        <v>-5.5104312226613369E-3</v>
      </c>
      <c r="C22" s="11">
        <v>1.3603192128247376E-2</v>
      </c>
      <c r="D22" s="11">
        <v>-0.40508368702804581</v>
      </c>
      <c r="E22" s="11">
        <v>0.68559314819700989</v>
      </c>
      <c r="F22" s="11">
        <v>-3.2238351497175285E-2</v>
      </c>
      <c r="G22" s="11">
        <v>2.1217489051852608E-2</v>
      </c>
      <c r="H22" s="11">
        <v>-3.2238351497175285E-2</v>
      </c>
      <c r="I22" s="11">
        <v>2.1217489051852608E-2</v>
      </c>
      <c r="K22" s="8">
        <v>19</v>
      </c>
      <c r="L22" s="20">
        <f t="shared" si="0"/>
        <v>19.221935352485886</v>
      </c>
    </row>
    <row r="23" spans="1:12" x14ac:dyDescent="0.35">
      <c r="A23" s="11" t="s">
        <v>55</v>
      </c>
      <c r="B23" s="11">
        <v>-1.216621088660546</v>
      </c>
      <c r="C23" s="11">
        <v>0.18888060672233475</v>
      </c>
      <c r="D23" s="11">
        <v>-6.4412176018104823</v>
      </c>
      <c r="E23" s="19">
        <v>2.8389138510513813E-10</v>
      </c>
      <c r="F23" s="11">
        <v>-1.5877388197255424</v>
      </c>
      <c r="G23" s="11">
        <v>-0.84550335759554951</v>
      </c>
      <c r="H23" s="11">
        <v>-1.5877388197255424</v>
      </c>
      <c r="I23" s="11">
        <v>-0.84550335759554951</v>
      </c>
      <c r="K23" s="8">
        <v>7.88</v>
      </c>
      <c r="L23" s="20">
        <f t="shared" si="0"/>
        <v>-4.563578583450691</v>
      </c>
    </row>
    <row r="24" spans="1:12" x14ac:dyDescent="0.35">
      <c r="A24" s="11" t="s">
        <v>10</v>
      </c>
      <c r="B24" s="11">
        <v>1.011680808025573</v>
      </c>
      <c r="C24" s="11">
        <v>0.12212796326767909</v>
      </c>
      <c r="D24" s="11">
        <v>8.2837769578469036</v>
      </c>
      <c r="E24" s="19">
        <v>1.1535143930872348E-15</v>
      </c>
      <c r="F24" s="11">
        <v>0.77172047851371939</v>
      </c>
      <c r="G24" s="11">
        <v>1.2516411375374266</v>
      </c>
      <c r="H24" s="11">
        <v>0.77172047851371939</v>
      </c>
      <c r="I24" s="11">
        <v>1.2516411375374266</v>
      </c>
      <c r="K24" s="8">
        <v>10.28</v>
      </c>
      <c r="L24" s="20">
        <f t="shared" si="0"/>
        <v>3.4996489817466587</v>
      </c>
    </row>
    <row r="25" spans="1:12" x14ac:dyDescent="0.35">
      <c r="A25" s="11" t="s">
        <v>11</v>
      </c>
      <c r="B25" s="11">
        <v>-0.57913433800135672</v>
      </c>
      <c r="C25" s="11">
        <v>5.270332338582704E-2</v>
      </c>
      <c r="D25" s="11">
        <v>-10.988573410478651</v>
      </c>
      <c r="E25" s="19">
        <v>2.9634910527060018E-25</v>
      </c>
      <c r="F25" s="11">
        <v>-0.68268725502097394</v>
      </c>
      <c r="G25" s="11">
        <v>-0.47558142098173944</v>
      </c>
      <c r="H25" s="11">
        <v>-0.68268725502097394</v>
      </c>
      <c r="I25" s="11">
        <v>-0.47558142098173944</v>
      </c>
      <c r="K25" s="8">
        <v>10.151999999999999</v>
      </c>
      <c r="L25" s="20">
        <f t="shared" si="0"/>
        <v>0.8895591837578033</v>
      </c>
    </row>
    <row r="26" spans="1:12" x14ac:dyDescent="0.35">
      <c r="A26" s="11" t="s">
        <v>13</v>
      </c>
      <c r="B26" s="11">
        <v>0.34043278032555047</v>
      </c>
      <c r="C26" s="11">
        <v>0.15250467346474686</v>
      </c>
      <c r="D26" s="11">
        <v>2.2322776908488988</v>
      </c>
      <c r="E26" s="11">
        <v>2.6048706123471776E-2</v>
      </c>
      <c r="F26" s="11">
        <v>4.0787468002691896E-2</v>
      </c>
      <c r="G26" s="11">
        <v>0.64007809264840909</v>
      </c>
      <c r="H26" s="11">
        <v>4.0787468002691896E-2</v>
      </c>
      <c r="I26" s="11">
        <v>0.64007809264840909</v>
      </c>
      <c r="K26" s="8">
        <v>45</v>
      </c>
      <c r="L26" s="20">
        <f t="shared" si="0"/>
        <v>0.73390965874254455</v>
      </c>
    </row>
    <row r="27" spans="1:12" x14ac:dyDescent="0.35">
      <c r="A27" s="11" t="s">
        <v>14</v>
      </c>
      <c r="B27" s="11">
        <v>8.7624033073069679E-2</v>
      </c>
      <c r="C27" s="11">
        <v>8.2228729244589155E-2</v>
      </c>
      <c r="D27" s="11">
        <v>1.0656133674695643</v>
      </c>
      <c r="E27" s="11">
        <v>0.28712431202060446</v>
      </c>
      <c r="F27" s="11">
        <v>-7.3941200939921875E-2</v>
      </c>
      <c r="G27" s="11">
        <v>0.24918926708606123</v>
      </c>
      <c r="H27" s="11">
        <v>-7.3941200939921875E-2</v>
      </c>
      <c r="I27" s="11">
        <v>0.24918926708606123</v>
      </c>
      <c r="K27" s="9">
        <v>6.0335898999999998E-2</v>
      </c>
      <c r="L27" s="20">
        <f t="shared" si="0"/>
        <v>3.5668653171001266</v>
      </c>
    </row>
    <row r="28" spans="1:12" x14ac:dyDescent="0.35">
      <c r="A28" s="11" t="s">
        <v>15</v>
      </c>
      <c r="B28" s="11">
        <v>1.6309103527612102E-2</v>
      </c>
      <c r="C28" s="11">
        <v>1.7833658370938345E-2</v>
      </c>
      <c r="D28" s="11">
        <v>0.9145125014948895</v>
      </c>
      <c r="E28" s="11">
        <v>0.36089832143750533</v>
      </c>
      <c r="F28" s="11">
        <v>-1.8730951383585447E-2</v>
      </c>
      <c r="G28" s="11">
        <v>5.1349158438809647E-2</v>
      </c>
      <c r="H28" s="11">
        <v>-1.8730951383585447E-2</v>
      </c>
      <c r="I28" s="11">
        <v>5.1349158438809647E-2</v>
      </c>
      <c r="K28" s="5">
        <v>1</v>
      </c>
      <c r="L28" s="20">
        <f t="shared" si="0"/>
        <v>1.1120765470205756</v>
      </c>
    </row>
    <row r="29" spans="1:12" x14ac:dyDescent="0.35">
      <c r="A29" s="11" t="s">
        <v>16</v>
      </c>
      <c r="B29" s="11">
        <v>59.116800714283329</v>
      </c>
      <c r="C29" s="11">
        <v>51.607658712957651</v>
      </c>
      <c r="D29" s="11">
        <v>1.1455044113334343</v>
      </c>
      <c r="E29" s="11">
        <v>0.2525605628943538</v>
      </c>
      <c r="F29" s="11">
        <v>-42.283324684958032</v>
      </c>
      <c r="G29" s="11">
        <v>160.51692611352468</v>
      </c>
      <c r="H29" s="11">
        <v>-42.283324684958032</v>
      </c>
      <c r="I29" s="11">
        <v>160.51692611352468</v>
      </c>
      <c r="K29">
        <v>0</v>
      </c>
      <c r="L29" s="20">
        <f t="shared" si="0"/>
        <v>0</v>
      </c>
    </row>
    <row r="30" spans="1:12" x14ac:dyDescent="0.35">
      <c r="A30" s="11" t="s">
        <v>12</v>
      </c>
      <c r="B30" s="11">
        <v>1.1120765470205756</v>
      </c>
      <c r="C30" s="11">
        <v>0.45443844657091642</v>
      </c>
      <c r="D30" s="11">
        <v>2.4471445041942173</v>
      </c>
      <c r="E30" s="11">
        <v>1.4750159093666546E-2</v>
      </c>
      <c r="F30" s="11">
        <v>0.21918358078807376</v>
      </c>
      <c r="G30" s="11">
        <v>2.0049695132530774</v>
      </c>
      <c r="H30" s="11">
        <v>0.21918358078807376</v>
      </c>
      <c r="I30" s="11">
        <v>2.0049695132530774</v>
      </c>
      <c r="K30">
        <v>0</v>
      </c>
      <c r="L30" s="20">
        <f t="shared" si="0"/>
        <v>0</v>
      </c>
    </row>
    <row r="31" spans="1:12" x14ac:dyDescent="0.35">
      <c r="A31" s="11" t="s">
        <v>56</v>
      </c>
      <c r="B31" s="11">
        <v>0.25941243398806235</v>
      </c>
      <c r="C31" s="11">
        <v>0.64177175311202939</v>
      </c>
      <c r="D31" s="11">
        <v>0.40421291951560639</v>
      </c>
      <c r="E31" s="11">
        <v>0.68623287971071245</v>
      </c>
      <c r="F31" s="11">
        <v>-1.0015580860117441</v>
      </c>
      <c r="G31" s="11">
        <v>1.5203829539878688</v>
      </c>
      <c r="H31" s="11">
        <v>-1.0015580860117441</v>
      </c>
      <c r="I31" s="11">
        <v>1.5203829539878688</v>
      </c>
      <c r="K31">
        <v>0</v>
      </c>
      <c r="L31" s="20">
        <f t="shared" si="0"/>
        <v>0</v>
      </c>
    </row>
    <row r="32" spans="1:12" x14ac:dyDescent="0.35">
      <c r="A32" s="11" t="s">
        <v>57</v>
      </c>
      <c r="B32" s="11">
        <v>-0.27517739487691723</v>
      </c>
      <c r="C32" s="11">
        <v>0.54666382738845165</v>
      </c>
      <c r="D32" s="11">
        <v>-0.50337589774598357</v>
      </c>
      <c r="E32" s="11">
        <v>0.61492668104552894</v>
      </c>
      <c r="F32" s="11">
        <v>-1.3492772868470293</v>
      </c>
      <c r="G32" s="11">
        <v>0.79892249709319496</v>
      </c>
      <c r="H32" s="11">
        <v>-1.3492772868470293</v>
      </c>
      <c r="I32" s="11">
        <v>0.79892249709319496</v>
      </c>
      <c r="L32" s="20">
        <f>SUM(L15:L31)</f>
        <v>24.419129731277998</v>
      </c>
    </row>
    <row r="33" spans="1:13" ht="15" thickBot="1" x14ac:dyDescent="0.4">
      <c r="A33" s="12" t="s">
        <v>58</v>
      </c>
      <c r="B33" s="12">
        <v>-0.68407886019565967</v>
      </c>
      <c r="C33" s="12">
        <v>0.71380189485291512</v>
      </c>
      <c r="D33" s="12">
        <v>-0.9583595464349669</v>
      </c>
      <c r="E33" s="12">
        <v>0.338355069237819</v>
      </c>
      <c r="F33" s="12">
        <v>-2.0865761532985654</v>
      </c>
      <c r="G33" s="12">
        <v>0.71841843290724594</v>
      </c>
      <c r="H33" s="12">
        <v>-2.0865761532985654</v>
      </c>
      <c r="I33" s="12">
        <v>0.71841843290724594</v>
      </c>
    </row>
    <row r="34" spans="1:13" x14ac:dyDescent="0.35">
      <c r="L34" s="21" t="s">
        <v>83</v>
      </c>
      <c r="M34" s="21"/>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510"/>
  <sheetViews>
    <sheetView topLeftCell="C1" zoomScale="72" zoomScaleNormal="110" workbookViewId="0">
      <selection activeCell="U2" sqref="U2"/>
    </sheetView>
  </sheetViews>
  <sheetFormatPr defaultRowHeight="14.5" x14ac:dyDescent="0.35"/>
  <cols>
    <col min="1" max="1" width="12.7265625" customWidth="1"/>
    <col min="3" max="3" width="12.90625" customWidth="1"/>
    <col min="4" max="4" width="13.36328125" customWidth="1"/>
    <col min="5" max="5" width="10.54296875" customWidth="1"/>
    <col min="6" max="6" width="13.36328125" customWidth="1"/>
    <col min="10" max="10" width="10.81640625" customWidth="1"/>
    <col min="11" max="11" width="12.26953125" customWidth="1"/>
    <col min="12" max="12" width="14.26953125" customWidth="1"/>
    <col min="20" max="20" width="13.26953125" customWidth="1"/>
    <col min="21" max="21" width="22.54296875" customWidth="1"/>
  </cols>
  <sheetData>
    <row r="1" spans="1:22" ht="30" customHeight="1" thickBot="1" x14ac:dyDescent="0.4">
      <c r="B1" s="23" t="s">
        <v>84</v>
      </c>
      <c r="C1" s="24" t="s">
        <v>85</v>
      </c>
      <c r="D1" s="24" t="s">
        <v>86</v>
      </c>
      <c r="E1" s="24" t="s">
        <v>87</v>
      </c>
      <c r="F1" s="24" t="s">
        <v>88</v>
      </c>
      <c r="G1" s="24" t="s">
        <v>89</v>
      </c>
      <c r="H1" s="24" t="s">
        <v>90</v>
      </c>
      <c r="I1" s="24" t="s">
        <v>91</v>
      </c>
      <c r="J1" s="24" t="s">
        <v>92</v>
      </c>
      <c r="K1" s="24" t="s">
        <v>93</v>
      </c>
      <c r="L1" s="24" t="s">
        <v>94</v>
      </c>
      <c r="M1" s="24" t="s">
        <v>95</v>
      </c>
      <c r="N1" s="24" t="s">
        <v>96</v>
      </c>
      <c r="O1" s="24" t="s">
        <v>97</v>
      </c>
      <c r="P1" s="24" t="s">
        <v>98</v>
      </c>
      <c r="Q1" s="24" t="s">
        <v>99</v>
      </c>
      <c r="R1" s="25" t="s">
        <v>100</v>
      </c>
    </row>
    <row r="2" spans="1:22" ht="18.5" x14ac:dyDescent="0.45">
      <c r="A2" s="22" t="s">
        <v>101</v>
      </c>
      <c r="B2" s="21">
        <v>-7.0083757703146761</v>
      </c>
      <c r="C2" s="21">
        <v>3.1872067179812849E-2</v>
      </c>
      <c r="D2" s="21">
        <v>-4.2668068400696597E-2</v>
      </c>
      <c r="E2" s="21">
        <v>-20.85469004831462</v>
      </c>
      <c r="F2" s="21">
        <v>4.0128193696151966</v>
      </c>
      <c r="G2" s="21">
        <v>-5.5104312132681727E-3</v>
      </c>
      <c r="H2" s="21">
        <v>-1.2166210893709726</v>
      </c>
      <c r="I2" s="21">
        <v>1.0116808067264236</v>
      </c>
      <c r="J2" s="21">
        <v>-0.57913433809890735</v>
      </c>
      <c r="K2" s="21">
        <v>0.34043278202075417</v>
      </c>
      <c r="L2" s="21">
        <v>8.7624033297248674E-2</v>
      </c>
      <c r="M2" s="21">
        <v>1.6309103412261699E-2</v>
      </c>
      <c r="N2" s="21">
        <v>59.116802673167513</v>
      </c>
      <c r="O2" s="21">
        <v>1.1120765415262572</v>
      </c>
      <c r="P2" s="21">
        <v>0.25941246362494136</v>
      </c>
      <c r="Q2" s="21">
        <v>-0.27517737725490016</v>
      </c>
      <c r="R2" s="21">
        <v>-0.68407883130358649</v>
      </c>
      <c r="T2" s="27" t="s">
        <v>105</v>
      </c>
      <c r="U2" s="27">
        <f>SUM(V5:V510)</f>
        <v>11855.083576874649</v>
      </c>
    </row>
    <row r="3" spans="1:22" x14ac:dyDescent="0.35">
      <c r="K3">
        <f>AVERAGE(K5:K510)</f>
        <v>7.8997670682730972</v>
      </c>
    </row>
    <row r="4" spans="1:22" ht="21" x14ac:dyDescent="0.5">
      <c r="B4" s="1" t="s">
        <v>0</v>
      </c>
      <c r="C4" s="2" t="s">
        <v>1</v>
      </c>
      <c r="D4" s="2" t="s">
        <v>2</v>
      </c>
      <c r="E4" s="2" t="s">
        <v>3</v>
      </c>
      <c r="F4" s="2" t="s">
        <v>4</v>
      </c>
      <c r="G4" s="2" t="s">
        <v>5</v>
      </c>
      <c r="H4" s="2" t="s">
        <v>55</v>
      </c>
      <c r="I4" s="2" t="s">
        <v>10</v>
      </c>
      <c r="J4" s="2" t="s">
        <v>11</v>
      </c>
      <c r="K4" s="2" t="s">
        <v>13</v>
      </c>
      <c r="L4" s="2" t="s">
        <v>14</v>
      </c>
      <c r="M4" s="2" t="s">
        <v>15</v>
      </c>
      <c r="N4" s="3" t="s">
        <v>16</v>
      </c>
      <c r="O4" s="2" t="s">
        <v>12</v>
      </c>
      <c r="P4" s="17" t="s">
        <v>56</v>
      </c>
      <c r="Q4" s="17" t="s">
        <v>57</v>
      </c>
      <c r="R4" s="17" t="s">
        <v>58</v>
      </c>
      <c r="T4" s="26" t="s">
        <v>102</v>
      </c>
      <c r="U4" s="26" t="s">
        <v>103</v>
      </c>
      <c r="V4" s="26" t="s">
        <v>104</v>
      </c>
    </row>
    <row r="5" spans="1:22" x14ac:dyDescent="0.35">
      <c r="B5" s="4">
        <v>24</v>
      </c>
      <c r="C5" s="5">
        <v>6.300112548479956E-3</v>
      </c>
      <c r="D5" s="5">
        <v>32.31</v>
      </c>
      <c r="E5" s="5">
        <v>0.53800000000000003</v>
      </c>
      <c r="F5" s="5">
        <v>6.5750000000000002</v>
      </c>
      <c r="G5" s="5">
        <v>65.2</v>
      </c>
      <c r="H5" s="5">
        <v>4.0875000000000004</v>
      </c>
      <c r="I5" s="5">
        <v>24.7</v>
      </c>
      <c r="J5" s="5">
        <v>4.9800000000000004</v>
      </c>
      <c r="K5" s="5">
        <v>5.48</v>
      </c>
      <c r="L5" s="5">
        <v>11.192</v>
      </c>
      <c r="M5" s="5">
        <v>23</v>
      </c>
      <c r="N5" s="6">
        <v>4.9347306000000001E-2</v>
      </c>
      <c r="O5" s="5">
        <v>1</v>
      </c>
      <c r="P5">
        <v>0</v>
      </c>
      <c r="Q5">
        <v>1</v>
      </c>
      <c r="R5">
        <v>0</v>
      </c>
      <c r="T5">
        <f>B$2+SUMPRODUCT(C$2:R$2,C5:R5)</f>
        <v>30.525415271141352</v>
      </c>
      <c r="U5">
        <f>T5-B5</f>
        <v>6.5254152711413518</v>
      </c>
      <c r="V5">
        <f>U5*U5</f>
        <v>42.581044460844758</v>
      </c>
    </row>
    <row r="6" spans="1:22" x14ac:dyDescent="0.35">
      <c r="B6" s="4">
        <v>21.6</v>
      </c>
      <c r="C6" s="5">
        <v>2.6943735447546129E-2</v>
      </c>
      <c r="D6" s="5">
        <v>37.07</v>
      </c>
      <c r="E6" s="5">
        <v>0.46899999999999997</v>
      </c>
      <c r="F6" s="5">
        <v>6.4210000000000003</v>
      </c>
      <c r="G6" s="5">
        <v>78.900000000000006</v>
      </c>
      <c r="H6" s="5">
        <v>4.9675000000000002</v>
      </c>
      <c r="I6" s="5">
        <v>22.2</v>
      </c>
      <c r="J6" s="5">
        <v>9.14</v>
      </c>
      <c r="K6" s="5">
        <v>7.3319999999999999</v>
      </c>
      <c r="L6" s="5">
        <v>12.172800000000001</v>
      </c>
      <c r="M6" s="5">
        <v>42</v>
      </c>
      <c r="N6" s="6">
        <v>4.6145632999999998E-2</v>
      </c>
      <c r="O6" s="5">
        <v>0</v>
      </c>
      <c r="P6">
        <v>1</v>
      </c>
      <c r="Q6">
        <v>0</v>
      </c>
      <c r="R6">
        <v>0</v>
      </c>
      <c r="T6">
        <f t="shared" ref="T6:T69" si="0">B$2+SUMPRODUCT(C$2:R$2,C6:R6)</f>
        <v>25.318989078709063</v>
      </c>
      <c r="U6">
        <f t="shared" ref="U6:U69" si="1">T6-B6</f>
        <v>3.7189890787090611</v>
      </c>
      <c r="V6">
        <f t="shared" ref="V6:V69" si="2">U6*U6</f>
        <v>13.830879767557271</v>
      </c>
    </row>
    <row r="7" spans="1:22" x14ac:dyDescent="0.35">
      <c r="B7" s="4">
        <v>34.700000000000003</v>
      </c>
      <c r="C7" s="5">
        <v>2.6924266937860021E-2</v>
      </c>
      <c r="D7" s="5">
        <v>37.07</v>
      </c>
      <c r="E7" s="5">
        <v>0.46899999999999997</v>
      </c>
      <c r="F7" s="5">
        <v>7.1849999999999996</v>
      </c>
      <c r="G7" s="5">
        <v>61.1</v>
      </c>
      <c r="H7" s="5">
        <v>4.9675000000000002</v>
      </c>
      <c r="I7" s="5">
        <v>22.2</v>
      </c>
      <c r="J7" s="5">
        <v>4.03</v>
      </c>
      <c r="K7" s="5">
        <v>7.3940000000000001</v>
      </c>
      <c r="L7" s="5">
        <f>3*15.4</f>
        <v>46.2</v>
      </c>
      <c r="M7" s="5">
        <v>38</v>
      </c>
      <c r="N7" s="6">
        <v>4.5763966000000003E-2</v>
      </c>
      <c r="O7" s="5">
        <v>0</v>
      </c>
      <c r="P7">
        <v>0</v>
      </c>
      <c r="Q7">
        <v>0</v>
      </c>
      <c r="R7">
        <v>0</v>
      </c>
      <c r="T7">
        <f t="shared" si="0"/>
        <v>34.097740128172589</v>
      </c>
      <c r="U7">
        <f t="shared" si="1"/>
        <v>-0.60225987182741392</v>
      </c>
      <c r="V7">
        <f t="shared" si="2"/>
        <v>0.36271695321357306</v>
      </c>
    </row>
    <row r="8" spans="1:22" x14ac:dyDescent="0.35">
      <c r="B8" s="4">
        <v>33.4</v>
      </c>
      <c r="C8" s="5">
        <v>3.1857129935659603E-2</v>
      </c>
      <c r="D8" s="5">
        <v>32.18</v>
      </c>
      <c r="E8" s="5">
        <v>0.45800000000000002</v>
      </c>
      <c r="F8" s="5">
        <v>6.9980000000000002</v>
      </c>
      <c r="G8" s="5">
        <v>45.8</v>
      </c>
      <c r="H8" s="5">
        <v>6.0650000000000004</v>
      </c>
      <c r="I8" s="5">
        <v>21.3</v>
      </c>
      <c r="J8" s="5">
        <v>2.94</v>
      </c>
      <c r="K8" s="5">
        <v>9.2680000000000007</v>
      </c>
      <c r="L8" s="5">
        <v>11.267200000000001</v>
      </c>
      <c r="M8" s="5">
        <v>45</v>
      </c>
      <c r="N8" s="6">
        <v>4.7150598000000002E-2</v>
      </c>
      <c r="O8" s="5">
        <v>1</v>
      </c>
      <c r="P8">
        <v>1</v>
      </c>
      <c r="Q8">
        <v>0</v>
      </c>
      <c r="R8">
        <v>0</v>
      </c>
      <c r="T8">
        <f t="shared" si="0"/>
        <v>31.400004408560751</v>
      </c>
      <c r="U8">
        <f t="shared" si="1"/>
        <v>-1.999995591439248</v>
      </c>
      <c r="V8">
        <f t="shared" si="2"/>
        <v>3.9999823657764275</v>
      </c>
    </row>
    <row r="9" spans="1:22" x14ac:dyDescent="0.35">
      <c r="B9" s="4">
        <v>36.200000000000003</v>
      </c>
      <c r="C9" s="5">
        <v>6.6770403633852421E-2</v>
      </c>
      <c r="D9" s="5">
        <v>32.18</v>
      </c>
      <c r="E9" s="5">
        <v>0.45800000000000002</v>
      </c>
      <c r="F9" s="5">
        <v>7.1470000000000002</v>
      </c>
      <c r="G9" s="5">
        <v>54.2</v>
      </c>
      <c r="H9" s="5">
        <v>6.0625</v>
      </c>
      <c r="I9" s="5">
        <v>21.3</v>
      </c>
      <c r="J9" s="5">
        <v>5.33</v>
      </c>
      <c r="K9" s="5">
        <v>8.8239999999999998</v>
      </c>
      <c r="L9" s="5">
        <v>11.2896</v>
      </c>
      <c r="M9" s="5">
        <v>55</v>
      </c>
      <c r="N9" s="6">
        <v>3.9474005E-2</v>
      </c>
      <c r="O9" s="5">
        <v>0</v>
      </c>
      <c r="P9">
        <v>1</v>
      </c>
      <c r="Q9">
        <v>0</v>
      </c>
      <c r="R9">
        <v>0</v>
      </c>
      <c r="T9">
        <f t="shared" si="0"/>
        <v>29.019659597455568</v>
      </c>
      <c r="U9">
        <f t="shared" si="1"/>
        <v>-7.1803404025444344</v>
      </c>
      <c r="V9">
        <f t="shared" si="2"/>
        <v>51.557288296411969</v>
      </c>
    </row>
    <row r="10" spans="1:22" x14ac:dyDescent="0.35">
      <c r="B10" s="4">
        <v>28.7</v>
      </c>
      <c r="C10" s="5">
        <v>2.9413160568349549E-2</v>
      </c>
      <c r="D10" s="5">
        <v>32.18</v>
      </c>
      <c r="E10" s="5">
        <v>0.45800000000000002</v>
      </c>
      <c r="F10" s="5">
        <v>6.43</v>
      </c>
      <c r="G10" s="5">
        <v>58.7</v>
      </c>
      <c r="H10" s="5">
        <v>6.0600000000000005</v>
      </c>
      <c r="I10" s="5">
        <v>21.3</v>
      </c>
      <c r="J10" s="5">
        <v>5.21</v>
      </c>
      <c r="K10" s="5">
        <v>7.1740000000000004</v>
      </c>
      <c r="L10" s="5">
        <v>14.2296</v>
      </c>
      <c r="M10" s="5">
        <v>53</v>
      </c>
      <c r="N10" s="6">
        <v>4.5909646999999998E-2</v>
      </c>
      <c r="O10" s="5">
        <v>1</v>
      </c>
      <c r="P10">
        <v>0</v>
      </c>
      <c r="Q10">
        <v>0</v>
      </c>
      <c r="R10">
        <v>0</v>
      </c>
      <c r="T10">
        <f t="shared" si="0"/>
        <v>27.085419206542031</v>
      </c>
      <c r="U10">
        <f t="shared" si="1"/>
        <v>-1.6145807934579679</v>
      </c>
      <c r="V10">
        <f t="shared" si="2"/>
        <v>2.6068711386033612</v>
      </c>
    </row>
    <row r="11" spans="1:22" x14ac:dyDescent="0.35">
      <c r="B11" s="4">
        <v>22.9</v>
      </c>
      <c r="C11" s="5">
        <v>8.4607657034825617E-2</v>
      </c>
      <c r="D11" s="5">
        <v>37.869999999999997</v>
      </c>
      <c r="E11" s="5">
        <v>0.52400000000000002</v>
      </c>
      <c r="F11" s="5">
        <v>6.0119999999999996</v>
      </c>
      <c r="G11" s="5">
        <v>66.599999999999994</v>
      </c>
      <c r="H11" s="5">
        <v>5.56</v>
      </c>
      <c r="I11" s="5">
        <v>24.8</v>
      </c>
      <c r="J11" s="5">
        <v>12.43</v>
      </c>
      <c r="K11" s="5">
        <v>6.9580000000000002</v>
      </c>
      <c r="L11" s="5">
        <v>12.183199999999999</v>
      </c>
      <c r="M11" s="5">
        <v>41</v>
      </c>
      <c r="N11" s="6">
        <v>5.2169908000000001E-2</v>
      </c>
      <c r="O11" s="5">
        <v>1</v>
      </c>
      <c r="P11">
        <v>0</v>
      </c>
      <c r="Q11">
        <v>1</v>
      </c>
      <c r="R11">
        <v>0</v>
      </c>
      <c r="T11">
        <f t="shared" si="0"/>
        <v>23.36129275428404</v>
      </c>
      <c r="U11">
        <f t="shared" si="1"/>
        <v>0.46129275428404171</v>
      </c>
      <c r="V11">
        <f t="shared" si="2"/>
        <v>0.21279100515495727</v>
      </c>
    </row>
    <row r="12" spans="1:22" x14ac:dyDescent="0.35">
      <c r="B12" s="4">
        <v>22.1</v>
      </c>
      <c r="C12" s="5">
        <v>0.13501154665587689</v>
      </c>
      <c r="D12" s="5">
        <v>37.869999999999997</v>
      </c>
      <c r="E12" s="5">
        <v>0.52400000000000002</v>
      </c>
      <c r="F12" s="5">
        <v>6.1719999999999997</v>
      </c>
      <c r="G12" s="5">
        <v>96.1</v>
      </c>
      <c r="H12" s="5">
        <v>5.95</v>
      </c>
      <c r="I12" s="5">
        <v>24.8</v>
      </c>
      <c r="J12" s="5">
        <v>19.149999999999999</v>
      </c>
      <c r="K12" s="5">
        <v>5.8419999999999996</v>
      </c>
      <c r="L12" s="5">
        <v>12.1768</v>
      </c>
      <c r="M12" s="5">
        <v>56</v>
      </c>
      <c r="N12" s="6">
        <v>5.7074900999999997E-2</v>
      </c>
      <c r="O12" s="5">
        <v>0</v>
      </c>
      <c r="P12">
        <v>1</v>
      </c>
      <c r="Q12">
        <v>0</v>
      </c>
      <c r="R12">
        <v>0</v>
      </c>
      <c r="T12">
        <f t="shared" si="0"/>
        <v>19.052761207191359</v>
      </c>
      <c r="U12">
        <f t="shared" si="1"/>
        <v>-3.047238792808642</v>
      </c>
      <c r="V12">
        <f t="shared" si="2"/>
        <v>9.2856642603978692</v>
      </c>
    </row>
    <row r="13" spans="1:22" x14ac:dyDescent="0.35">
      <c r="B13" s="4">
        <v>16.5</v>
      </c>
      <c r="C13" s="5">
        <v>0.19164462825480608</v>
      </c>
      <c r="D13" s="5">
        <v>37.869999999999997</v>
      </c>
      <c r="E13" s="5">
        <v>0.52400000000000002</v>
      </c>
      <c r="F13" s="5">
        <v>5.6310000000000002</v>
      </c>
      <c r="G13" s="5">
        <v>100</v>
      </c>
      <c r="H13" s="5">
        <v>6.0824999999999996</v>
      </c>
      <c r="I13" s="5">
        <v>24.8</v>
      </c>
      <c r="J13" s="5">
        <v>29.93</v>
      </c>
      <c r="K13" s="5">
        <v>5.93</v>
      </c>
      <c r="L13" s="5">
        <v>12.132</v>
      </c>
      <c r="M13" s="5">
        <v>55</v>
      </c>
      <c r="N13" s="6">
        <v>5.6302495000000001E-2</v>
      </c>
      <c r="O13" s="5">
        <v>1</v>
      </c>
      <c r="P13">
        <v>0</v>
      </c>
      <c r="Q13">
        <v>0</v>
      </c>
      <c r="R13">
        <v>0</v>
      </c>
      <c r="T13">
        <f t="shared" si="0"/>
        <v>11.274595130360836</v>
      </c>
      <c r="U13">
        <f t="shared" si="1"/>
        <v>-5.2254048696391635</v>
      </c>
      <c r="V13">
        <f t="shared" si="2"/>
        <v>27.304856051648684</v>
      </c>
    </row>
    <row r="14" spans="1:22" x14ac:dyDescent="0.35">
      <c r="B14" s="4">
        <v>18.899999999999999</v>
      </c>
      <c r="C14" s="5">
        <v>0.15703793625945522</v>
      </c>
      <c r="D14" s="5">
        <v>37.869999999999997</v>
      </c>
      <c r="E14" s="5">
        <v>0.52400000000000002</v>
      </c>
      <c r="F14" s="5">
        <v>6.0039999999999996</v>
      </c>
      <c r="G14" s="5">
        <v>85.9</v>
      </c>
      <c r="H14" s="5">
        <v>6.59</v>
      </c>
      <c r="I14" s="5">
        <v>24.8</v>
      </c>
      <c r="J14" s="5">
        <v>17.100000000000001</v>
      </c>
      <c r="K14" s="5">
        <v>9.4779999999999998</v>
      </c>
      <c r="L14" s="5">
        <v>14.151199999999999</v>
      </c>
      <c r="M14" s="5">
        <v>45</v>
      </c>
      <c r="N14" s="6">
        <v>5.0727252E-2</v>
      </c>
      <c r="O14" s="5">
        <v>1</v>
      </c>
      <c r="P14">
        <v>0</v>
      </c>
      <c r="Q14">
        <v>1</v>
      </c>
      <c r="R14">
        <v>0</v>
      </c>
      <c r="T14">
        <f t="shared" si="0"/>
        <v>20.277756210455415</v>
      </c>
      <c r="U14">
        <f t="shared" si="1"/>
        <v>1.3777562104554164</v>
      </c>
      <c r="V14">
        <f t="shared" si="2"/>
        <v>1.8982121754484698</v>
      </c>
    </row>
    <row r="15" spans="1:22" x14ac:dyDescent="0.35">
      <c r="B15" s="4">
        <v>15</v>
      </c>
      <c r="C15" s="5">
        <v>0.20285104404642815</v>
      </c>
      <c r="D15" s="5">
        <v>37.869999999999997</v>
      </c>
      <c r="E15" s="5">
        <v>0.52400000000000002</v>
      </c>
      <c r="F15" s="5">
        <v>6.3769999999999998</v>
      </c>
      <c r="G15" s="5">
        <v>94.3</v>
      </c>
      <c r="H15" s="5">
        <v>6.3475000000000001</v>
      </c>
      <c r="I15" s="5">
        <v>24.8</v>
      </c>
      <c r="J15" s="5">
        <v>20.45</v>
      </c>
      <c r="K15" s="5">
        <v>6</v>
      </c>
      <c r="L15" s="5">
        <v>11.12</v>
      </c>
      <c r="M15" s="5">
        <v>29</v>
      </c>
      <c r="N15" s="6">
        <v>5.7775258000000003E-2</v>
      </c>
      <c r="O15" s="5">
        <v>0</v>
      </c>
      <c r="P15">
        <v>1</v>
      </c>
      <c r="Q15">
        <v>0</v>
      </c>
      <c r="R15">
        <v>0</v>
      </c>
      <c r="T15">
        <f t="shared" si="0"/>
        <v>18.213232992220544</v>
      </c>
      <c r="U15">
        <f t="shared" si="1"/>
        <v>3.2132329922205436</v>
      </c>
      <c r="V15">
        <f t="shared" si="2"/>
        <v>10.324866262294588</v>
      </c>
    </row>
    <row r="16" spans="1:22" x14ac:dyDescent="0.35">
      <c r="B16" s="4">
        <v>18.899999999999999</v>
      </c>
      <c r="C16" s="5">
        <v>0.11106720150765234</v>
      </c>
      <c r="D16" s="5">
        <v>37.869999999999997</v>
      </c>
      <c r="E16" s="5">
        <v>0.52400000000000002</v>
      </c>
      <c r="F16" s="5">
        <v>6.0090000000000003</v>
      </c>
      <c r="G16" s="5">
        <v>82.9</v>
      </c>
      <c r="H16" s="5">
        <v>6.2250000000000005</v>
      </c>
      <c r="I16" s="5">
        <v>24.8</v>
      </c>
      <c r="J16" s="5">
        <v>13.27</v>
      </c>
      <c r="K16" s="5">
        <v>9.2780000000000005</v>
      </c>
      <c r="L16" s="5">
        <v>13.151199999999999</v>
      </c>
      <c r="M16" s="5">
        <v>23</v>
      </c>
      <c r="N16" s="6">
        <v>5.5236507999999997E-2</v>
      </c>
      <c r="O16" s="5">
        <v>0</v>
      </c>
      <c r="P16">
        <v>0</v>
      </c>
      <c r="Q16">
        <v>0</v>
      </c>
      <c r="R16">
        <v>1</v>
      </c>
      <c r="T16">
        <f t="shared" si="0"/>
        <v>21.206121567944898</v>
      </c>
      <c r="U16">
        <f t="shared" si="1"/>
        <v>2.3061215679448992</v>
      </c>
      <c r="V16">
        <f t="shared" si="2"/>
        <v>5.3181966861406407</v>
      </c>
    </row>
    <row r="17" spans="2:22" x14ac:dyDescent="0.35">
      <c r="B17" s="4">
        <v>21.7</v>
      </c>
      <c r="C17" s="5">
        <v>8.9639586884959294E-2</v>
      </c>
      <c r="D17" s="5">
        <v>37.869999999999997</v>
      </c>
      <c r="E17" s="5">
        <v>0.52400000000000002</v>
      </c>
      <c r="F17" s="5">
        <v>5.8890000000000002</v>
      </c>
      <c r="G17" s="5">
        <v>39</v>
      </c>
      <c r="H17" s="5">
        <v>5.4524999999999988</v>
      </c>
      <c r="I17" s="5">
        <v>24.8</v>
      </c>
      <c r="J17" s="5">
        <v>15.71</v>
      </c>
      <c r="K17" s="5">
        <v>5.5339999999999998</v>
      </c>
      <c r="L17" s="5">
        <v>10.1736</v>
      </c>
      <c r="M17" s="5">
        <v>57</v>
      </c>
      <c r="N17" s="6">
        <v>5.7423248000000003E-2</v>
      </c>
      <c r="O17" s="5">
        <v>1</v>
      </c>
      <c r="P17">
        <v>0</v>
      </c>
      <c r="Q17">
        <v>0</v>
      </c>
      <c r="R17">
        <v>1</v>
      </c>
      <c r="T17">
        <f t="shared" si="0"/>
        <v>20.752929715247618</v>
      </c>
      <c r="U17">
        <f t="shared" si="1"/>
        <v>-0.94707028475238175</v>
      </c>
      <c r="V17">
        <f t="shared" si="2"/>
        <v>0.89694212426095743</v>
      </c>
    </row>
    <row r="18" spans="2:22" x14ac:dyDescent="0.35">
      <c r="B18" s="4">
        <v>20.399999999999999</v>
      </c>
      <c r="C18" s="5">
        <v>0.4884327647141028</v>
      </c>
      <c r="D18" s="5">
        <v>38.14</v>
      </c>
      <c r="E18" s="5">
        <v>0.53800000000000003</v>
      </c>
      <c r="F18" s="5">
        <v>5.9489999999999998</v>
      </c>
      <c r="G18" s="5">
        <v>61.8</v>
      </c>
      <c r="H18" s="5">
        <v>4.7074999999999996</v>
      </c>
      <c r="I18" s="5">
        <v>19</v>
      </c>
      <c r="J18" s="5">
        <v>8.26</v>
      </c>
      <c r="K18" s="5">
        <v>5.9080000000000004</v>
      </c>
      <c r="L18" s="5">
        <v>14.1632</v>
      </c>
      <c r="M18" s="5">
        <v>39</v>
      </c>
      <c r="N18" s="6">
        <v>5.3463955000000001E-2</v>
      </c>
      <c r="O18" s="5">
        <v>1</v>
      </c>
      <c r="P18">
        <v>0</v>
      </c>
      <c r="Q18">
        <v>0</v>
      </c>
      <c r="R18">
        <v>0</v>
      </c>
      <c r="T18">
        <f t="shared" si="0"/>
        <v>20.56383115157211</v>
      </c>
      <c r="U18">
        <f t="shared" si="1"/>
        <v>0.16383115157211137</v>
      </c>
      <c r="V18">
        <f t="shared" si="2"/>
        <v>2.6840646225444128E-2</v>
      </c>
    </row>
    <row r="19" spans="2:22" x14ac:dyDescent="0.35">
      <c r="B19" s="4">
        <v>18.2</v>
      </c>
      <c r="C19" s="5">
        <v>0.49345156510828403</v>
      </c>
      <c r="D19" s="5">
        <v>38.14</v>
      </c>
      <c r="E19" s="5">
        <v>0.53800000000000003</v>
      </c>
      <c r="F19" s="5">
        <v>6.0960000000000001</v>
      </c>
      <c r="G19" s="5">
        <v>84.5</v>
      </c>
      <c r="H19" s="5">
        <v>4.4649999999999999</v>
      </c>
      <c r="I19" s="5">
        <v>19</v>
      </c>
      <c r="J19" s="5">
        <v>10.26</v>
      </c>
      <c r="K19" s="5">
        <v>6.9640000000000004</v>
      </c>
      <c r="L19" s="5">
        <v>13.1456</v>
      </c>
      <c r="M19" s="5">
        <v>49</v>
      </c>
      <c r="N19" s="6">
        <v>5.9882128999999999E-2</v>
      </c>
      <c r="O19" s="5">
        <v>0</v>
      </c>
      <c r="P19">
        <v>0</v>
      </c>
      <c r="Q19">
        <v>0</v>
      </c>
      <c r="R19">
        <v>0</v>
      </c>
      <c r="T19">
        <f t="shared" si="0"/>
        <v>19.86631792788938</v>
      </c>
      <c r="U19">
        <f t="shared" si="1"/>
        <v>1.6663179278893807</v>
      </c>
      <c r="V19">
        <f t="shared" si="2"/>
        <v>2.7766154368055593</v>
      </c>
    </row>
    <row r="20" spans="2:22" x14ac:dyDescent="0.35">
      <c r="B20" s="4">
        <v>19.899999999999999</v>
      </c>
      <c r="C20" s="5">
        <v>0.48697750449074068</v>
      </c>
      <c r="D20" s="5">
        <v>38.14</v>
      </c>
      <c r="E20" s="5">
        <v>0.53800000000000003</v>
      </c>
      <c r="F20" s="5">
        <v>5.8339999999999996</v>
      </c>
      <c r="G20" s="5">
        <v>56.5</v>
      </c>
      <c r="H20" s="5">
        <v>4.4974999999999996</v>
      </c>
      <c r="I20" s="5">
        <v>19</v>
      </c>
      <c r="J20" s="5">
        <v>8.4700000000000006</v>
      </c>
      <c r="K20" s="5">
        <v>8.4979999999999993</v>
      </c>
      <c r="L20" s="5">
        <v>14.1592</v>
      </c>
      <c r="M20" s="5">
        <v>28</v>
      </c>
      <c r="N20" s="6">
        <v>5.9750758000000001E-2</v>
      </c>
      <c r="O20" s="5">
        <v>1</v>
      </c>
      <c r="P20">
        <v>0</v>
      </c>
      <c r="Q20">
        <v>1</v>
      </c>
      <c r="R20">
        <v>0</v>
      </c>
      <c r="T20">
        <f t="shared" si="0"/>
        <v>21.063836632019076</v>
      </c>
      <c r="U20">
        <f t="shared" si="1"/>
        <v>1.1638366320190769</v>
      </c>
      <c r="V20">
        <f t="shared" si="2"/>
        <v>1.3545157060295083</v>
      </c>
    </row>
    <row r="21" spans="2:22" x14ac:dyDescent="0.35">
      <c r="B21" s="4">
        <v>23.1</v>
      </c>
      <c r="C21" s="5">
        <v>0.71975503108142913</v>
      </c>
      <c r="D21" s="5">
        <v>38.14</v>
      </c>
      <c r="E21" s="5">
        <v>0.53800000000000003</v>
      </c>
      <c r="F21" s="5">
        <v>5.9349999999999996</v>
      </c>
      <c r="G21" s="5">
        <v>29.3</v>
      </c>
      <c r="H21" s="5">
        <v>4.5</v>
      </c>
      <c r="I21" s="5">
        <v>19</v>
      </c>
      <c r="J21" s="5">
        <v>6.58</v>
      </c>
      <c r="K21" s="5">
        <v>5.4619999999999997</v>
      </c>
      <c r="L21" s="5">
        <v>10.184799999999999</v>
      </c>
      <c r="M21" s="5">
        <v>46</v>
      </c>
      <c r="N21" s="6">
        <v>5.4698587E-2</v>
      </c>
      <c r="O21" s="5">
        <v>0</v>
      </c>
      <c r="P21">
        <v>0</v>
      </c>
      <c r="Q21">
        <v>0</v>
      </c>
      <c r="R21">
        <v>0</v>
      </c>
      <c r="T21">
        <f t="shared" si="0"/>
        <v>20.494146181519721</v>
      </c>
      <c r="U21">
        <f t="shared" si="1"/>
        <v>-2.6058538184802806</v>
      </c>
      <c r="V21">
        <f t="shared" si="2"/>
        <v>6.7904741232882593</v>
      </c>
    </row>
    <row r="22" spans="2:22" x14ac:dyDescent="0.35">
      <c r="B22" s="4">
        <v>17.5</v>
      </c>
      <c r="C22" s="5">
        <v>0.57897013549754606</v>
      </c>
      <c r="D22" s="5">
        <v>38.14</v>
      </c>
      <c r="E22" s="5">
        <v>0.53800000000000003</v>
      </c>
      <c r="F22" s="5">
        <v>5.99</v>
      </c>
      <c r="G22" s="5">
        <v>81.7</v>
      </c>
      <c r="H22" s="5">
        <v>4.26</v>
      </c>
      <c r="I22" s="5">
        <v>19</v>
      </c>
      <c r="J22" s="5">
        <v>14.67</v>
      </c>
      <c r="K22" s="5">
        <v>5.45</v>
      </c>
      <c r="L22" s="5">
        <v>11.14</v>
      </c>
      <c r="M22" s="5">
        <v>56</v>
      </c>
      <c r="N22" s="6">
        <v>5.4785470000000003E-2</v>
      </c>
      <c r="O22" s="5">
        <v>0</v>
      </c>
      <c r="P22">
        <v>1</v>
      </c>
      <c r="Q22">
        <v>0</v>
      </c>
      <c r="R22">
        <v>0</v>
      </c>
      <c r="T22">
        <f t="shared" si="0"/>
        <v>16.535662837987715</v>
      </c>
      <c r="U22">
        <f t="shared" si="1"/>
        <v>-0.96433716201228492</v>
      </c>
      <c r="V22">
        <f t="shared" si="2"/>
        <v>0.92994616203790781</v>
      </c>
    </row>
    <row r="23" spans="2:22" x14ac:dyDescent="0.35">
      <c r="B23" s="4">
        <v>20.2</v>
      </c>
      <c r="C23" s="5">
        <v>0.58929108824517262</v>
      </c>
      <c r="D23" s="5">
        <v>38.14</v>
      </c>
      <c r="E23" s="5">
        <v>0.53800000000000003</v>
      </c>
      <c r="F23" s="5">
        <v>5.4560000000000004</v>
      </c>
      <c r="G23" s="5">
        <v>36.6</v>
      </c>
      <c r="H23" s="5">
        <v>3.7949999999999999</v>
      </c>
      <c r="I23" s="5">
        <v>19</v>
      </c>
      <c r="J23" s="5">
        <v>11.69</v>
      </c>
      <c r="K23" s="5">
        <v>8.5039999999999996</v>
      </c>
      <c r="L23" s="5">
        <v>12.1616</v>
      </c>
      <c r="M23" s="5">
        <v>41</v>
      </c>
      <c r="N23" s="6">
        <v>5.4250839000000002E-2</v>
      </c>
      <c r="O23" s="5">
        <v>1</v>
      </c>
      <c r="P23">
        <v>0</v>
      </c>
      <c r="Q23">
        <v>0</v>
      </c>
      <c r="R23">
        <v>1</v>
      </c>
      <c r="T23">
        <f t="shared" si="0"/>
        <v>17.954757275314872</v>
      </c>
      <c r="U23">
        <f t="shared" si="1"/>
        <v>-2.2452427246851272</v>
      </c>
      <c r="V23">
        <f t="shared" si="2"/>
        <v>5.0411148927514935</v>
      </c>
    </row>
    <row r="24" spans="2:22" x14ac:dyDescent="0.35">
      <c r="B24" s="4">
        <v>18.2</v>
      </c>
      <c r="C24" s="5">
        <v>0.54569071109207012</v>
      </c>
      <c r="D24" s="5">
        <v>38.14</v>
      </c>
      <c r="E24" s="5">
        <v>0.53800000000000003</v>
      </c>
      <c r="F24" s="5">
        <v>5.7270000000000003</v>
      </c>
      <c r="G24" s="5">
        <v>69.5</v>
      </c>
      <c r="H24" s="5">
        <v>3.8</v>
      </c>
      <c r="I24" s="5">
        <v>19</v>
      </c>
      <c r="J24" s="5">
        <v>11.28</v>
      </c>
      <c r="K24" s="5">
        <v>8.5640000000000001</v>
      </c>
      <c r="L24" s="5">
        <v>12.1456</v>
      </c>
      <c r="M24" s="5">
        <v>27</v>
      </c>
      <c r="N24" s="6">
        <v>5.7770199000000001E-2</v>
      </c>
      <c r="O24" s="5">
        <v>0</v>
      </c>
      <c r="P24">
        <v>0</v>
      </c>
      <c r="Q24">
        <v>0</v>
      </c>
      <c r="R24">
        <v>1</v>
      </c>
      <c r="T24">
        <f t="shared" si="0"/>
        <v>17.977583780334488</v>
      </c>
      <c r="U24">
        <f t="shared" si="1"/>
        <v>-0.22241621966551151</v>
      </c>
      <c r="V24">
        <f t="shared" si="2"/>
        <v>4.9468974770297068E-2</v>
      </c>
    </row>
    <row r="25" spans="2:22" x14ac:dyDescent="0.35">
      <c r="B25" s="4">
        <v>13.6</v>
      </c>
      <c r="C25" s="5">
        <v>0.81172545548530117</v>
      </c>
      <c r="D25" s="5">
        <v>38.14</v>
      </c>
      <c r="E25" s="5">
        <v>0.53800000000000003</v>
      </c>
      <c r="F25" s="5">
        <v>5.57</v>
      </c>
      <c r="G25" s="5">
        <v>98.1</v>
      </c>
      <c r="H25" s="5">
        <v>3.7974999999999999</v>
      </c>
      <c r="I25" s="5">
        <v>19</v>
      </c>
      <c r="J25" s="5">
        <v>21.02</v>
      </c>
      <c r="K25" s="5">
        <v>8.2720000000000002</v>
      </c>
      <c r="L25" s="5">
        <v>15.1088</v>
      </c>
      <c r="M25" s="5">
        <v>44</v>
      </c>
      <c r="N25" s="6">
        <v>4.8317526999999999E-2</v>
      </c>
      <c r="O25" s="5">
        <v>1</v>
      </c>
      <c r="P25">
        <v>0</v>
      </c>
      <c r="Q25">
        <v>0</v>
      </c>
      <c r="R25">
        <v>1</v>
      </c>
      <c r="T25">
        <f t="shared" si="0"/>
        <v>12.551485700783843</v>
      </c>
      <c r="U25">
        <f t="shared" si="1"/>
        <v>-1.0485142992161567</v>
      </c>
      <c r="V25">
        <f t="shared" si="2"/>
        <v>1.0993822356607481</v>
      </c>
    </row>
    <row r="26" spans="2:22" x14ac:dyDescent="0.35">
      <c r="B26" s="4">
        <v>19.600000000000001</v>
      </c>
      <c r="C26" s="5">
        <v>0.61628773426288663</v>
      </c>
      <c r="D26" s="5">
        <v>38.14</v>
      </c>
      <c r="E26" s="5">
        <v>0.53800000000000003</v>
      </c>
      <c r="F26" s="5">
        <v>5.9649999999999999</v>
      </c>
      <c r="G26" s="5">
        <v>89.2</v>
      </c>
      <c r="H26" s="5">
        <v>4.0125000000000002</v>
      </c>
      <c r="I26" s="5">
        <v>19</v>
      </c>
      <c r="J26" s="5">
        <v>13.83</v>
      </c>
      <c r="K26" s="5">
        <v>9.1920000000000002</v>
      </c>
      <c r="L26" s="5">
        <v>14.1568</v>
      </c>
      <c r="M26" s="5">
        <v>23</v>
      </c>
      <c r="N26" s="6">
        <v>5.4040554999999997E-2</v>
      </c>
      <c r="O26" s="5">
        <v>1</v>
      </c>
      <c r="P26">
        <v>0</v>
      </c>
      <c r="Q26">
        <v>0</v>
      </c>
      <c r="R26">
        <v>0</v>
      </c>
      <c r="T26">
        <f t="shared" si="0"/>
        <v>18.99146039849126</v>
      </c>
      <c r="U26">
        <f t="shared" si="1"/>
        <v>-0.60853960150874187</v>
      </c>
      <c r="V26">
        <f t="shared" si="2"/>
        <v>0.37032044660441837</v>
      </c>
    </row>
    <row r="27" spans="2:22" x14ac:dyDescent="0.35">
      <c r="B27" s="4">
        <v>15.2</v>
      </c>
      <c r="C27" s="5">
        <v>0.80310859582828442</v>
      </c>
      <c r="D27" s="5">
        <v>38.14</v>
      </c>
      <c r="E27" s="5">
        <v>0.53800000000000003</v>
      </c>
      <c r="F27" s="5">
        <v>6.1420000000000003</v>
      </c>
      <c r="G27" s="5">
        <v>91.7</v>
      </c>
      <c r="H27" s="5">
        <v>3.9799999999999995</v>
      </c>
      <c r="I27" s="5">
        <v>19</v>
      </c>
      <c r="J27" s="5">
        <v>18.72</v>
      </c>
      <c r="K27" s="5">
        <v>5.8040000000000003</v>
      </c>
      <c r="L27" s="5">
        <v>14.121600000000001</v>
      </c>
      <c r="M27" s="5">
        <v>48</v>
      </c>
      <c r="N27" s="6">
        <v>5.7413662999999997E-2</v>
      </c>
      <c r="O27" s="5">
        <v>1</v>
      </c>
      <c r="P27">
        <v>0</v>
      </c>
      <c r="Q27">
        <v>1</v>
      </c>
      <c r="R27">
        <v>0</v>
      </c>
      <c r="T27">
        <f t="shared" si="0"/>
        <v>16.076967924655833</v>
      </c>
      <c r="U27">
        <f t="shared" si="1"/>
        <v>0.87696792465583329</v>
      </c>
      <c r="V27">
        <f t="shared" si="2"/>
        <v>0.76907274087515931</v>
      </c>
    </row>
    <row r="28" spans="2:22" x14ac:dyDescent="0.35">
      <c r="B28" s="4">
        <v>14.5</v>
      </c>
      <c r="C28" s="5">
        <v>0.68734538263210898</v>
      </c>
      <c r="D28" s="5">
        <v>38.14</v>
      </c>
      <c r="E28" s="5">
        <v>0.53800000000000003</v>
      </c>
      <c r="F28" s="5">
        <v>5.8129999999999997</v>
      </c>
      <c r="G28" s="5">
        <v>100</v>
      </c>
      <c r="H28" s="5">
        <v>4.0950000000000006</v>
      </c>
      <c r="I28" s="5">
        <v>19</v>
      </c>
      <c r="J28" s="5">
        <v>19.88</v>
      </c>
      <c r="K28" s="5">
        <v>7.49</v>
      </c>
      <c r="L28" s="5">
        <v>13.116</v>
      </c>
      <c r="M28" s="5">
        <v>29</v>
      </c>
      <c r="N28" s="6">
        <v>5.2609397000000002E-2</v>
      </c>
      <c r="O28" s="5">
        <v>1</v>
      </c>
      <c r="P28">
        <v>1</v>
      </c>
      <c r="Q28">
        <v>0</v>
      </c>
      <c r="R28">
        <v>0</v>
      </c>
      <c r="T28">
        <f t="shared" si="0"/>
        <v>14.322175876140705</v>
      </c>
      <c r="U28">
        <f t="shared" si="1"/>
        <v>-0.17782412385929547</v>
      </c>
      <c r="V28">
        <f t="shared" si="2"/>
        <v>3.1621419026326057E-2</v>
      </c>
    </row>
    <row r="29" spans="2:22" x14ac:dyDescent="0.35">
      <c r="B29" s="4">
        <v>15.6</v>
      </c>
      <c r="C29" s="5">
        <v>0.55976434832835242</v>
      </c>
      <c r="D29" s="5">
        <v>38.14</v>
      </c>
      <c r="E29" s="5">
        <v>0.53800000000000003</v>
      </c>
      <c r="F29" s="5">
        <v>5.9240000000000004</v>
      </c>
      <c r="G29" s="5">
        <v>94.1</v>
      </c>
      <c r="H29" s="5">
        <v>4.4000000000000004</v>
      </c>
      <c r="I29" s="5">
        <v>19</v>
      </c>
      <c r="J29" s="5">
        <v>16.3</v>
      </c>
      <c r="K29" s="5">
        <v>8.2119999999999997</v>
      </c>
      <c r="L29" s="5">
        <v>13.1248</v>
      </c>
      <c r="M29" s="5">
        <v>27</v>
      </c>
      <c r="N29" s="6">
        <v>5.0109252E-2</v>
      </c>
      <c r="O29" s="5">
        <v>1</v>
      </c>
      <c r="P29">
        <v>1</v>
      </c>
      <c r="Q29">
        <v>0</v>
      </c>
      <c r="R29">
        <v>0</v>
      </c>
      <c r="T29">
        <f t="shared" si="0"/>
        <v>16.564420371834188</v>
      </c>
      <c r="U29">
        <f t="shared" si="1"/>
        <v>0.96442037183418883</v>
      </c>
      <c r="V29">
        <f t="shared" si="2"/>
        <v>0.93010665360879508</v>
      </c>
    </row>
    <row r="30" spans="2:22" x14ac:dyDescent="0.35">
      <c r="B30" s="4">
        <v>13.9</v>
      </c>
      <c r="C30" s="5">
        <v>0.61005900682544278</v>
      </c>
      <c r="D30" s="5">
        <v>38.14</v>
      </c>
      <c r="E30" s="5">
        <v>0.53800000000000003</v>
      </c>
      <c r="F30" s="5">
        <v>5.5990000000000002</v>
      </c>
      <c r="G30" s="5">
        <v>85.7</v>
      </c>
      <c r="H30" s="5">
        <v>4.4550000000000001</v>
      </c>
      <c r="I30" s="5">
        <v>19</v>
      </c>
      <c r="J30" s="5">
        <v>16.510000000000002</v>
      </c>
      <c r="K30" s="5">
        <v>9.3780000000000001</v>
      </c>
      <c r="L30" s="5">
        <v>13.1112</v>
      </c>
      <c r="M30" s="5">
        <v>35</v>
      </c>
      <c r="N30" s="6">
        <v>5.1585152000000002E-2</v>
      </c>
      <c r="O30" s="5">
        <v>1</v>
      </c>
      <c r="P30">
        <v>0</v>
      </c>
      <c r="Q30">
        <v>1</v>
      </c>
      <c r="R30">
        <v>0</v>
      </c>
      <c r="T30">
        <f t="shared" si="0"/>
        <v>15.198498735185879</v>
      </c>
      <c r="U30">
        <f t="shared" si="1"/>
        <v>1.2984987351858788</v>
      </c>
      <c r="V30">
        <f t="shared" si="2"/>
        <v>1.686098965279327</v>
      </c>
    </row>
    <row r="31" spans="2:22" x14ac:dyDescent="0.35">
      <c r="B31" s="4">
        <v>16.600000000000001</v>
      </c>
      <c r="C31" s="5">
        <v>0.51396668546254831</v>
      </c>
      <c r="D31" s="5">
        <v>38.14</v>
      </c>
      <c r="E31" s="5">
        <v>0.53800000000000003</v>
      </c>
      <c r="F31" s="5">
        <v>5.8129999999999997</v>
      </c>
      <c r="G31" s="5">
        <v>90.3</v>
      </c>
      <c r="H31" s="5">
        <v>4.682500000000001</v>
      </c>
      <c r="I31" s="5">
        <v>19</v>
      </c>
      <c r="J31" s="5">
        <v>14.81</v>
      </c>
      <c r="K31" s="5">
        <v>9.7319999999999993</v>
      </c>
      <c r="L31" s="5">
        <v>12.1328</v>
      </c>
      <c r="M31" s="5">
        <v>59</v>
      </c>
      <c r="N31" s="6">
        <v>4.7533359999999997E-2</v>
      </c>
      <c r="O31" s="5">
        <v>0</v>
      </c>
      <c r="P31">
        <v>1</v>
      </c>
      <c r="Q31">
        <v>0</v>
      </c>
      <c r="R31">
        <v>0</v>
      </c>
      <c r="T31">
        <f t="shared" si="0"/>
        <v>16.345763156485255</v>
      </c>
      <c r="U31">
        <f t="shared" si="1"/>
        <v>-0.25423684351474662</v>
      </c>
      <c r="V31">
        <f t="shared" si="2"/>
        <v>6.463637260034176E-2</v>
      </c>
    </row>
    <row r="32" spans="2:22" x14ac:dyDescent="0.35">
      <c r="B32" s="4">
        <v>14.8</v>
      </c>
      <c r="C32" s="5">
        <v>0.6707839777866772</v>
      </c>
      <c r="D32" s="5">
        <v>38.14</v>
      </c>
      <c r="E32" s="5">
        <v>0.53800000000000003</v>
      </c>
      <c r="F32" s="5">
        <v>6.0469999999999997</v>
      </c>
      <c r="G32" s="5">
        <v>88.8</v>
      </c>
      <c r="H32" s="5">
        <v>4.4524999999999997</v>
      </c>
      <c r="I32" s="5">
        <v>19</v>
      </c>
      <c r="J32" s="5">
        <v>17.28</v>
      </c>
      <c r="K32" s="5">
        <v>8.6959999999999997</v>
      </c>
      <c r="L32" s="5">
        <v>13.118399999999999</v>
      </c>
      <c r="M32" s="5">
        <v>20</v>
      </c>
      <c r="N32" s="6">
        <v>4.8746294000000003E-2</v>
      </c>
      <c r="O32" s="5">
        <v>1</v>
      </c>
      <c r="P32">
        <v>1</v>
      </c>
      <c r="Q32">
        <v>0</v>
      </c>
      <c r="R32">
        <v>0</v>
      </c>
      <c r="T32">
        <f t="shared" si="0"/>
        <v>16.428787835947944</v>
      </c>
      <c r="U32">
        <f t="shared" si="1"/>
        <v>1.6287878359479429</v>
      </c>
      <c r="V32">
        <f t="shared" si="2"/>
        <v>2.6529498145319828</v>
      </c>
    </row>
    <row r="33" spans="2:22" x14ac:dyDescent="0.35">
      <c r="B33" s="4">
        <v>18.399999999999999</v>
      </c>
      <c r="C33" s="5">
        <v>0.57266738691824071</v>
      </c>
      <c r="D33" s="5">
        <v>38.14</v>
      </c>
      <c r="E33" s="5">
        <v>0.53800000000000003</v>
      </c>
      <c r="F33" s="5">
        <v>6.4950000000000001</v>
      </c>
      <c r="G33" s="5">
        <v>94.4</v>
      </c>
      <c r="H33" s="5">
        <v>4.4550000000000001</v>
      </c>
      <c r="I33" s="5">
        <v>19</v>
      </c>
      <c r="J33" s="5">
        <v>12.8</v>
      </c>
      <c r="K33" s="5">
        <v>5.968</v>
      </c>
      <c r="L33" s="5">
        <v>15.1472</v>
      </c>
      <c r="M33" s="5">
        <v>35</v>
      </c>
      <c r="N33" s="6">
        <v>5.4327374999999997E-2</v>
      </c>
      <c r="O33" s="5">
        <v>1</v>
      </c>
      <c r="P33">
        <v>0</v>
      </c>
      <c r="Q33">
        <v>1</v>
      </c>
      <c r="R33">
        <v>0</v>
      </c>
      <c r="T33">
        <f t="shared" si="0"/>
        <v>20.073078986010202</v>
      </c>
      <c r="U33">
        <f t="shared" si="1"/>
        <v>1.6730789860102036</v>
      </c>
      <c r="V33">
        <f t="shared" si="2"/>
        <v>2.7991932934289308</v>
      </c>
    </row>
    <row r="34" spans="2:22" x14ac:dyDescent="0.35">
      <c r="B34" s="4">
        <v>21</v>
      </c>
      <c r="C34" s="5">
        <v>0.69437143085963815</v>
      </c>
      <c r="D34" s="5">
        <v>38.14</v>
      </c>
      <c r="E34" s="5">
        <v>0.53800000000000003</v>
      </c>
      <c r="F34" s="5">
        <v>6.6740000000000004</v>
      </c>
      <c r="G34" s="5">
        <v>87.3</v>
      </c>
      <c r="H34" s="5">
        <v>4.24</v>
      </c>
      <c r="I34" s="5">
        <v>19</v>
      </c>
      <c r="J34" s="5">
        <v>11.98</v>
      </c>
      <c r="K34" s="5">
        <v>9.02</v>
      </c>
      <c r="L34" s="5">
        <v>12.167999999999999</v>
      </c>
      <c r="M34" s="5">
        <v>50</v>
      </c>
      <c r="N34" s="6">
        <v>4.8769785000000003E-2</v>
      </c>
      <c r="O34" s="5">
        <v>0</v>
      </c>
      <c r="P34">
        <v>0</v>
      </c>
      <c r="Q34">
        <v>1</v>
      </c>
      <c r="R34">
        <v>0</v>
      </c>
      <c r="T34">
        <f t="shared" si="0"/>
        <v>21.15280475472343</v>
      </c>
      <c r="U34">
        <f t="shared" si="1"/>
        <v>0.15280475472343014</v>
      </c>
      <c r="V34">
        <f t="shared" si="2"/>
        <v>2.3349293066087646E-2</v>
      </c>
    </row>
    <row r="35" spans="2:22" x14ac:dyDescent="0.35">
      <c r="B35" s="4">
        <v>12.7</v>
      </c>
      <c r="C35" s="5">
        <v>0.75650218912271894</v>
      </c>
      <c r="D35" s="5">
        <v>38.14</v>
      </c>
      <c r="E35" s="5">
        <v>0.53800000000000003</v>
      </c>
      <c r="F35" s="5">
        <v>5.7130000000000001</v>
      </c>
      <c r="G35" s="5">
        <v>94.1</v>
      </c>
      <c r="H35" s="5">
        <v>4.2324999999999999</v>
      </c>
      <c r="I35" s="5">
        <v>19</v>
      </c>
      <c r="J35" s="5">
        <v>22.6</v>
      </c>
      <c r="K35" s="5">
        <v>9.8539999999999992</v>
      </c>
      <c r="L35" s="5">
        <v>12.101599999999999</v>
      </c>
      <c r="M35" s="5">
        <v>34</v>
      </c>
      <c r="N35" s="6">
        <v>5.8542024999999998E-2</v>
      </c>
      <c r="O35" s="5">
        <v>0</v>
      </c>
      <c r="P35">
        <v>1</v>
      </c>
      <c r="Q35">
        <v>0</v>
      </c>
      <c r="R35">
        <v>0</v>
      </c>
      <c r="T35">
        <f t="shared" si="0"/>
        <v>12.249163105967039</v>
      </c>
      <c r="U35">
        <f t="shared" si="1"/>
        <v>-0.45083689403296034</v>
      </c>
      <c r="V35">
        <f t="shared" si="2"/>
        <v>0.20325390502128671</v>
      </c>
    </row>
    <row r="36" spans="2:22" x14ac:dyDescent="0.35">
      <c r="B36" s="4">
        <v>14.5</v>
      </c>
      <c r="C36" s="5">
        <v>0.85642182443366566</v>
      </c>
      <c r="D36" s="5">
        <v>38.14</v>
      </c>
      <c r="E36" s="5">
        <v>0.53800000000000003</v>
      </c>
      <c r="F36" s="5">
        <v>6.0720000000000001</v>
      </c>
      <c r="G36" s="5">
        <v>100</v>
      </c>
      <c r="H36" s="5">
        <v>4.1749999999999998</v>
      </c>
      <c r="I36" s="5">
        <v>19</v>
      </c>
      <c r="J36" s="5">
        <v>13.04</v>
      </c>
      <c r="K36" s="5">
        <v>9.2899999999999991</v>
      </c>
      <c r="L36" s="5">
        <v>12.116</v>
      </c>
      <c r="M36" s="5">
        <v>23</v>
      </c>
      <c r="N36" s="6">
        <v>5.2254283999999998E-2</v>
      </c>
      <c r="O36" s="5">
        <v>1</v>
      </c>
      <c r="P36">
        <v>0</v>
      </c>
      <c r="Q36">
        <v>0</v>
      </c>
      <c r="R36">
        <v>0</v>
      </c>
      <c r="T36">
        <f t="shared" si="0"/>
        <v>19.377728839123439</v>
      </c>
      <c r="U36">
        <f t="shared" si="1"/>
        <v>4.8777288391234386</v>
      </c>
      <c r="V36">
        <f t="shared" si="2"/>
        <v>23.792238628016488</v>
      </c>
    </row>
    <row r="37" spans="2:22" x14ac:dyDescent="0.35">
      <c r="B37" s="4">
        <v>13.2</v>
      </c>
      <c r="C37" s="5">
        <v>0.87045200791689759</v>
      </c>
      <c r="D37" s="5">
        <v>38.14</v>
      </c>
      <c r="E37" s="5">
        <v>0.53800000000000003</v>
      </c>
      <c r="F37" s="5">
        <v>5.95</v>
      </c>
      <c r="G37" s="5">
        <v>82</v>
      </c>
      <c r="H37" s="5">
        <v>3.9924999999999997</v>
      </c>
      <c r="I37" s="5">
        <v>19</v>
      </c>
      <c r="J37" s="5">
        <v>27.71</v>
      </c>
      <c r="K37" s="5">
        <v>8.7639999999999993</v>
      </c>
      <c r="L37" s="5">
        <v>14.105600000000001</v>
      </c>
      <c r="M37" s="5">
        <v>25</v>
      </c>
      <c r="N37" s="6">
        <v>5.3285158999999999E-2</v>
      </c>
      <c r="O37" s="5">
        <v>0</v>
      </c>
      <c r="P37">
        <v>0</v>
      </c>
      <c r="Q37">
        <v>1</v>
      </c>
      <c r="R37">
        <v>0</v>
      </c>
      <c r="T37">
        <f t="shared" si="0"/>
        <v>9.4155078730233228</v>
      </c>
      <c r="U37">
        <f t="shared" si="1"/>
        <v>-3.7844921269766765</v>
      </c>
      <c r="V37">
        <f t="shared" si="2"/>
        <v>14.322380659148449</v>
      </c>
    </row>
    <row r="38" spans="2:22" x14ac:dyDescent="0.35">
      <c r="B38" s="4">
        <v>13.1</v>
      </c>
      <c r="C38" s="5">
        <v>0.76626752231013584</v>
      </c>
      <c r="D38" s="5">
        <v>38.14</v>
      </c>
      <c r="E38" s="5">
        <v>0.53800000000000003</v>
      </c>
      <c r="F38" s="5">
        <v>5.7009999999999996</v>
      </c>
      <c r="G38" s="5">
        <v>95</v>
      </c>
      <c r="H38" s="5">
        <v>3.7875000000000001</v>
      </c>
      <c r="I38" s="5">
        <v>19</v>
      </c>
      <c r="J38" s="5">
        <v>18.350000000000001</v>
      </c>
      <c r="K38" s="5">
        <v>8.3620000000000001</v>
      </c>
      <c r="L38" s="5">
        <v>15.104799999999999</v>
      </c>
      <c r="M38" s="5">
        <v>25</v>
      </c>
      <c r="N38" s="6">
        <v>5.7017179000000001E-2</v>
      </c>
      <c r="O38" s="5">
        <v>1</v>
      </c>
      <c r="P38">
        <v>0</v>
      </c>
      <c r="Q38">
        <v>0</v>
      </c>
      <c r="R38">
        <v>0</v>
      </c>
      <c r="T38">
        <f t="shared" si="0"/>
        <v>15.570043361610864</v>
      </c>
      <c r="U38">
        <f t="shared" si="1"/>
        <v>2.4700433616108644</v>
      </c>
      <c r="V38">
        <f t="shared" si="2"/>
        <v>6.1011142082378989</v>
      </c>
    </row>
    <row r="39" spans="2:22" x14ac:dyDescent="0.35">
      <c r="B39" s="4">
        <v>13.5</v>
      </c>
      <c r="C39" s="5">
        <v>0.96043009782815969</v>
      </c>
      <c r="D39" s="5">
        <v>38.14</v>
      </c>
      <c r="E39" s="5">
        <v>0.53800000000000003</v>
      </c>
      <c r="F39" s="5">
        <v>6.0960000000000001</v>
      </c>
      <c r="G39" s="5">
        <v>96.9</v>
      </c>
      <c r="H39" s="5">
        <v>3.7600000000000002</v>
      </c>
      <c r="I39" s="5">
        <v>19</v>
      </c>
      <c r="J39" s="5">
        <v>20.34</v>
      </c>
      <c r="K39" s="5">
        <v>9.67</v>
      </c>
      <c r="L39" s="5">
        <v>11.108000000000001</v>
      </c>
      <c r="M39" s="5">
        <v>40</v>
      </c>
      <c r="N39" s="6">
        <v>4.9603305E-2</v>
      </c>
      <c r="O39" s="5">
        <v>1</v>
      </c>
      <c r="P39">
        <v>0</v>
      </c>
      <c r="Q39">
        <v>0</v>
      </c>
      <c r="R39">
        <v>0</v>
      </c>
      <c r="T39">
        <f t="shared" si="0"/>
        <v>15.933227670578148</v>
      </c>
      <c r="U39">
        <f t="shared" si="1"/>
        <v>2.4332276705781481</v>
      </c>
      <c r="V39">
        <f t="shared" si="2"/>
        <v>5.9205968968671607</v>
      </c>
    </row>
    <row r="40" spans="2:22" x14ac:dyDescent="0.35">
      <c r="B40" s="4">
        <v>18.899999999999999</v>
      </c>
      <c r="C40" s="5">
        <v>6.2195152592967116E-2</v>
      </c>
      <c r="D40" s="5">
        <v>35.96</v>
      </c>
      <c r="E40" s="5">
        <v>0.499</v>
      </c>
      <c r="F40" s="5">
        <v>5.9329999999999998</v>
      </c>
      <c r="G40" s="5">
        <v>68.2</v>
      </c>
      <c r="H40" s="5">
        <v>3.36</v>
      </c>
      <c r="I40" s="5">
        <v>20.8</v>
      </c>
      <c r="J40" s="5">
        <v>9.68</v>
      </c>
      <c r="K40" s="5">
        <v>9.4779999999999998</v>
      </c>
      <c r="L40" s="5">
        <v>11.151199999999999</v>
      </c>
      <c r="M40" s="5">
        <v>43</v>
      </c>
      <c r="N40" s="6">
        <v>5.2911735000000001E-2</v>
      </c>
      <c r="O40" s="5">
        <v>1</v>
      </c>
      <c r="P40">
        <v>0</v>
      </c>
      <c r="Q40">
        <v>1</v>
      </c>
      <c r="R40">
        <v>0</v>
      </c>
      <c r="T40">
        <f t="shared" si="0"/>
        <v>24.704010118162305</v>
      </c>
      <c r="U40">
        <f t="shared" si="1"/>
        <v>5.8040101181623065</v>
      </c>
      <c r="V40">
        <f t="shared" si="2"/>
        <v>33.686533451730433</v>
      </c>
    </row>
    <row r="41" spans="2:22" x14ac:dyDescent="0.35">
      <c r="B41" s="4">
        <v>20</v>
      </c>
      <c r="C41" s="5">
        <v>9.2980194768874175E-2</v>
      </c>
      <c r="D41" s="5">
        <v>35.96</v>
      </c>
      <c r="E41" s="5">
        <v>0.499</v>
      </c>
      <c r="F41" s="5">
        <v>5.8410000000000002</v>
      </c>
      <c r="G41" s="5">
        <v>61.4</v>
      </c>
      <c r="H41" s="5">
        <v>3.3774999999999999</v>
      </c>
      <c r="I41" s="5">
        <v>20.8</v>
      </c>
      <c r="J41" s="5">
        <v>11.41</v>
      </c>
      <c r="K41" s="5">
        <v>7.5</v>
      </c>
      <c r="L41" s="5">
        <v>15.16</v>
      </c>
      <c r="M41" s="5">
        <v>39</v>
      </c>
      <c r="N41" s="6">
        <v>4.5356817000000001E-2</v>
      </c>
      <c r="O41" s="5">
        <v>0</v>
      </c>
      <c r="P41">
        <v>0</v>
      </c>
      <c r="Q41">
        <v>0</v>
      </c>
      <c r="R41">
        <v>0</v>
      </c>
      <c r="T41">
        <f t="shared" si="0"/>
        <v>21.679222584671784</v>
      </c>
      <c r="U41">
        <f t="shared" si="1"/>
        <v>1.6792225846717841</v>
      </c>
      <c r="V41">
        <f t="shared" si="2"/>
        <v>2.819788488871787</v>
      </c>
    </row>
    <row r="42" spans="2:22" x14ac:dyDescent="0.35">
      <c r="B42" s="4">
        <v>21</v>
      </c>
      <c r="C42" s="5">
        <v>7.7090662364563634E-2</v>
      </c>
      <c r="D42" s="5">
        <v>35.96</v>
      </c>
      <c r="E42" s="5">
        <v>0.499</v>
      </c>
      <c r="F42" s="5">
        <v>5.85</v>
      </c>
      <c r="G42" s="5">
        <v>41.5</v>
      </c>
      <c r="H42" s="5">
        <v>3.9350000000000005</v>
      </c>
      <c r="I42" s="5">
        <v>20.8</v>
      </c>
      <c r="J42" s="5">
        <v>8.77</v>
      </c>
      <c r="K42" s="5">
        <v>8.1199999999999992</v>
      </c>
      <c r="L42" s="5">
        <v>10.167999999999999</v>
      </c>
      <c r="M42" s="5">
        <v>21</v>
      </c>
      <c r="N42" s="6">
        <v>5.0974723999999999E-2</v>
      </c>
      <c r="O42" s="5">
        <v>1</v>
      </c>
      <c r="P42">
        <v>0</v>
      </c>
      <c r="Q42">
        <v>1</v>
      </c>
      <c r="R42">
        <v>0</v>
      </c>
      <c r="T42">
        <f t="shared" si="0"/>
        <v>23.324234656193763</v>
      </c>
      <c r="U42">
        <f t="shared" si="1"/>
        <v>2.324234656193763</v>
      </c>
      <c r="V42">
        <f t="shared" si="2"/>
        <v>5.4020667370521398</v>
      </c>
    </row>
    <row r="43" spans="2:22" x14ac:dyDescent="0.35">
      <c r="B43" s="4">
        <v>24.2</v>
      </c>
      <c r="C43" s="5">
        <v>0.16131069988225022</v>
      </c>
      <c r="D43" s="5">
        <v>35.96</v>
      </c>
      <c r="E43" s="5">
        <v>0.499</v>
      </c>
      <c r="F43" s="5">
        <v>5.9660000000000002</v>
      </c>
      <c r="G43" s="5">
        <v>30.2</v>
      </c>
      <c r="H43" s="5">
        <v>3.8475000000000001</v>
      </c>
      <c r="I43" s="5">
        <v>20.8</v>
      </c>
      <c r="J43" s="5">
        <v>10.130000000000001</v>
      </c>
      <c r="K43" s="5">
        <v>8.1839999999999993</v>
      </c>
      <c r="L43" s="5">
        <v>10.1936</v>
      </c>
      <c r="M43" s="5">
        <v>21</v>
      </c>
      <c r="N43" s="6">
        <v>4.8389258999999997E-2</v>
      </c>
      <c r="O43" s="5">
        <v>1</v>
      </c>
      <c r="P43">
        <v>0</v>
      </c>
      <c r="Q43">
        <v>1</v>
      </c>
      <c r="R43">
        <v>0</v>
      </c>
      <c r="T43">
        <f t="shared" si="0"/>
        <v>23.044691937056509</v>
      </c>
      <c r="U43">
        <f t="shared" si="1"/>
        <v>-1.1553080629434902</v>
      </c>
      <c r="V43">
        <f t="shared" si="2"/>
        <v>1.3347367203022396</v>
      </c>
    </row>
    <row r="44" spans="2:22" x14ac:dyDescent="0.35">
      <c r="B44" s="4">
        <v>30.8</v>
      </c>
      <c r="C44" s="5">
        <v>2.7255180066451504E-2</v>
      </c>
      <c r="D44" s="5">
        <v>32.950000000000003</v>
      </c>
      <c r="E44" s="5">
        <v>0.42799999999999999</v>
      </c>
      <c r="F44" s="5">
        <v>6.5949999999999998</v>
      </c>
      <c r="G44" s="5">
        <v>21.8</v>
      </c>
      <c r="H44" s="5">
        <v>5.4</v>
      </c>
      <c r="I44" s="5">
        <v>21.7</v>
      </c>
      <c r="J44" s="5">
        <v>4.32</v>
      </c>
      <c r="K44" s="5">
        <v>6.9160000000000004</v>
      </c>
      <c r="L44" s="5">
        <v>12.2464</v>
      </c>
      <c r="M44" s="5">
        <v>49</v>
      </c>
      <c r="N44" s="6">
        <v>4.5051199E-2</v>
      </c>
      <c r="O44" s="5">
        <v>1</v>
      </c>
      <c r="P44">
        <v>0</v>
      </c>
      <c r="Q44">
        <v>1</v>
      </c>
      <c r="R44">
        <v>0</v>
      </c>
      <c r="T44">
        <f t="shared" si="0"/>
        <v>29.613888493841369</v>
      </c>
      <c r="U44">
        <f t="shared" si="1"/>
        <v>-1.1861115061586318</v>
      </c>
      <c r="V44">
        <f t="shared" si="2"/>
        <v>1.4068605050418981</v>
      </c>
    </row>
    <row r="45" spans="2:22" x14ac:dyDescent="0.35">
      <c r="B45" s="4">
        <v>34.9</v>
      </c>
      <c r="C45" s="5">
        <v>3.3038179076797375E-2</v>
      </c>
      <c r="D45" s="5">
        <v>32.950000000000003</v>
      </c>
      <c r="E45" s="5">
        <v>0.42799999999999999</v>
      </c>
      <c r="F45" s="5">
        <v>7.024</v>
      </c>
      <c r="G45" s="5">
        <v>15.8</v>
      </c>
      <c r="H45" s="5">
        <v>5.4024999999999999</v>
      </c>
      <c r="I45" s="5">
        <v>21.7</v>
      </c>
      <c r="J45" s="5">
        <v>1.98</v>
      </c>
      <c r="K45" s="5">
        <v>6.1980000000000004</v>
      </c>
      <c r="L45" s="5">
        <v>15.279199999999999</v>
      </c>
      <c r="M45" s="5">
        <v>20</v>
      </c>
      <c r="N45" s="6">
        <v>4.2761795999999998E-2</v>
      </c>
      <c r="O45" s="5">
        <v>1</v>
      </c>
      <c r="P45">
        <v>0</v>
      </c>
      <c r="Q45">
        <v>1</v>
      </c>
      <c r="R45">
        <v>0</v>
      </c>
      <c r="T45">
        <f t="shared" si="0"/>
        <v>32.133776951593923</v>
      </c>
      <c r="U45">
        <f t="shared" si="1"/>
        <v>-2.7662230484060757</v>
      </c>
      <c r="V45">
        <f t="shared" si="2"/>
        <v>7.6519899535330023</v>
      </c>
    </row>
    <row r="46" spans="2:22" x14ac:dyDescent="0.35">
      <c r="B46" s="4">
        <v>26.6</v>
      </c>
      <c r="C46" s="5">
        <v>0.11994957590111856</v>
      </c>
      <c r="D46" s="5">
        <v>36.909999999999997</v>
      </c>
      <c r="E46" s="5">
        <v>0.44800000000000001</v>
      </c>
      <c r="F46" s="5">
        <v>6.77</v>
      </c>
      <c r="G46" s="5">
        <v>2.9</v>
      </c>
      <c r="H46" s="5">
        <v>5.7225000000000001</v>
      </c>
      <c r="I46" s="5">
        <v>22.1</v>
      </c>
      <c r="J46" s="5">
        <v>4.84</v>
      </c>
      <c r="K46" s="5">
        <v>7.7320000000000002</v>
      </c>
      <c r="L46" s="5">
        <v>13.2128</v>
      </c>
      <c r="M46" s="5">
        <v>30</v>
      </c>
      <c r="N46" s="6">
        <v>4.9439410000000003E-2</v>
      </c>
      <c r="O46" s="5">
        <v>0</v>
      </c>
      <c r="P46">
        <v>0</v>
      </c>
      <c r="Q46">
        <v>0</v>
      </c>
      <c r="R46">
        <v>1</v>
      </c>
      <c r="T46">
        <f t="shared" si="0"/>
        <v>28.339375268464689</v>
      </c>
      <c r="U46">
        <f t="shared" si="1"/>
        <v>1.7393752684646877</v>
      </c>
      <c r="V46">
        <f t="shared" si="2"/>
        <v>3.0254263245466047</v>
      </c>
    </row>
    <row r="47" spans="2:22" x14ac:dyDescent="0.35">
      <c r="B47" s="4">
        <v>25.3</v>
      </c>
      <c r="C47" s="5">
        <v>0.13234318698771314</v>
      </c>
      <c r="D47" s="5">
        <v>36.909999999999997</v>
      </c>
      <c r="E47" s="5">
        <v>0.44800000000000001</v>
      </c>
      <c r="F47" s="5">
        <v>6.1689999999999996</v>
      </c>
      <c r="G47" s="5">
        <v>6.6</v>
      </c>
      <c r="H47" s="5">
        <v>5.7225000000000001</v>
      </c>
      <c r="I47" s="5">
        <v>22.1</v>
      </c>
      <c r="J47" s="5">
        <v>5.81</v>
      </c>
      <c r="K47" s="5">
        <v>8.1059999999999999</v>
      </c>
      <c r="L47" s="5">
        <v>15.202400000000001</v>
      </c>
      <c r="M47" s="5">
        <v>52</v>
      </c>
      <c r="N47" s="6">
        <v>4.1829995000000002E-2</v>
      </c>
      <c r="O47" s="5">
        <v>0</v>
      </c>
      <c r="P47">
        <v>0</v>
      </c>
      <c r="Q47">
        <v>1</v>
      </c>
      <c r="R47">
        <v>0</v>
      </c>
      <c r="T47">
        <f t="shared" si="0"/>
        <v>25.965433015115241</v>
      </c>
      <c r="U47">
        <f t="shared" si="1"/>
        <v>0.66543301511524078</v>
      </c>
      <c r="V47">
        <f t="shared" si="2"/>
        <v>0.44280109760536024</v>
      </c>
    </row>
    <row r="48" spans="2:22" x14ac:dyDescent="0.35">
      <c r="B48" s="4">
        <v>24.7</v>
      </c>
      <c r="C48" s="5">
        <v>0.1478681287245753</v>
      </c>
      <c r="D48" s="5">
        <v>36.909999999999997</v>
      </c>
      <c r="E48" s="5">
        <v>0.44800000000000001</v>
      </c>
      <c r="F48" s="5">
        <v>6.2110000000000003</v>
      </c>
      <c r="G48" s="5">
        <v>6.5</v>
      </c>
      <c r="H48" s="5">
        <v>5.72</v>
      </c>
      <c r="I48" s="5">
        <v>22.1</v>
      </c>
      <c r="J48" s="5">
        <v>7.44</v>
      </c>
      <c r="K48" s="5">
        <v>6.0940000000000003</v>
      </c>
      <c r="L48" s="5">
        <v>15.1976</v>
      </c>
      <c r="M48" s="5">
        <v>56</v>
      </c>
      <c r="N48" s="6">
        <v>4.4818592999999997E-2</v>
      </c>
      <c r="O48" s="5">
        <v>1</v>
      </c>
      <c r="P48">
        <v>0</v>
      </c>
      <c r="Q48">
        <v>1</v>
      </c>
      <c r="R48">
        <v>0</v>
      </c>
      <c r="T48">
        <f t="shared" si="0"/>
        <v>25.862687825993763</v>
      </c>
      <c r="U48">
        <f t="shared" si="1"/>
        <v>1.1626878259937641</v>
      </c>
      <c r="V48">
        <f t="shared" si="2"/>
        <v>1.3518429807141055</v>
      </c>
    </row>
    <row r="49" spans="2:22" x14ac:dyDescent="0.35">
      <c r="B49" s="4">
        <v>21.2</v>
      </c>
      <c r="C49" s="5">
        <v>0.1157275913439704</v>
      </c>
      <c r="D49" s="5">
        <v>36.909999999999997</v>
      </c>
      <c r="E49" s="5">
        <v>0.44800000000000001</v>
      </c>
      <c r="F49" s="5">
        <v>6.069</v>
      </c>
      <c r="G49" s="5">
        <v>40</v>
      </c>
      <c r="H49" s="5">
        <v>5.7225000000000001</v>
      </c>
      <c r="I49" s="5">
        <v>22.1</v>
      </c>
      <c r="J49" s="5">
        <v>9.5500000000000007</v>
      </c>
      <c r="K49" s="5">
        <v>9.0239999999999991</v>
      </c>
      <c r="L49" s="5">
        <v>12.169600000000001</v>
      </c>
      <c r="M49" s="5">
        <v>53</v>
      </c>
      <c r="N49" s="6">
        <v>3.9936942000000003E-2</v>
      </c>
      <c r="O49" s="5">
        <v>0</v>
      </c>
      <c r="P49">
        <v>0</v>
      </c>
      <c r="Q49">
        <v>1</v>
      </c>
      <c r="R49">
        <v>0</v>
      </c>
      <c r="T49">
        <f t="shared" si="0"/>
        <v>23.164779666232633</v>
      </c>
      <c r="U49">
        <f t="shared" si="1"/>
        <v>1.9647796662326336</v>
      </c>
      <c r="V49">
        <f t="shared" si="2"/>
        <v>3.8603591368412191</v>
      </c>
    </row>
    <row r="50" spans="2:22" x14ac:dyDescent="0.35">
      <c r="B50" s="4">
        <v>19.3</v>
      </c>
      <c r="C50" s="5">
        <v>0.1582166881149534</v>
      </c>
      <c r="D50" s="5">
        <v>36.909999999999997</v>
      </c>
      <c r="E50" s="5">
        <v>0.44800000000000001</v>
      </c>
      <c r="F50" s="5">
        <v>5.6820000000000004</v>
      </c>
      <c r="G50" s="5">
        <v>33.799999999999997</v>
      </c>
      <c r="H50" s="5">
        <v>5.1025</v>
      </c>
      <c r="I50" s="5">
        <v>22.1</v>
      </c>
      <c r="J50" s="5">
        <v>10.210000000000001</v>
      </c>
      <c r="K50" s="5">
        <v>8.0860000000000003</v>
      </c>
      <c r="L50" s="5">
        <v>11.154400000000001</v>
      </c>
      <c r="M50" s="5">
        <v>21</v>
      </c>
      <c r="N50" s="6">
        <v>4.4495948E-2</v>
      </c>
      <c r="O50" s="5">
        <v>0</v>
      </c>
      <c r="P50">
        <v>0</v>
      </c>
      <c r="Q50">
        <v>1</v>
      </c>
      <c r="R50">
        <v>0</v>
      </c>
      <c r="T50">
        <f t="shared" si="0"/>
        <v>21.358754552081823</v>
      </c>
      <c r="U50">
        <f t="shared" si="1"/>
        <v>2.0587545520818225</v>
      </c>
      <c r="V50">
        <f t="shared" si="2"/>
        <v>4.2384703057176258</v>
      </c>
    </row>
    <row r="51" spans="2:22" x14ac:dyDescent="0.35">
      <c r="B51" s="4">
        <v>20</v>
      </c>
      <c r="C51" s="5">
        <v>0.17257420533907467</v>
      </c>
      <c r="D51" s="5">
        <v>36.909999999999997</v>
      </c>
      <c r="E51" s="5">
        <v>0.44800000000000001</v>
      </c>
      <c r="F51" s="5">
        <v>5.7859999999999996</v>
      </c>
      <c r="G51" s="5">
        <v>33.299999999999997</v>
      </c>
      <c r="H51" s="5">
        <v>5.0999999999999996</v>
      </c>
      <c r="I51" s="5">
        <v>22.1</v>
      </c>
      <c r="J51" s="5">
        <v>14.15</v>
      </c>
      <c r="K51" s="5">
        <v>9.3000000000000007</v>
      </c>
      <c r="L51" s="5">
        <v>12.16</v>
      </c>
      <c r="M51" s="5">
        <v>39</v>
      </c>
      <c r="N51" s="6">
        <v>4.5462478000000001E-2</v>
      </c>
      <c r="O51" s="5">
        <v>1</v>
      </c>
      <c r="P51">
        <v>1</v>
      </c>
      <c r="Q51">
        <v>0</v>
      </c>
      <c r="R51">
        <v>0</v>
      </c>
      <c r="T51">
        <f t="shared" si="0"/>
        <v>21.999321378867077</v>
      </c>
      <c r="U51">
        <f t="shared" si="1"/>
        <v>1.9993213788670765</v>
      </c>
      <c r="V51">
        <f t="shared" si="2"/>
        <v>3.9972859759949482</v>
      </c>
    </row>
    <row r="52" spans="2:22" x14ac:dyDescent="0.35">
      <c r="B52" s="4">
        <v>16.600000000000001</v>
      </c>
      <c r="C52" s="5">
        <v>0.20642049726093958</v>
      </c>
      <c r="D52" s="5">
        <v>36.909999999999997</v>
      </c>
      <c r="E52" s="5">
        <v>0.44800000000000001</v>
      </c>
      <c r="F52" s="5">
        <v>6.03</v>
      </c>
      <c r="G52" s="5">
        <v>85.5</v>
      </c>
      <c r="H52" s="5">
        <v>5.6899999999999995</v>
      </c>
      <c r="I52" s="5">
        <v>22.1</v>
      </c>
      <c r="J52" s="5">
        <v>18.8</v>
      </c>
      <c r="K52" s="5">
        <v>5.3319999999999999</v>
      </c>
      <c r="L52" s="5">
        <v>12.1328</v>
      </c>
      <c r="M52" s="5">
        <v>44</v>
      </c>
      <c r="N52" s="6">
        <v>5.2566061999999997E-2</v>
      </c>
      <c r="O52" s="5">
        <v>1</v>
      </c>
      <c r="P52">
        <v>0</v>
      </c>
      <c r="Q52">
        <v>1</v>
      </c>
      <c r="R52">
        <v>0</v>
      </c>
      <c r="T52">
        <f t="shared" si="0"/>
        <v>17.894778629139413</v>
      </c>
      <c r="U52">
        <f t="shared" si="1"/>
        <v>1.2947786291394117</v>
      </c>
      <c r="V52">
        <f t="shared" si="2"/>
        <v>1.6764516984761342</v>
      </c>
    </row>
    <row r="53" spans="2:22" x14ac:dyDescent="0.35">
      <c r="B53" s="4">
        <v>14.4</v>
      </c>
      <c r="C53" s="5">
        <v>0.22623476857524036</v>
      </c>
      <c r="D53" s="5">
        <v>36.909999999999997</v>
      </c>
      <c r="E53" s="5">
        <v>0.44800000000000001</v>
      </c>
      <c r="F53" s="5">
        <v>5.399</v>
      </c>
      <c r="G53" s="5">
        <v>95.3</v>
      </c>
      <c r="H53" s="5">
        <v>5.87</v>
      </c>
      <c r="I53" s="5">
        <v>22.1</v>
      </c>
      <c r="J53" s="5">
        <v>30.81</v>
      </c>
      <c r="K53" s="5">
        <v>7.0880000000000001</v>
      </c>
      <c r="L53" s="5">
        <v>14.1152</v>
      </c>
      <c r="M53" s="5">
        <v>34</v>
      </c>
      <c r="N53" s="6">
        <v>4.2666166999999998E-2</v>
      </c>
      <c r="O53" s="5">
        <v>0</v>
      </c>
      <c r="P53">
        <v>0</v>
      </c>
      <c r="Q53">
        <v>0</v>
      </c>
      <c r="R53">
        <v>0</v>
      </c>
      <c r="T53">
        <f t="shared" si="0"/>
        <v>7.3211892173968502</v>
      </c>
      <c r="U53">
        <f t="shared" si="1"/>
        <v>-7.0788107826031501</v>
      </c>
      <c r="V53">
        <f t="shared" si="2"/>
        <v>50.109562095898625</v>
      </c>
    </row>
    <row r="54" spans="2:22" x14ac:dyDescent="0.35">
      <c r="B54" s="4">
        <v>19.399999999999999</v>
      </c>
      <c r="C54" s="5">
        <v>0.19866231638200693</v>
      </c>
      <c r="D54" s="5">
        <v>36.909999999999997</v>
      </c>
      <c r="E54" s="5">
        <v>0.44800000000000001</v>
      </c>
      <c r="F54" s="5">
        <v>5.6020000000000003</v>
      </c>
      <c r="G54" s="5">
        <v>62</v>
      </c>
      <c r="H54" s="5">
        <v>6.0875000000000004</v>
      </c>
      <c r="I54" s="5">
        <v>22.1</v>
      </c>
      <c r="J54" s="5">
        <v>16.2</v>
      </c>
      <c r="K54" s="5">
        <v>5.9880000000000004</v>
      </c>
      <c r="L54" s="5">
        <v>13.155200000000001</v>
      </c>
      <c r="M54" s="5">
        <v>45</v>
      </c>
      <c r="N54" s="6">
        <v>5.0609652999999998E-2</v>
      </c>
      <c r="O54" s="5">
        <v>0</v>
      </c>
      <c r="P54">
        <v>0</v>
      </c>
      <c r="Q54">
        <v>0</v>
      </c>
      <c r="R54">
        <v>1</v>
      </c>
      <c r="T54">
        <f t="shared" si="0"/>
        <v>16.021267378910977</v>
      </c>
      <c r="U54">
        <f t="shared" si="1"/>
        <v>-3.3787326210890214</v>
      </c>
      <c r="V54">
        <f t="shared" si="2"/>
        <v>11.415834124811088</v>
      </c>
    </row>
    <row r="55" spans="2:22" x14ac:dyDescent="0.35">
      <c r="B55" s="4">
        <v>19.7</v>
      </c>
      <c r="C55" s="5">
        <v>8.5011879325839174E-2</v>
      </c>
      <c r="D55" s="5">
        <v>35.64</v>
      </c>
      <c r="E55" s="5">
        <v>0.439</v>
      </c>
      <c r="F55" s="5">
        <v>5.9630000000000001</v>
      </c>
      <c r="G55" s="5">
        <v>45.7</v>
      </c>
      <c r="H55" s="5">
        <v>6.8149999999999995</v>
      </c>
      <c r="I55" s="5">
        <v>23.2</v>
      </c>
      <c r="J55" s="5">
        <v>13.45</v>
      </c>
      <c r="K55" s="5">
        <v>7.8997670682730989</v>
      </c>
      <c r="L55" s="5">
        <v>11.1576</v>
      </c>
      <c r="M55" s="5">
        <v>21</v>
      </c>
      <c r="N55" s="6">
        <v>4.0388562000000003E-2</v>
      </c>
      <c r="O55" s="5">
        <v>1</v>
      </c>
      <c r="P55">
        <v>0</v>
      </c>
      <c r="Q55">
        <v>1</v>
      </c>
      <c r="R55">
        <v>0</v>
      </c>
      <c r="T55">
        <f t="shared" si="0"/>
        <v>20.619461764353325</v>
      </c>
      <c r="U55">
        <f t="shared" si="1"/>
        <v>0.91946176435332561</v>
      </c>
      <c r="V55">
        <f t="shared" si="2"/>
        <v>0.84540993610773052</v>
      </c>
    </row>
    <row r="56" spans="2:22" x14ac:dyDescent="0.35">
      <c r="B56" s="4">
        <v>20.5</v>
      </c>
      <c r="C56" s="5">
        <v>4.2455859036392304E-2</v>
      </c>
      <c r="D56" s="5">
        <v>35.64</v>
      </c>
      <c r="E56" s="5">
        <v>0.439</v>
      </c>
      <c r="F56" s="5">
        <v>6.1150000000000002</v>
      </c>
      <c r="G56" s="5">
        <v>63</v>
      </c>
      <c r="H56" s="5">
        <v>6.8174999999999999</v>
      </c>
      <c r="I56" s="5">
        <v>23.2</v>
      </c>
      <c r="J56" s="5">
        <v>9.43</v>
      </c>
      <c r="K56" s="5">
        <v>7.01</v>
      </c>
      <c r="L56" s="5">
        <v>11.164</v>
      </c>
      <c r="M56" s="5">
        <v>30</v>
      </c>
      <c r="N56" s="6">
        <v>4.7270246000000002E-2</v>
      </c>
      <c r="O56" s="5">
        <v>1</v>
      </c>
      <c r="P56">
        <v>1</v>
      </c>
      <c r="Q56">
        <v>0</v>
      </c>
      <c r="R56">
        <v>0</v>
      </c>
      <c r="T56">
        <f t="shared" si="0"/>
        <v>24.243651828729622</v>
      </c>
      <c r="U56">
        <f t="shared" si="1"/>
        <v>3.7436518287296217</v>
      </c>
      <c r="V56">
        <f t="shared" si="2"/>
        <v>14.01492901475064</v>
      </c>
    </row>
    <row r="57" spans="2:22" x14ac:dyDescent="0.35">
      <c r="B57" s="4">
        <v>25</v>
      </c>
      <c r="C57" s="5">
        <v>5.2212871446934324E-2</v>
      </c>
      <c r="D57" s="5">
        <v>35.64</v>
      </c>
      <c r="E57" s="5">
        <v>0.439</v>
      </c>
      <c r="F57" s="5">
        <v>6.5110000000000001</v>
      </c>
      <c r="G57" s="5">
        <v>21.1</v>
      </c>
      <c r="H57" s="5">
        <v>6.8174999999999999</v>
      </c>
      <c r="I57" s="5">
        <v>23.2</v>
      </c>
      <c r="J57" s="5">
        <v>5.28</v>
      </c>
      <c r="K57" s="5">
        <v>9.9</v>
      </c>
      <c r="L57" s="5">
        <v>14.2</v>
      </c>
      <c r="M57" s="5">
        <v>56</v>
      </c>
      <c r="N57" s="6">
        <v>4.6151955000000001E-2</v>
      </c>
      <c r="O57" s="5">
        <v>0</v>
      </c>
      <c r="P57">
        <v>0</v>
      </c>
      <c r="Q57">
        <v>1</v>
      </c>
      <c r="R57">
        <v>0</v>
      </c>
      <c r="T57">
        <f t="shared" si="0"/>
        <v>28.428471669263626</v>
      </c>
      <c r="U57">
        <f t="shared" si="1"/>
        <v>3.4284716692636259</v>
      </c>
      <c r="V57">
        <f t="shared" si="2"/>
        <v>11.754417986943313</v>
      </c>
    </row>
    <row r="58" spans="2:22" x14ac:dyDescent="0.35">
      <c r="B58" s="4">
        <v>23.4</v>
      </c>
      <c r="C58" s="5">
        <v>4.8609195414622164E-2</v>
      </c>
      <c r="D58" s="5">
        <v>35.64</v>
      </c>
      <c r="E58" s="5">
        <v>0.439</v>
      </c>
      <c r="F58" s="5">
        <v>5.9980000000000002</v>
      </c>
      <c r="G58" s="5">
        <v>21.4</v>
      </c>
      <c r="H58" s="5">
        <v>6.8150000000000004</v>
      </c>
      <c r="I58" s="5">
        <v>23.2</v>
      </c>
      <c r="J58" s="5">
        <v>8.43</v>
      </c>
      <c r="K58" s="5">
        <v>9.1679999999999993</v>
      </c>
      <c r="L58" s="5">
        <v>11.187200000000001</v>
      </c>
      <c r="M58" s="5">
        <v>41</v>
      </c>
      <c r="N58" s="6">
        <v>4.1560597999999997E-2</v>
      </c>
      <c r="O58" s="5">
        <v>0</v>
      </c>
      <c r="P58">
        <v>0</v>
      </c>
      <c r="Q58">
        <v>1</v>
      </c>
      <c r="R58">
        <v>0</v>
      </c>
      <c r="T58">
        <f t="shared" si="0"/>
        <v>23.517642353482191</v>
      </c>
      <c r="U58">
        <f t="shared" si="1"/>
        <v>0.11764235348219287</v>
      </c>
      <c r="V58">
        <f t="shared" si="2"/>
        <v>1.3839723332829217E-2</v>
      </c>
    </row>
    <row r="59" spans="2:22" x14ac:dyDescent="0.35">
      <c r="B59" s="4">
        <v>18.899999999999999</v>
      </c>
      <c r="C59" s="5">
        <v>1.3508350024792299E-2</v>
      </c>
      <c r="D59" s="5">
        <v>34</v>
      </c>
      <c r="E59" s="5">
        <v>0.41</v>
      </c>
      <c r="F59" s="5">
        <v>5.8879999999999999</v>
      </c>
      <c r="G59" s="5">
        <v>47.6</v>
      </c>
      <c r="H59" s="5">
        <v>7.3174999999999999</v>
      </c>
      <c r="I59" s="5">
        <v>18.899999999999999</v>
      </c>
      <c r="J59" s="5">
        <v>14.8</v>
      </c>
      <c r="K59" s="5">
        <v>8.6780000000000008</v>
      </c>
      <c r="L59" s="5">
        <v>15.151199999999999</v>
      </c>
      <c r="M59" s="5">
        <v>55</v>
      </c>
      <c r="N59" s="6">
        <v>3.8684066000000003E-2</v>
      </c>
      <c r="O59" s="5">
        <v>1</v>
      </c>
      <c r="P59">
        <v>0</v>
      </c>
      <c r="Q59">
        <v>0</v>
      </c>
      <c r="R59">
        <v>0</v>
      </c>
      <c r="T59">
        <f t="shared" si="0"/>
        <v>16.580896128816139</v>
      </c>
      <c r="U59">
        <f t="shared" si="1"/>
        <v>-2.3191038711838594</v>
      </c>
      <c r="V59">
        <f t="shared" si="2"/>
        <v>5.3782427653399631</v>
      </c>
    </row>
    <row r="60" spans="2:22" x14ac:dyDescent="0.35">
      <c r="B60" s="4">
        <v>35.4</v>
      </c>
      <c r="C60" s="5">
        <v>1.3024807722689411E-2</v>
      </c>
      <c r="D60" s="5">
        <v>31.22</v>
      </c>
      <c r="E60" s="5">
        <v>0.40300000000000002</v>
      </c>
      <c r="F60" s="5">
        <v>7.2489999999999997</v>
      </c>
      <c r="G60" s="5">
        <v>21.9</v>
      </c>
      <c r="H60" s="5">
        <v>8.6974999999999998</v>
      </c>
      <c r="I60" s="5">
        <v>22.1</v>
      </c>
      <c r="J60" s="5">
        <v>4.8099999999999996</v>
      </c>
      <c r="K60" s="5">
        <v>7.508</v>
      </c>
      <c r="L60" s="5">
        <v>13.283200000000001</v>
      </c>
      <c r="M60" s="5">
        <v>50</v>
      </c>
      <c r="N60" s="6">
        <v>4.7984816E-2</v>
      </c>
      <c r="O60" s="5">
        <v>1</v>
      </c>
      <c r="P60">
        <v>0</v>
      </c>
      <c r="Q60">
        <v>1</v>
      </c>
      <c r="R60">
        <v>0</v>
      </c>
      <c r="T60">
        <f t="shared" si="0"/>
        <v>29.423659196826232</v>
      </c>
      <c r="U60">
        <f t="shared" si="1"/>
        <v>-5.9763408031737661</v>
      </c>
      <c r="V60">
        <f t="shared" si="2"/>
        <v>35.716649395679653</v>
      </c>
    </row>
    <row r="61" spans="2:22" x14ac:dyDescent="0.35">
      <c r="B61" s="4">
        <v>24.7</v>
      </c>
      <c r="C61" s="5">
        <v>2.0341697657914628E-2</v>
      </c>
      <c r="D61" s="5">
        <v>30.74</v>
      </c>
      <c r="E61" s="5">
        <v>0.41</v>
      </c>
      <c r="F61" s="5">
        <v>6.383</v>
      </c>
      <c r="G61" s="5">
        <v>35.700000000000003</v>
      </c>
      <c r="H61" s="5">
        <v>9.1875</v>
      </c>
      <c r="I61" s="5">
        <v>22.7</v>
      </c>
      <c r="J61" s="5">
        <v>5.77</v>
      </c>
      <c r="K61" s="5">
        <v>5.7939999999999996</v>
      </c>
      <c r="L61" s="5">
        <v>15.1976</v>
      </c>
      <c r="M61" s="5">
        <v>22</v>
      </c>
      <c r="N61" s="6">
        <v>3.8214106999999997E-2</v>
      </c>
      <c r="O61" s="5">
        <v>1</v>
      </c>
      <c r="P61">
        <v>1</v>
      </c>
      <c r="Q61">
        <v>0</v>
      </c>
      <c r="R61">
        <v>0</v>
      </c>
      <c r="T61">
        <f t="shared" si="0"/>
        <v>24.286707434934446</v>
      </c>
      <c r="U61">
        <f t="shared" si="1"/>
        <v>-0.41329256506555367</v>
      </c>
      <c r="V61">
        <f t="shared" si="2"/>
        <v>0.17081074433846491</v>
      </c>
    </row>
    <row r="62" spans="2:22" x14ac:dyDescent="0.35">
      <c r="B62" s="4">
        <v>31.6</v>
      </c>
      <c r="C62" s="5">
        <v>1.4218437237555609E-2</v>
      </c>
      <c r="D62" s="5">
        <v>31.32</v>
      </c>
      <c r="E62" s="5">
        <v>0.41099999999999998</v>
      </c>
      <c r="F62" s="5">
        <v>6.8159999999999998</v>
      </c>
      <c r="G62" s="5">
        <v>40.5</v>
      </c>
      <c r="H62" s="5">
        <v>8.3249999999999993</v>
      </c>
      <c r="I62" s="5">
        <v>24.9</v>
      </c>
      <c r="J62" s="5">
        <v>3.95</v>
      </c>
      <c r="K62" s="5">
        <v>7.4320000000000004</v>
      </c>
      <c r="L62" s="5">
        <v>15.252800000000001</v>
      </c>
      <c r="M62" s="5">
        <v>45</v>
      </c>
      <c r="N62" s="6">
        <v>4.2595273000000003E-2</v>
      </c>
      <c r="O62" s="5">
        <v>1</v>
      </c>
      <c r="P62">
        <v>1</v>
      </c>
      <c r="Q62">
        <v>0</v>
      </c>
      <c r="R62">
        <v>0</v>
      </c>
      <c r="T62">
        <f t="shared" si="0"/>
        <v>31.477644429156957</v>
      </c>
      <c r="U62">
        <f t="shared" si="1"/>
        <v>-0.1223555708430446</v>
      </c>
      <c r="V62">
        <f t="shared" si="2"/>
        <v>1.4970885716327306E-2</v>
      </c>
    </row>
    <row r="63" spans="2:22" x14ac:dyDescent="0.35">
      <c r="B63" s="4">
        <v>23.3</v>
      </c>
      <c r="C63" s="5">
        <v>0.14362404008287546</v>
      </c>
      <c r="D63" s="5">
        <v>35.130000000000003</v>
      </c>
      <c r="E63" s="5">
        <v>0.45300000000000001</v>
      </c>
      <c r="F63" s="5">
        <v>6.1449999999999996</v>
      </c>
      <c r="G63" s="5">
        <v>29.2</v>
      </c>
      <c r="H63" s="5">
        <v>7.8150000000000004</v>
      </c>
      <c r="I63" s="5">
        <v>20.3</v>
      </c>
      <c r="J63" s="5">
        <v>6.86</v>
      </c>
      <c r="K63" s="5">
        <v>7.8659999999999997</v>
      </c>
      <c r="L63" s="5">
        <v>14.186400000000001</v>
      </c>
      <c r="M63" s="5">
        <v>22</v>
      </c>
      <c r="N63" s="6">
        <v>4.3783570000000001E-2</v>
      </c>
      <c r="O63" s="5">
        <v>0</v>
      </c>
      <c r="P63">
        <v>0</v>
      </c>
      <c r="Q63">
        <v>0</v>
      </c>
      <c r="R63">
        <v>0</v>
      </c>
      <c r="T63">
        <f t="shared" si="0"/>
        <v>20.472392220978101</v>
      </c>
      <c r="U63">
        <f t="shared" si="1"/>
        <v>-2.8276077790218999</v>
      </c>
      <c r="V63">
        <f t="shared" si="2"/>
        <v>7.9953657519851609</v>
      </c>
    </row>
    <row r="64" spans="2:22" x14ac:dyDescent="0.35">
      <c r="B64" s="4">
        <v>19.600000000000001</v>
      </c>
      <c r="C64" s="5">
        <v>9.828756118394523E-2</v>
      </c>
      <c r="D64" s="5">
        <v>35.130000000000003</v>
      </c>
      <c r="E64" s="5">
        <v>0.45300000000000001</v>
      </c>
      <c r="F64" s="5">
        <v>5.9269999999999996</v>
      </c>
      <c r="G64" s="5">
        <v>47.2</v>
      </c>
      <c r="H64" s="5">
        <v>6.93</v>
      </c>
      <c r="I64" s="5">
        <v>20.3</v>
      </c>
      <c r="J64" s="5">
        <v>9.2200000000000006</v>
      </c>
      <c r="K64" s="5">
        <v>6.1920000000000002</v>
      </c>
      <c r="L64" s="5">
        <v>14.1568</v>
      </c>
      <c r="M64" s="5">
        <v>20</v>
      </c>
      <c r="N64" s="6">
        <v>4.5900170999999997E-2</v>
      </c>
      <c r="O64" s="5">
        <v>1</v>
      </c>
      <c r="P64">
        <v>0</v>
      </c>
      <c r="Q64">
        <v>0</v>
      </c>
      <c r="R64">
        <v>0</v>
      </c>
      <c r="T64">
        <f t="shared" si="0"/>
        <v>19.839024365310109</v>
      </c>
      <c r="U64">
        <f t="shared" si="1"/>
        <v>0.23902436531010807</v>
      </c>
      <c r="V64">
        <f t="shared" si="2"/>
        <v>5.7132647211899992E-2</v>
      </c>
    </row>
    <row r="65" spans="2:22" x14ac:dyDescent="0.35">
      <c r="B65" s="4">
        <v>18.7</v>
      </c>
      <c r="C65" s="5">
        <v>0.13917046313797135</v>
      </c>
      <c r="D65" s="5">
        <v>35.130000000000003</v>
      </c>
      <c r="E65" s="5">
        <v>0.45300000000000001</v>
      </c>
      <c r="F65" s="5">
        <v>5.7409999999999997</v>
      </c>
      <c r="G65" s="5">
        <v>66.2</v>
      </c>
      <c r="H65" s="5">
        <v>7.2249999999999996</v>
      </c>
      <c r="I65" s="5">
        <v>20.3</v>
      </c>
      <c r="J65" s="5">
        <v>13.15</v>
      </c>
      <c r="K65" s="5">
        <v>7.9740000000000002</v>
      </c>
      <c r="L65" s="5">
        <v>11.1496</v>
      </c>
      <c r="M65" s="5">
        <v>30</v>
      </c>
      <c r="N65" s="6">
        <v>4.3822594999999999E-2</v>
      </c>
      <c r="O65" s="5">
        <v>0</v>
      </c>
      <c r="P65">
        <v>0</v>
      </c>
      <c r="Q65">
        <v>1</v>
      </c>
      <c r="R65">
        <v>0</v>
      </c>
      <c r="T65">
        <f t="shared" si="0"/>
        <v>15.350509311554479</v>
      </c>
      <c r="U65">
        <f t="shared" si="1"/>
        <v>-3.3494906884455204</v>
      </c>
      <c r="V65">
        <f t="shared" si="2"/>
        <v>11.219087871983247</v>
      </c>
    </row>
    <row r="66" spans="2:22" x14ac:dyDescent="0.35">
      <c r="B66" s="4">
        <v>16</v>
      </c>
      <c r="C66" s="5">
        <v>0.15846422026338808</v>
      </c>
      <c r="D66" s="5">
        <v>35.130000000000003</v>
      </c>
      <c r="E66" s="5">
        <v>0.45300000000000001</v>
      </c>
      <c r="F66" s="5">
        <v>5.9660000000000002</v>
      </c>
      <c r="G66" s="5">
        <v>93.4</v>
      </c>
      <c r="H66" s="5">
        <v>6.82</v>
      </c>
      <c r="I66" s="5">
        <v>20.3</v>
      </c>
      <c r="J66" s="5">
        <v>14.44</v>
      </c>
      <c r="K66" s="5">
        <v>6.22</v>
      </c>
      <c r="L66" s="5">
        <v>15.128</v>
      </c>
      <c r="M66" s="5">
        <v>48</v>
      </c>
      <c r="N66" s="6">
        <v>3.8611012E-2</v>
      </c>
      <c r="O66" s="5">
        <v>0</v>
      </c>
      <c r="P66">
        <v>0</v>
      </c>
      <c r="Q66">
        <v>1</v>
      </c>
      <c r="R66">
        <v>0</v>
      </c>
      <c r="T66">
        <f t="shared" si="0"/>
        <v>15.586729209688158</v>
      </c>
      <c r="U66">
        <f t="shared" si="1"/>
        <v>-0.41327079031184155</v>
      </c>
      <c r="V66">
        <f t="shared" si="2"/>
        <v>0.17079274612497411</v>
      </c>
    </row>
    <row r="67" spans="2:22" x14ac:dyDescent="0.35">
      <c r="B67" s="4">
        <v>22.2</v>
      </c>
      <c r="C67" s="5">
        <v>0.10460322898864487</v>
      </c>
      <c r="D67" s="5">
        <v>35.130000000000003</v>
      </c>
      <c r="E67" s="5">
        <v>0.45300000000000001</v>
      </c>
      <c r="F67" s="5">
        <v>6.4560000000000004</v>
      </c>
      <c r="G67" s="5">
        <v>67.8</v>
      </c>
      <c r="H67" s="5">
        <v>7.2249999999999996</v>
      </c>
      <c r="I67" s="5">
        <v>20.3</v>
      </c>
      <c r="J67" s="5">
        <v>6.73</v>
      </c>
      <c r="K67" s="5">
        <v>5.8440000000000003</v>
      </c>
      <c r="L67" s="5">
        <v>10.1776</v>
      </c>
      <c r="M67" s="5">
        <v>56</v>
      </c>
      <c r="N67" s="6">
        <v>4.3331952E-2</v>
      </c>
      <c r="O67" s="5">
        <v>1</v>
      </c>
      <c r="P67">
        <v>0</v>
      </c>
      <c r="Q67">
        <v>0</v>
      </c>
      <c r="R67">
        <v>0</v>
      </c>
      <c r="T67">
        <f t="shared" si="0"/>
        <v>22.899792168290933</v>
      </c>
      <c r="U67">
        <f t="shared" si="1"/>
        <v>0.6997921682909336</v>
      </c>
      <c r="V67">
        <f t="shared" si="2"/>
        <v>0.48970907880132636</v>
      </c>
    </row>
    <row r="68" spans="2:22" x14ac:dyDescent="0.35">
      <c r="B68" s="4">
        <v>25</v>
      </c>
      <c r="C68" s="5">
        <v>0.11911548089016212</v>
      </c>
      <c r="D68" s="5">
        <v>35.130000000000003</v>
      </c>
      <c r="E68" s="5">
        <v>0.45300000000000001</v>
      </c>
      <c r="F68" s="5">
        <v>6.7619999999999996</v>
      </c>
      <c r="G68" s="5">
        <v>43.4</v>
      </c>
      <c r="H68" s="5">
        <v>7.9825000000000008</v>
      </c>
      <c r="I68" s="5">
        <v>20.3</v>
      </c>
      <c r="J68" s="5">
        <v>9.5</v>
      </c>
      <c r="K68" s="5">
        <v>5.9</v>
      </c>
      <c r="L68" s="5">
        <v>13.2</v>
      </c>
      <c r="M68" s="5">
        <v>28</v>
      </c>
      <c r="N68" s="6">
        <v>4.6951062000000002E-2</v>
      </c>
      <c r="O68" s="5">
        <v>1</v>
      </c>
      <c r="P68">
        <v>0</v>
      </c>
      <c r="Q68">
        <v>0</v>
      </c>
      <c r="R68">
        <v>1</v>
      </c>
      <c r="T68">
        <f t="shared" si="0"/>
        <v>21.093954959638307</v>
      </c>
      <c r="U68">
        <f t="shared" si="1"/>
        <v>-3.9060450403616933</v>
      </c>
      <c r="V68">
        <f t="shared" si="2"/>
        <v>15.257187857334182</v>
      </c>
    </row>
    <row r="69" spans="2:22" x14ac:dyDescent="0.35">
      <c r="B69" s="4">
        <v>33</v>
      </c>
      <c r="C69" s="5">
        <v>1.9322119714036953E-2</v>
      </c>
      <c r="D69" s="5">
        <v>31.38</v>
      </c>
      <c r="E69" s="5">
        <v>0.41610000000000003</v>
      </c>
      <c r="F69" s="5">
        <v>7.1040000000000001</v>
      </c>
      <c r="G69" s="5">
        <v>59.5</v>
      </c>
      <c r="H69" s="5">
        <v>9.2225000000000001</v>
      </c>
      <c r="I69" s="5">
        <v>21.4</v>
      </c>
      <c r="J69" s="5">
        <v>8.0500000000000007</v>
      </c>
      <c r="K69" s="5">
        <v>8.26</v>
      </c>
      <c r="L69" s="5">
        <v>10.263999999999999</v>
      </c>
      <c r="M69" s="5">
        <v>30</v>
      </c>
      <c r="N69" s="6">
        <v>3.8988655999999997E-2</v>
      </c>
      <c r="O69" s="5">
        <v>1</v>
      </c>
      <c r="P69">
        <v>0</v>
      </c>
      <c r="Q69">
        <v>0</v>
      </c>
      <c r="R69">
        <v>1</v>
      </c>
      <c r="T69">
        <f t="shared" si="0"/>
        <v>23.856030893236611</v>
      </c>
      <c r="U69">
        <f t="shared" si="1"/>
        <v>-9.1439691067633895</v>
      </c>
      <c r="V69">
        <f t="shared" si="2"/>
        <v>83.61217102544326</v>
      </c>
    </row>
    <row r="70" spans="2:22" x14ac:dyDescent="0.35">
      <c r="B70" s="4">
        <v>23.5</v>
      </c>
      <c r="C70" s="5">
        <v>3.521269175574257E-2</v>
      </c>
      <c r="D70" s="5">
        <v>33.369999999999997</v>
      </c>
      <c r="E70" s="5">
        <v>0.39800000000000002</v>
      </c>
      <c r="F70" s="5">
        <v>6.29</v>
      </c>
      <c r="G70" s="5">
        <v>17.8</v>
      </c>
      <c r="H70" s="5">
        <v>6.6124999999999998</v>
      </c>
      <c r="I70" s="5">
        <v>23.9</v>
      </c>
      <c r="J70" s="5">
        <v>4.67</v>
      </c>
      <c r="K70" s="5">
        <v>9.4700000000000006</v>
      </c>
      <c r="L70" s="5">
        <v>12.188000000000001</v>
      </c>
      <c r="M70" s="5">
        <v>20</v>
      </c>
      <c r="N70" s="6">
        <v>3.7495887999999998E-2</v>
      </c>
      <c r="O70" s="5">
        <v>0</v>
      </c>
      <c r="P70">
        <v>0</v>
      </c>
      <c r="Q70">
        <v>1</v>
      </c>
      <c r="R70">
        <v>0</v>
      </c>
      <c r="T70">
        <f t="shared" ref="T70:T133" si="3">B$2+SUMPRODUCT(C$2:R$2,C70:R70)</f>
        <v>28.400503443364496</v>
      </c>
      <c r="U70">
        <f t="shared" ref="U70:U133" si="4">T70-B70</f>
        <v>4.9005034433644958</v>
      </c>
      <c r="V70">
        <f t="shared" ref="V70:V133" si="5">U70*U70</f>
        <v>24.014933998427281</v>
      </c>
    </row>
    <row r="71" spans="2:22" x14ac:dyDescent="0.35">
      <c r="B71" s="4">
        <v>19.399999999999999</v>
      </c>
      <c r="C71" s="5">
        <v>4.2858319801900649E-2</v>
      </c>
      <c r="D71" s="5">
        <v>33.369999999999997</v>
      </c>
      <c r="E71" s="5">
        <v>0.39800000000000002</v>
      </c>
      <c r="F71" s="5">
        <v>5.7869999999999999</v>
      </c>
      <c r="G71" s="5">
        <v>31.1</v>
      </c>
      <c r="H71" s="5">
        <v>6.61</v>
      </c>
      <c r="I71" s="5">
        <v>23.9</v>
      </c>
      <c r="J71" s="5">
        <v>10.24</v>
      </c>
      <c r="K71" s="5">
        <v>8.9879999999999995</v>
      </c>
      <c r="L71" s="5">
        <v>11.155200000000001</v>
      </c>
      <c r="M71" s="5">
        <v>44</v>
      </c>
      <c r="N71" s="6">
        <v>4.7875577000000002E-2</v>
      </c>
      <c r="O71" s="5">
        <v>0</v>
      </c>
      <c r="P71">
        <v>0</v>
      </c>
      <c r="Q71">
        <v>0</v>
      </c>
      <c r="R71">
        <v>1</v>
      </c>
      <c r="T71">
        <f t="shared" si="3"/>
        <v>23.427817888538854</v>
      </c>
      <c r="U71">
        <f t="shared" si="4"/>
        <v>4.0278178885388556</v>
      </c>
      <c r="V71">
        <f t="shared" si="5"/>
        <v>16.223316943233606</v>
      </c>
    </row>
    <row r="72" spans="2:22" x14ac:dyDescent="0.35">
      <c r="B72" s="4">
        <v>22</v>
      </c>
      <c r="C72" s="5">
        <v>5.627635827662477E-2</v>
      </c>
      <c r="D72" s="5">
        <v>36.07</v>
      </c>
      <c r="E72" s="5">
        <v>0.40899999999999997</v>
      </c>
      <c r="F72" s="5">
        <v>5.8780000000000001</v>
      </c>
      <c r="G72" s="5">
        <v>21.4</v>
      </c>
      <c r="H72" s="5">
        <v>6.4974999999999996</v>
      </c>
      <c r="I72" s="5">
        <v>21.1</v>
      </c>
      <c r="J72" s="5">
        <v>8.1</v>
      </c>
      <c r="K72" s="5">
        <v>7.14</v>
      </c>
      <c r="L72" s="5">
        <v>13.176</v>
      </c>
      <c r="M72" s="5">
        <v>29</v>
      </c>
      <c r="N72" s="6">
        <v>4.0528069E-2</v>
      </c>
      <c r="O72" s="5">
        <v>1</v>
      </c>
      <c r="P72">
        <v>0</v>
      </c>
      <c r="Q72">
        <v>1</v>
      </c>
      <c r="R72">
        <v>0</v>
      </c>
      <c r="T72">
        <f t="shared" si="3"/>
        <v>22.43570014573303</v>
      </c>
      <c r="U72">
        <f t="shared" si="4"/>
        <v>0.43570014573302984</v>
      </c>
      <c r="V72">
        <f t="shared" si="5"/>
        <v>0.18983461699178344</v>
      </c>
    </row>
    <row r="73" spans="2:22" x14ac:dyDescent="0.35">
      <c r="B73" s="4">
        <v>17.399999999999999</v>
      </c>
      <c r="C73" s="5">
        <v>0.1271083087153749</v>
      </c>
      <c r="D73" s="5">
        <v>36.07</v>
      </c>
      <c r="E73" s="5">
        <v>0.40899999999999997</v>
      </c>
      <c r="F73" s="5">
        <v>5.5940000000000003</v>
      </c>
      <c r="G73" s="5">
        <v>36.799999999999997</v>
      </c>
      <c r="H73" s="5">
        <v>6.4974999999999996</v>
      </c>
      <c r="I73" s="5">
        <v>21.1</v>
      </c>
      <c r="J73" s="5">
        <v>13.09</v>
      </c>
      <c r="K73" s="5">
        <v>8.8480000000000008</v>
      </c>
      <c r="L73" s="5">
        <v>15.139200000000001</v>
      </c>
      <c r="M73" s="5">
        <v>40</v>
      </c>
      <c r="N73" s="6">
        <v>4.8420864000000001E-2</v>
      </c>
      <c r="O73" s="5">
        <v>0</v>
      </c>
      <c r="P73">
        <v>0</v>
      </c>
      <c r="Q73">
        <v>1</v>
      </c>
      <c r="R73">
        <v>0</v>
      </c>
      <c r="T73">
        <f t="shared" si="3"/>
        <v>18.610979112071295</v>
      </c>
      <c r="U73">
        <f t="shared" si="4"/>
        <v>1.2109791120712963</v>
      </c>
      <c r="V73">
        <f t="shared" si="5"/>
        <v>1.466470409872985</v>
      </c>
    </row>
    <row r="74" spans="2:22" x14ac:dyDescent="0.35">
      <c r="B74" s="4">
        <v>20.9</v>
      </c>
      <c r="C74" s="5">
        <v>0.12058798698859345</v>
      </c>
      <c r="D74" s="5">
        <v>36.07</v>
      </c>
      <c r="E74" s="5">
        <v>0.40899999999999997</v>
      </c>
      <c r="F74" s="5">
        <v>5.8849999999999998</v>
      </c>
      <c r="G74" s="5">
        <v>33</v>
      </c>
      <c r="H74" s="5">
        <v>6.5</v>
      </c>
      <c r="I74" s="5">
        <v>21.1</v>
      </c>
      <c r="J74" s="5">
        <v>8.7899999999999991</v>
      </c>
      <c r="K74" s="5">
        <v>8.3179999999999996</v>
      </c>
      <c r="L74" s="5">
        <v>11.167199999999999</v>
      </c>
      <c r="M74" s="5">
        <v>56</v>
      </c>
      <c r="N74" s="6">
        <v>3.8387607999999997E-2</v>
      </c>
      <c r="O74" s="5">
        <v>0</v>
      </c>
      <c r="P74">
        <v>1</v>
      </c>
      <c r="Q74">
        <v>0</v>
      </c>
      <c r="R74">
        <v>0</v>
      </c>
      <c r="T74">
        <f t="shared" si="3"/>
        <v>21.960606917836468</v>
      </c>
      <c r="U74">
        <f t="shared" si="4"/>
        <v>1.0606069178364699</v>
      </c>
      <c r="V74">
        <f t="shared" si="5"/>
        <v>1.1248870341625763</v>
      </c>
    </row>
    <row r="75" spans="2:22" x14ac:dyDescent="0.35">
      <c r="B75" s="4">
        <v>24.2</v>
      </c>
      <c r="C75" s="5">
        <v>8.4580090473063307E-2</v>
      </c>
      <c r="D75" s="5">
        <v>40.81</v>
      </c>
      <c r="E75" s="5">
        <v>0.41299999999999998</v>
      </c>
      <c r="F75" s="5">
        <v>6.4169999999999998</v>
      </c>
      <c r="G75" s="5">
        <v>6.6</v>
      </c>
      <c r="H75" s="5">
        <v>5.2850000000000001</v>
      </c>
      <c r="I75" s="5">
        <v>20.8</v>
      </c>
      <c r="J75" s="5">
        <v>6.72</v>
      </c>
      <c r="K75" s="5">
        <v>9.7840000000000007</v>
      </c>
      <c r="L75" s="5">
        <v>14.1936</v>
      </c>
      <c r="M75" s="5">
        <v>38</v>
      </c>
      <c r="N75" s="6">
        <v>4.0917772999999998E-2</v>
      </c>
      <c r="O75" s="5">
        <v>1</v>
      </c>
      <c r="P75">
        <v>0</v>
      </c>
      <c r="Q75">
        <v>1</v>
      </c>
      <c r="R75">
        <v>0</v>
      </c>
      <c r="T75">
        <f t="shared" si="3"/>
        <v>27.525345554499754</v>
      </c>
      <c r="U75">
        <f t="shared" si="4"/>
        <v>3.325345554499755</v>
      </c>
      <c r="V75">
        <f t="shared" si="5"/>
        <v>11.057923056831283</v>
      </c>
    </row>
    <row r="76" spans="2:22" x14ac:dyDescent="0.35">
      <c r="B76" s="4">
        <v>21.7</v>
      </c>
      <c r="C76" s="5">
        <v>0.14735046784990224</v>
      </c>
      <c r="D76" s="5">
        <v>40.81</v>
      </c>
      <c r="E76" s="5">
        <v>0.41299999999999998</v>
      </c>
      <c r="F76" s="5">
        <v>5.9610000000000003</v>
      </c>
      <c r="G76" s="5">
        <v>17.5</v>
      </c>
      <c r="H76" s="5">
        <v>5.2875000000000005</v>
      </c>
      <c r="I76" s="5">
        <v>20.8</v>
      </c>
      <c r="J76" s="5">
        <v>9.8800000000000008</v>
      </c>
      <c r="K76" s="5">
        <v>10.034000000000001</v>
      </c>
      <c r="L76" s="5">
        <v>13.1736</v>
      </c>
      <c r="M76" s="5">
        <v>46</v>
      </c>
      <c r="N76" s="6">
        <v>3.9985354000000001E-2</v>
      </c>
      <c r="O76" s="5">
        <v>0</v>
      </c>
      <c r="P76">
        <v>0</v>
      </c>
      <c r="Q76">
        <v>0</v>
      </c>
      <c r="R76">
        <v>1</v>
      </c>
      <c r="T76">
        <f t="shared" si="3"/>
        <v>22.354435665532712</v>
      </c>
      <c r="U76">
        <f t="shared" si="4"/>
        <v>0.65443566553271282</v>
      </c>
      <c r="V76">
        <f t="shared" si="5"/>
        <v>0.42828604032124479</v>
      </c>
    </row>
    <row r="77" spans="2:22" x14ac:dyDescent="0.35">
      <c r="B77" s="4">
        <v>22.8</v>
      </c>
      <c r="C77" s="5">
        <v>8.7681152639833698E-2</v>
      </c>
      <c r="D77" s="5">
        <v>40.81</v>
      </c>
      <c r="E77" s="5">
        <v>0.41299999999999998</v>
      </c>
      <c r="F77" s="5">
        <v>6.0650000000000004</v>
      </c>
      <c r="G77" s="5">
        <v>7.8</v>
      </c>
      <c r="H77" s="5">
        <v>5.2875000000000005</v>
      </c>
      <c r="I77" s="5">
        <v>20.8</v>
      </c>
      <c r="J77" s="5">
        <v>5.52</v>
      </c>
      <c r="K77" s="5">
        <v>5.8559999999999999</v>
      </c>
      <c r="L77" s="5">
        <v>10.182399999999999</v>
      </c>
      <c r="M77" s="5">
        <v>20</v>
      </c>
      <c r="N77" s="6">
        <v>3.6089024999999997E-2</v>
      </c>
      <c r="O77" s="5">
        <v>0</v>
      </c>
      <c r="P77">
        <v>0</v>
      </c>
      <c r="Q77">
        <v>1</v>
      </c>
      <c r="R77">
        <v>0</v>
      </c>
      <c r="T77">
        <f t="shared" si="3"/>
        <v>23.418441073435385</v>
      </c>
      <c r="U77">
        <f t="shared" si="4"/>
        <v>0.61844107343538468</v>
      </c>
      <c r="V77">
        <f t="shared" si="5"/>
        <v>0.38246936131191089</v>
      </c>
    </row>
    <row r="78" spans="2:22" x14ac:dyDescent="0.35">
      <c r="B78" s="4">
        <v>23.4</v>
      </c>
      <c r="C78" s="5">
        <v>0.17847249197232387</v>
      </c>
      <c r="D78" s="5">
        <v>40.81</v>
      </c>
      <c r="E78" s="5">
        <v>0.41299999999999998</v>
      </c>
      <c r="F78" s="5">
        <v>6.2450000000000001</v>
      </c>
      <c r="G78" s="5">
        <v>6.2</v>
      </c>
      <c r="H78" s="5">
        <v>5.2874999999999996</v>
      </c>
      <c r="I78" s="5">
        <v>20.8</v>
      </c>
      <c r="J78" s="5">
        <v>7.54</v>
      </c>
      <c r="K78" s="5">
        <v>5.968</v>
      </c>
      <c r="L78" s="5">
        <v>12.187200000000001</v>
      </c>
      <c r="M78" s="5">
        <v>45</v>
      </c>
      <c r="N78" s="6">
        <v>4.3322645999999999E-2</v>
      </c>
      <c r="O78" s="5">
        <v>1</v>
      </c>
      <c r="P78">
        <v>1</v>
      </c>
      <c r="Q78">
        <v>0</v>
      </c>
      <c r="R78">
        <v>0</v>
      </c>
      <c r="T78">
        <f t="shared" si="3"/>
        <v>25.678427241136877</v>
      </c>
      <c r="U78">
        <f t="shared" si="4"/>
        <v>2.2784272411368782</v>
      </c>
      <c r="V78">
        <f t="shared" si="5"/>
        <v>5.1912306931546066</v>
      </c>
    </row>
    <row r="79" spans="2:22" x14ac:dyDescent="0.35">
      <c r="B79" s="4">
        <v>24.1</v>
      </c>
      <c r="C79" s="5">
        <v>7.5997614226465032E-2</v>
      </c>
      <c r="D79" s="5">
        <v>42.83</v>
      </c>
      <c r="E79" s="5">
        <v>0.437</v>
      </c>
      <c r="F79" s="5">
        <v>6.2729999999999997</v>
      </c>
      <c r="G79" s="5">
        <v>6</v>
      </c>
      <c r="H79" s="5">
        <v>4.2525000000000004</v>
      </c>
      <c r="I79" s="5">
        <v>21.3</v>
      </c>
      <c r="J79" s="5">
        <v>6.78</v>
      </c>
      <c r="K79" s="5">
        <v>7.8819999999999997</v>
      </c>
      <c r="L79" s="5">
        <v>10.1928</v>
      </c>
      <c r="M79" s="5">
        <v>40</v>
      </c>
      <c r="N79" s="6">
        <v>3.8894327999999999E-2</v>
      </c>
      <c r="O79" s="5">
        <v>0</v>
      </c>
      <c r="P79">
        <v>0</v>
      </c>
      <c r="Q79">
        <v>1</v>
      </c>
      <c r="R79">
        <v>0</v>
      </c>
      <c r="T79">
        <f t="shared" si="3"/>
        <v>25.893936523961617</v>
      </c>
      <c r="U79">
        <f t="shared" si="4"/>
        <v>1.7939365239616158</v>
      </c>
      <c r="V79">
        <f t="shared" si="5"/>
        <v>3.2182082520034849</v>
      </c>
    </row>
    <row r="80" spans="2:22" x14ac:dyDescent="0.35">
      <c r="B80" s="4">
        <v>21.4</v>
      </c>
      <c r="C80" s="5">
        <v>9.0863946305119833E-2</v>
      </c>
      <c r="D80" s="5">
        <v>42.83</v>
      </c>
      <c r="E80" s="5">
        <v>0.437</v>
      </c>
      <c r="F80" s="5">
        <v>6.2859999999999996</v>
      </c>
      <c r="G80" s="5">
        <v>45</v>
      </c>
      <c r="H80" s="5">
        <v>4.5049999999999999</v>
      </c>
      <c r="I80" s="5">
        <v>21.3</v>
      </c>
      <c r="J80" s="5">
        <v>8.94</v>
      </c>
      <c r="K80" s="5">
        <v>6.0279999999999996</v>
      </c>
      <c r="L80" s="5">
        <v>10.171200000000001</v>
      </c>
      <c r="M80" s="5">
        <v>28</v>
      </c>
      <c r="N80" s="6">
        <v>3.8144597000000002E-2</v>
      </c>
      <c r="O80" s="5">
        <v>0</v>
      </c>
      <c r="P80">
        <v>0</v>
      </c>
      <c r="Q80">
        <v>0</v>
      </c>
      <c r="R80">
        <v>0</v>
      </c>
      <c r="T80">
        <f t="shared" si="3"/>
        <v>23.575634563561184</v>
      </c>
      <c r="U80">
        <f t="shared" si="4"/>
        <v>2.1756345635611858</v>
      </c>
      <c r="V80">
        <f t="shared" si="5"/>
        <v>4.7333857541620716</v>
      </c>
    </row>
    <row r="81" spans="2:22" x14ac:dyDescent="0.35">
      <c r="B81" s="4">
        <v>20</v>
      </c>
      <c r="C81" s="5">
        <v>9.6700122477213546E-2</v>
      </c>
      <c r="D81" s="5">
        <v>42.83</v>
      </c>
      <c r="E81" s="5">
        <v>0.437</v>
      </c>
      <c r="F81" s="5">
        <v>6.2789999999999999</v>
      </c>
      <c r="G81" s="5">
        <v>74.5</v>
      </c>
      <c r="H81" s="5">
        <v>4.0525000000000002</v>
      </c>
      <c r="I81" s="5">
        <v>21.3</v>
      </c>
      <c r="J81" s="5">
        <v>11.97</v>
      </c>
      <c r="K81" s="5">
        <v>7.3</v>
      </c>
      <c r="L81" s="5">
        <v>12.16</v>
      </c>
      <c r="M81" s="5">
        <v>22</v>
      </c>
      <c r="N81" s="6">
        <v>4.5274534999999998E-2</v>
      </c>
      <c r="O81" s="5">
        <v>0</v>
      </c>
      <c r="P81">
        <v>0</v>
      </c>
      <c r="Q81">
        <v>0</v>
      </c>
      <c r="R81">
        <v>0</v>
      </c>
      <c r="T81">
        <f t="shared" si="3"/>
        <v>23.111858810178489</v>
      </c>
      <c r="U81">
        <f t="shared" si="4"/>
        <v>3.1118588101784894</v>
      </c>
      <c r="V81">
        <f t="shared" si="5"/>
        <v>9.6836652544854847</v>
      </c>
    </row>
    <row r="82" spans="2:22" x14ac:dyDescent="0.35">
      <c r="B82" s="4">
        <v>20.8</v>
      </c>
      <c r="C82" s="5">
        <v>8.3486003489750313E-2</v>
      </c>
      <c r="D82" s="5">
        <v>42.83</v>
      </c>
      <c r="E82" s="5">
        <v>0.437</v>
      </c>
      <c r="F82" s="5">
        <v>6.14</v>
      </c>
      <c r="G82" s="5">
        <v>45.8</v>
      </c>
      <c r="H82" s="5">
        <v>4.09</v>
      </c>
      <c r="I82" s="5">
        <v>21.3</v>
      </c>
      <c r="J82" s="5">
        <v>10.27</v>
      </c>
      <c r="K82" s="5">
        <v>5.9160000000000004</v>
      </c>
      <c r="L82" s="5">
        <v>11.166399999999999</v>
      </c>
      <c r="M82" s="5">
        <v>57</v>
      </c>
      <c r="N82" s="6">
        <v>4.1829283000000002E-2</v>
      </c>
      <c r="O82" s="5">
        <v>1</v>
      </c>
      <c r="P82">
        <v>0</v>
      </c>
      <c r="Q82">
        <v>1</v>
      </c>
      <c r="R82">
        <v>0</v>
      </c>
      <c r="T82">
        <f t="shared" si="3"/>
        <v>24.296533507507728</v>
      </c>
      <c r="U82">
        <f t="shared" si="4"/>
        <v>3.4965335075077277</v>
      </c>
      <c r="V82">
        <f t="shared" si="5"/>
        <v>12.225746569124293</v>
      </c>
    </row>
    <row r="83" spans="2:22" x14ac:dyDescent="0.35">
      <c r="B83" s="4">
        <v>21.2</v>
      </c>
      <c r="C83" s="5">
        <v>5.4923696495899198E-2</v>
      </c>
      <c r="D83" s="5">
        <v>42.83</v>
      </c>
      <c r="E83" s="5">
        <v>0.437</v>
      </c>
      <c r="F83" s="5">
        <v>6.2320000000000002</v>
      </c>
      <c r="G83" s="5">
        <v>53.7</v>
      </c>
      <c r="H83" s="5">
        <v>5.0149999999999997</v>
      </c>
      <c r="I83" s="5">
        <v>21.3</v>
      </c>
      <c r="J83" s="5">
        <v>12.34</v>
      </c>
      <c r="K83" s="5">
        <v>8.8239999999999998</v>
      </c>
      <c r="L83" s="5">
        <v>15.169600000000001</v>
      </c>
      <c r="M83" s="5">
        <v>53</v>
      </c>
      <c r="N83" s="6">
        <v>3.7647220000000002E-2</v>
      </c>
      <c r="O83" s="5">
        <v>1</v>
      </c>
      <c r="P83">
        <v>1</v>
      </c>
      <c r="Q83">
        <v>0</v>
      </c>
      <c r="R83">
        <v>0</v>
      </c>
      <c r="T83">
        <f t="shared" si="3"/>
        <v>23.85996584993223</v>
      </c>
      <c r="U83">
        <f t="shared" si="4"/>
        <v>2.659965849932231</v>
      </c>
      <c r="V83">
        <f t="shared" si="5"/>
        <v>7.0754183228056959</v>
      </c>
    </row>
    <row r="84" spans="2:22" x14ac:dyDescent="0.35">
      <c r="B84" s="4">
        <v>20.3</v>
      </c>
      <c r="C84" s="5">
        <v>8.0537969626470959E-2</v>
      </c>
      <c r="D84" s="5">
        <v>42.83</v>
      </c>
      <c r="E84" s="5">
        <v>0.437</v>
      </c>
      <c r="F84" s="5">
        <v>5.8739999999999997</v>
      </c>
      <c r="G84" s="5">
        <v>36.6</v>
      </c>
      <c r="H84" s="5">
        <v>4.5025000000000004</v>
      </c>
      <c r="I84" s="5">
        <v>21.3</v>
      </c>
      <c r="J84" s="5">
        <v>9.1</v>
      </c>
      <c r="K84" s="5">
        <v>6.4059999999999997</v>
      </c>
      <c r="L84" s="5">
        <v>15.1624</v>
      </c>
      <c r="M84" s="5">
        <v>37</v>
      </c>
      <c r="N84" s="6">
        <v>4.7111044999999997E-2</v>
      </c>
      <c r="O84" s="5">
        <v>0</v>
      </c>
      <c r="P84">
        <v>0</v>
      </c>
      <c r="Q84">
        <v>0</v>
      </c>
      <c r="R84">
        <v>1</v>
      </c>
      <c r="T84">
        <f t="shared" si="3"/>
        <v>22.43749505697544</v>
      </c>
      <c r="U84">
        <f t="shared" si="4"/>
        <v>2.137495056975439</v>
      </c>
      <c r="V84">
        <f t="shared" si="5"/>
        <v>4.5688851185944355</v>
      </c>
    </row>
    <row r="85" spans="2:22" x14ac:dyDescent="0.35">
      <c r="B85" s="4">
        <v>28</v>
      </c>
      <c r="C85" s="5">
        <v>4.0306661759134048E-2</v>
      </c>
      <c r="D85" s="5">
        <v>34.86</v>
      </c>
      <c r="E85" s="5">
        <v>0.42599999999999999</v>
      </c>
      <c r="F85" s="5">
        <v>6.7270000000000003</v>
      </c>
      <c r="G85" s="5">
        <v>33.5</v>
      </c>
      <c r="H85" s="5">
        <v>5.4</v>
      </c>
      <c r="I85" s="5">
        <v>21</v>
      </c>
      <c r="J85" s="5">
        <v>5.29</v>
      </c>
      <c r="K85" s="5">
        <v>6.46</v>
      </c>
      <c r="L85" s="5">
        <v>14.224</v>
      </c>
      <c r="M85" s="5">
        <v>54</v>
      </c>
      <c r="N85" s="6">
        <v>3.7354248E-2</v>
      </c>
      <c r="O85" s="5">
        <v>1</v>
      </c>
      <c r="P85">
        <v>1</v>
      </c>
      <c r="Q85">
        <v>0</v>
      </c>
      <c r="R85">
        <v>0</v>
      </c>
      <c r="T85">
        <f t="shared" si="3"/>
        <v>28.948965244059789</v>
      </c>
      <c r="U85">
        <f t="shared" si="4"/>
        <v>0.94896524405978866</v>
      </c>
      <c r="V85">
        <f t="shared" si="5"/>
        <v>0.90053503443345428</v>
      </c>
    </row>
    <row r="86" spans="2:22" x14ac:dyDescent="0.35">
      <c r="B86" s="4">
        <v>23.9</v>
      </c>
      <c r="C86" s="5">
        <v>4.3653182921403161E-2</v>
      </c>
      <c r="D86" s="5">
        <v>34.86</v>
      </c>
      <c r="E86" s="5">
        <v>0.42599999999999999</v>
      </c>
      <c r="F86" s="5">
        <v>6.6189999999999998</v>
      </c>
      <c r="G86" s="5">
        <v>70.400000000000006</v>
      </c>
      <c r="H86" s="5">
        <v>5.4024999999999999</v>
      </c>
      <c r="I86" s="5">
        <v>21</v>
      </c>
      <c r="J86" s="5">
        <v>7.22</v>
      </c>
      <c r="K86" s="5">
        <v>5.5780000000000003</v>
      </c>
      <c r="L86" s="5">
        <v>12.1912</v>
      </c>
      <c r="M86" s="5">
        <v>49</v>
      </c>
      <c r="N86" s="6">
        <v>5.0032616000000002E-2</v>
      </c>
      <c r="O86" s="5">
        <v>1</v>
      </c>
      <c r="P86">
        <v>1</v>
      </c>
      <c r="Q86">
        <v>0</v>
      </c>
      <c r="R86">
        <v>0</v>
      </c>
      <c r="T86">
        <f t="shared" si="3"/>
        <v>27.381156889248278</v>
      </c>
      <c r="U86">
        <f t="shared" si="4"/>
        <v>3.4811568892482789</v>
      </c>
      <c r="V86">
        <f t="shared" si="5"/>
        <v>12.118453287560754</v>
      </c>
    </row>
    <row r="87" spans="2:22" x14ac:dyDescent="0.35">
      <c r="B87" s="4">
        <v>24.8</v>
      </c>
      <c r="C87" s="5">
        <v>3.5936479804305491E-2</v>
      </c>
      <c r="D87" s="5">
        <v>34.86</v>
      </c>
      <c r="E87" s="5">
        <v>0.42599999999999999</v>
      </c>
      <c r="F87" s="5">
        <v>6.3019999999999996</v>
      </c>
      <c r="G87" s="5">
        <v>32.200000000000003</v>
      </c>
      <c r="H87" s="5">
        <v>5.4024999999999999</v>
      </c>
      <c r="I87" s="5">
        <v>21</v>
      </c>
      <c r="J87" s="5">
        <v>6.72</v>
      </c>
      <c r="K87" s="5">
        <v>6.0960000000000001</v>
      </c>
      <c r="L87" s="5">
        <v>10.198399999999999</v>
      </c>
      <c r="M87" s="5">
        <v>20</v>
      </c>
      <c r="N87" s="6">
        <v>4.6821960000000003E-2</v>
      </c>
      <c r="O87" s="5">
        <v>0</v>
      </c>
      <c r="P87">
        <v>0</v>
      </c>
      <c r="Q87">
        <v>1</v>
      </c>
      <c r="R87">
        <v>0</v>
      </c>
      <c r="T87">
        <f t="shared" si="3"/>
        <v>24.301205752163295</v>
      </c>
      <c r="U87">
        <f t="shared" si="4"/>
        <v>-0.49879424783670601</v>
      </c>
      <c r="V87">
        <f t="shared" si="5"/>
        <v>0.2487957016749853</v>
      </c>
    </row>
    <row r="88" spans="2:22" x14ac:dyDescent="0.35">
      <c r="B88" s="4">
        <v>22.9</v>
      </c>
      <c r="C88" s="5">
        <v>3.4894058977320619E-2</v>
      </c>
      <c r="D88" s="5">
        <v>34.86</v>
      </c>
      <c r="E88" s="5">
        <v>0.42599999999999999</v>
      </c>
      <c r="F88" s="5">
        <v>6.1669999999999998</v>
      </c>
      <c r="G88" s="5">
        <v>46.7</v>
      </c>
      <c r="H88" s="5">
        <v>5.3999999999999995</v>
      </c>
      <c r="I88" s="5">
        <v>21</v>
      </c>
      <c r="J88" s="5">
        <v>7.51</v>
      </c>
      <c r="K88" s="5">
        <v>7.5579999999999998</v>
      </c>
      <c r="L88" s="5">
        <v>10.183199999999999</v>
      </c>
      <c r="M88" s="5">
        <v>34</v>
      </c>
      <c r="N88" s="6">
        <v>4.0448628E-2</v>
      </c>
      <c r="O88" s="5">
        <v>1</v>
      </c>
      <c r="P88">
        <v>1</v>
      </c>
      <c r="Q88">
        <v>0</v>
      </c>
      <c r="R88">
        <v>0</v>
      </c>
      <c r="T88">
        <f t="shared" si="3"/>
        <v>25.219669748162911</v>
      </c>
      <c r="U88">
        <f t="shared" si="4"/>
        <v>2.3196697481629123</v>
      </c>
      <c r="V88">
        <f t="shared" si="5"/>
        <v>5.3808677405421887</v>
      </c>
    </row>
    <row r="89" spans="2:22" x14ac:dyDescent="0.35">
      <c r="B89" s="4">
        <v>23.9</v>
      </c>
      <c r="C89" s="5">
        <v>4.9351911121969079E-2</v>
      </c>
      <c r="D89" s="5">
        <v>34.49</v>
      </c>
      <c r="E89" s="5">
        <v>0.44900000000000001</v>
      </c>
      <c r="F89" s="5">
        <v>6.3890000000000002</v>
      </c>
      <c r="G89" s="5">
        <v>48</v>
      </c>
      <c r="H89" s="5">
        <v>4.78</v>
      </c>
      <c r="I89" s="5">
        <v>21.5</v>
      </c>
      <c r="J89" s="5">
        <v>9.6199999999999992</v>
      </c>
      <c r="K89" s="5">
        <v>6.6779999999999999</v>
      </c>
      <c r="L89" s="5">
        <v>14.1912</v>
      </c>
      <c r="M89" s="5">
        <v>23</v>
      </c>
      <c r="N89" s="6">
        <v>4.2125261999999997E-2</v>
      </c>
      <c r="O89" s="5">
        <v>0</v>
      </c>
      <c r="P89">
        <v>1</v>
      </c>
      <c r="Q89">
        <v>0</v>
      </c>
      <c r="R89">
        <v>0</v>
      </c>
      <c r="T89">
        <f t="shared" si="3"/>
        <v>24.537371068405708</v>
      </c>
      <c r="U89">
        <f t="shared" si="4"/>
        <v>0.63737106840570945</v>
      </c>
      <c r="V89">
        <f t="shared" si="5"/>
        <v>0.40624187884063556</v>
      </c>
    </row>
    <row r="90" spans="2:22" x14ac:dyDescent="0.35">
      <c r="B90" s="4">
        <v>26.6</v>
      </c>
      <c r="C90" s="5">
        <v>5.576577790585726E-2</v>
      </c>
      <c r="D90" s="5">
        <v>34.49</v>
      </c>
      <c r="E90" s="5">
        <v>0.44900000000000001</v>
      </c>
      <c r="F90" s="5">
        <v>6.63</v>
      </c>
      <c r="G90" s="5">
        <v>56.1</v>
      </c>
      <c r="H90" s="5">
        <v>4.4400000000000004</v>
      </c>
      <c r="I90" s="5">
        <v>21.5</v>
      </c>
      <c r="J90" s="5">
        <v>6.53</v>
      </c>
      <c r="K90" s="5">
        <v>9.7319999999999993</v>
      </c>
      <c r="L90" s="5">
        <v>12.2128</v>
      </c>
      <c r="M90" s="5">
        <v>56</v>
      </c>
      <c r="N90" s="6">
        <v>5.2065566000000001E-2</v>
      </c>
      <c r="O90" s="5">
        <v>0</v>
      </c>
      <c r="P90">
        <v>0</v>
      </c>
      <c r="Q90">
        <v>1</v>
      </c>
      <c r="R90">
        <v>0</v>
      </c>
      <c r="T90">
        <f t="shared" si="3"/>
        <v>29.120782632580475</v>
      </c>
      <c r="U90">
        <f t="shared" si="4"/>
        <v>2.5207826325804739</v>
      </c>
      <c r="V90">
        <f t="shared" si="5"/>
        <v>6.3543450807193445</v>
      </c>
    </row>
    <row r="91" spans="2:22" x14ac:dyDescent="0.35">
      <c r="B91" s="4">
        <v>22.5</v>
      </c>
      <c r="C91" s="5">
        <v>5.0579039368154007E-2</v>
      </c>
      <c r="D91" s="5">
        <v>34.49</v>
      </c>
      <c r="E91" s="5">
        <v>0.44900000000000001</v>
      </c>
      <c r="F91" s="5">
        <v>6.0149999999999997</v>
      </c>
      <c r="G91" s="5">
        <v>45.1</v>
      </c>
      <c r="H91" s="5">
        <v>4.4275000000000002</v>
      </c>
      <c r="I91" s="5">
        <v>21.5</v>
      </c>
      <c r="J91" s="5">
        <v>12.86</v>
      </c>
      <c r="K91" s="5">
        <v>5.95</v>
      </c>
      <c r="L91" s="5">
        <v>11.18</v>
      </c>
      <c r="M91" s="5">
        <v>50</v>
      </c>
      <c r="N91" s="6">
        <v>4.7156576999999998E-2</v>
      </c>
      <c r="O91" s="5">
        <v>1</v>
      </c>
      <c r="P91">
        <v>0</v>
      </c>
      <c r="Q91">
        <v>1</v>
      </c>
      <c r="R91">
        <v>0</v>
      </c>
      <c r="T91">
        <f t="shared" si="3"/>
        <v>22.408638858808061</v>
      </c>
      <c r="U91">
        <f t="shared" si="4"/>
        <v>-9.1361141191939055E-2</v>
      </c>
      <c r="V91">
        <f t="shared" si="5"/>
        <v>8.3468581198934237E-3</v>
      </c>
    </row>
    <row r="92" spans="2:22" x14ac:dyDescent="0.35">
      <c r="B92" s="4">
        <v>22.2</v>
      </c>
      <c r="C92" s="5">
        <v>6.9068868599097735E-2</v>
      </c>
      <c r="D92" s="5">
        <v>34.49</v>
      </c>
      <c r="E92" s="5">
        <v>0.44900000000000001</v>
      </c>
      <c r="F92" s="5">
        <v>6.1210000000000004</v>
      </c>
      <c r="G92" s="5">
        <v>56.8</v>
      </c>
      <c r="H92" s="5">
        <v>3.7475000000000001</v>
      </c>
      <c r="I92" s="5">
        <v>21.5</v>
      </c>
      <c r="J92" s="5">
        <v>8.44</v>
      </c>
      <c r="K92" s="5">
        <v>7.2439999999999998</v>
      </c>
      <c r="L92" s="5">
        <v>12.1776</v>
      </c>
      <c r="M92" s="5">
        <v>43</v>
      </c>
      <c r="N92" s="6">
        <v>5.0998564000000003E-2</v>
      </c>
      <c r="O92" s="5">
        <v>1</v>
      </c>
      <c r="P92">
        <v>0</v>
      </c>
      <c r="Q92">
        <v>0</v>
      </c>
      <c r="R92">
        <v>0</v>
      </c>
      <c r="T92">
        <f t="shared" si="3"/>
        <v>27.073264487313988</v>
      </c>
      <c r="U92">
        <f t="shared" si="4"/>
        <v>4.873264487313989</v>
      </c>
      <c r="V92">
        <f t="shared" si="5"/>
        <v>23.748706763315674</v>
      </c>
    </row>
    <row r="93" spans="2:22" x14ac:dyDescent="0.35">
      <c r="B93" s="4">
        <v>23.6</v>
      </c>
      <c r="C93" s="5">
        <v>5.5056205748078388E-2</v>
      </c>
      <c r="D93" s="5">
        <v>33.409999999999997</v>
      </c>
      <c r="E93" s="5">
        <v>0.48899999999999999</v>
      </c>
      <c r="F93" s="5">
        <v>7.0069999999999997</v>
      </c>
      <c r="G93" s="5">
        <v>86.3</v>
      </c>
      <c r="H93" s="5">
        <v>3.42</v>
      </c>
      <c r="I93" s="5">
        <v>22.2</v>
      </c>
      <c r="J93" s="5">
        <v>5.5</v>
      </c>
      <c r="K93" s="5">
        <v>6.9720000000000004</v>
      </c>
      <c r="L93" s="5">
        <v>10.188800000000001</v>
      </c>
      <c r="M93" s="5">
        <v>28</v>
      </c>
      <c r="N93" s="6">
        <v>4.5547570000000002E-2</v>
      </c>
      <c r="O93" s="5">
        <v>0</v>
      </c>
      <c r="P93">
        <v>0</v>
      </c>
      <c r="Q93">
        <v>1</v>
      </c>
      <c r="R93">
        <v>0</v>
      </c>
      <c r="T93">
        <f t="shared" si="3"/>
        <v>30.265786752131415</v>
      </c>
      <c r="U93">
        <f t="shared" si="4"/>
        <v>6.6657867521314138</v>
      </c>
      <c r="V93">
        <f t="shared" si="5"/>
        <v>44.43271302489066</v>
      </c>
    </row>
    <row r="94" spans="2:22" x14ac:dyDescent="0.35">
      <c r="B94" s="4">
        <v>28.7</v>
      </c>
      <c r="C94" s="5">
        <v>5.1662226323793768E-2</v>
      </c>
      <c r="D94" s="5">
        <v>33.409999999999997</v>
      </c>
      <c r="E94" s="5">
        <v>0.48899999999999999</v>
      </c>
      <c r="F94" s="5">
        <v>7.0789999999999997</v>
      </c>
      <c r="G94" s="5">
        <v>63.1</v>
      </c>
      <c r="H94" s="5">
        <v>3.415</v>
      </c>
      <c r="I94" s="5">
        <v>22.2</v>
      </c>
      <c r="J94" s="5">
        <v>5.7</v>
      </c>
      <c r="K94" s="5">
        <v>7.5739999999999998</v>
      </c>
      <c r="L94" s="5">
        <v>15.2296</v>
      </c>
      <c r="M94" s="5">
        <v>31</v>
      </c>
      <c r="N94" s="6">
        <v>4.7722823999999997E-2</v>
      </c>
      <c r="O94" s="5">
        <v>1</v>
      </c>
      <c r="P94">
        <v>0</v>
      </c>
      <c r="Q94">
        <v>0</v>
      </c>
      <c r="R94">
        <v>0</v>
      </c>
      <c r="T94">
        <f t="shared" si="3"/>
        <v>32.784110867899606</v>
      </c>
      <c r="U94">
        <f t="shared" si="4"/>
        <v>4.0841108678996072</v>
      </c>
      <c r="V94">
        <f t="shared" si="5"/>
        <v>16.679961581295682</v>
      </c>
    </row>
    <row r="95" spans="2:22" x14ac:dyDescent="0.35">
      <c r="B95" s="4">
        <v>22.6</v>
      </c>
      <c r="C95" s="5">
        <v>4.577610263658359E-2</v>
      </c>
      <c r="D95" s="5">
        <v>33.409999999999997</v>
      </c>
      <c r="E95" s="5">
        <v>0.48899999999999999</v>
      </c>
      <c r="F95" s="5">
        <v>6.4169999999999998</v>
      </c>
      <c r="G95" s="5">
        <v>66.099999999999994</v>
      </c>
      <c r="H95" s="5">
        <v>3.0925000000000002</v>
      </c>
      <c r="I95" s="5">
        <v>22.2</v>
      </c>
      <c r="J95" s="5">
        <v>8.81</v>
      </c>
      <c r="K95" s="5">
        <v>7.3520000000000003</v>
      </c>
      <c r="L95" s="5">
        <v>15.1808</v>
      </c>
      <c r="M95" s="5">
        <v>58</v>
      </c>
      <c r="N95" s="6">
        <v>4.2303076000000002E-2</v>
      </c>
      <c r="O95" s="5">
        <v>1</v>
      </c>
      <c r="P95">
        <v>1</v>
      </c>
      <c r="Q95">
        <v>0</v>
      </c>
      <c r="R95">
        <v>0</v>
      </c>
      <c r="T95">
        <f t="shared" si="3"/>
        <v>29.001666010747694</v>
      </c>
      <c r="U95">
        <f t="shared" si="4"/>
        <v>6.401666010747693</v>
      </c>
      <c r="V95">
        <f t="shared" si="5"/>
        <v>40.98132771316228</v>
      </c>
    </row>
    <row r="96" spans="2:22" x14ac:dyDescent="0.35">
      <c r="B96" s="4">
        <v>22</v>
      </c>
      <c r="C96" s="5">
        <v>3.8566653148816694E-2</v>
      </c>
      <c r="D96" s="5">
        <v>33.409999999999997</v>
      </c>
      <c r="E96" s="5">
        <v>0.48899999999999999</v>
      </c>
      <c r="F96" s="5">
        <v>6.4050000000000002</v>
      </c>
      <c r="G96" s="5">
        <v>73.900000000000006</v>
      </c>
      <c r="H96" s="5">
        <v>3.0924999999999998</v>
      </c>
      <c r="I96" s="5">
        <v>22.2</v>
      </c>
      <c r="J96" s="5">
        <v>8.1999999999999993</v>
      </c>
      <c r="K96" s="5">
        <v>8.24</v>
      </c>
      <c r="L96" s="5">
        <v>13.176</v>
      </c>
      <c r="M96" s="5">
        <v>23</v>
      </c>
      <c r="N96" s="6">
        <v>4.5096038999999997E-2</v>
      </c>
      <c r="O96" s="5">
        <v>0</v>
      </c>
      <c r="P96">
        <v>0</v>
      </c>
      <c r="Q96">
        <v>1</v>
      </c>
      <c r="R96">
        <v>0</v>
      </c>
      <c r="T96">
        <f t="shared" si="3"/>
        <v>27.337834670220065</v>
      </c>
      <c r="U96">
        <f t="shared" si="4"/>
        <v>5.3378346702200652</v>
      </c>
      <c r="V96">
        <f t="shared" si="5"/>
        <v>28.49247896660335</v>
      </c>
    </row>
    <row r="97" spans="2:22" x14ac:dyDescent="0.35">
      <c r="B97" s="4">
        <v>22.9</v>
      </c>
      <c r="C97" s="5">
        <v>4.1170733703676611E-2</v>
      </c>
      <c r="D97" s="5">
        <v>45.04</v>
      </c>
      <c r="E97" s="5">
        <v>0.46400000000000002</v>
      </c>
      <c r="F97" s="5">
        <v>6.4420000000000002</v>
      </c>
      <c r="G97" s="5">
        <v>53.6</v>
      </c>
      <c r="H97" s="5">
        <v>3.665</v>
      </c>
      <c r="I97" s="5">
        <v>21.8</v>
      </c>
      <c r="J97" s="5">
        <v>8.16</v>
      </c>
      <c r="K97" s="5">
        <v>9.1579999999999995</v>
      </c>
      <c r="L97" s="5">
        <v>14.183199999999999</v>
      </c>
      <c r="M97" s="5">
        <v>60</v>
      </c>
      <c r="N97" s="6">
        <v>5.1749736999999997E-2</v>
      </c>
      <c r="O97" s="5">
        <v>0</v>
      </c>
      <c r="P97">
        <v>1</v>
      </c>
      <c r="Q97">
        <v>0</v>
      </c>
      <c r="R97">
        <v>0</v>
      </c>
      <c r="T97">
        <f t="shared" si="3"/>
        <v>28.477513069910234</v>
      </c>
      <c r="U97">
        <f t="shared" si="4"/>
        <v>5.5775130699102355</v>
      </c>
      <c r="V97">
        <f t="shared" si="5"/>
        <v>31.1086520450195</v>
      </c>
    </row>
    <row r="98" spans="2:22" x14ac:dyDescent="0.35">
      <c r="B98" s="4">
        <v>25</v>
      </c>
      <c r="C98" s="5">
        <v>2.8344473009142567E-2</v>
      </c>
      <c r="D98" s="5">
        <v>45.04</v>
      </c>
      <c r="E98" s="5">
        <v>0.46400000000000002</v>
      </c>
      <c r="F98" s="5">
        <v>6.2110000000000003</v>
      </c>
      <c r="G98" s="5">
        <v>28.9</v>
      </c>
      <c r="H98" s="5">
        <v>3.6675</v>
      </c>
      <c r="I98" s="5">
        <v>21.8</v>
      </c>
      <c r="J98" s="5">
        <v>6.21</v>
      </c>
      <c r="K98" s="5">
        <v>10.3</v>
      </c>
      <c r="L98" s="5">
        <v>14.2</v>
      </c>
      <c r="M98" s="5">
        <v>46</v>
      </c>
      <c r="N98" s="6">
        <v>4.9108903000000002E-2</v>
      </c>
      <c r="O98" s="5">
        <v>0</v>
      </c>
      <c r="P98">
        <v>0</v>
      </c>
      <c r="Q98">
        <v>0</v>
      </c>
      <c r="R98">
        <v>1</v>
      </c>
      <c r="T98">
        <f t="shared" si="3"/>
        <v>27.87483096928008</v>
      </c>
      <c r="U98">
        <f t="shared" si="4"/>
        <v>2.8748309692800795</v>
      </c>
      <c r="V98">
        <f t="shared" si="5"/>
        <v>8.2646531019318417</v>
      </c>
    </row>
    <row r="99" spans="2:22" x14ac:dyDescent="0.35">
      <c r="B99" s="4">
        <v>20.6</v>
      </c>
      <c r="C99" s="5">
        <v>4.2043647997679311E-2</v>
      </c>
      <c r="D99" s="5">
        <v>45.04</v>
      </c>
      <c r="E99" s="5">
        <v>0.46400000000000002</v>
      </c>
      <c r="F99" s="5">
        <v>6.2489999999999997</v>
      </c>
      <c r="G99" s="5">
        <v>77.3</v>
      </c>
      <c r="H99" s="5">
        <v>3.6150000000000002</v>
      </c>
      <c r="I99" s="5">
        <v>21.8</v>
      </c>
      <c r="J99" s="5">
        <v>10.59</v>
      </c>
      <c r="K99" s="5">
        <v>5.7119999999999997</v>
      </c>
      <c r="L99" s="5">
        <v>13.1648</v>
      </c>
      <c r="M99" s="5">
        <v>54</v>
      </c>
      <c r="N99" s="6">
        <v>4.6459978999999998E-2</v>
      </c>
      <c r="O99" s="5">
        <v>0</v>
      </c>
      <c r="P99">
        <v>0</v>
      </c>
      <c r="Q99">
        <v>0</v>
      </c>
      <c r="R99">
        <v>1</v>
      </c>
      <c r="T99">
        <f t="shared" si="3"/>
        <v>23.609576968660917</v>
      </c>
      <c r="U99">
        <f t="shared" si="4"/>
        <v>3.009576968660916</v>
      </c>
      <c r="V99">
        <f t="shared" si="5"/>
        <v>9.0575535302942285</v>
      </c>
    </row>
    <row r="100" spans="2:22" x14ac:dyDescent="0.35">
      <c r="B100" s="4">
        <v>28.4</v>
      </c>
      <c r="C100" s="5">
        <v>0.11514845708892203</v>
      </c>
      <c r="D100" s="5">
        <v>32.89</v>
      </c>
      <c r="E100" s="5">
        <v>0.44500000000000001</v>
      </c>
      <c r="F100" s="5">
        <v>6.625</v>
      </c>
      <c r="G100" s="5">
        <v>57.8</v>
      </c>
      <c r="H100" s="5">
        <v>3.4949999999999997</v>
      </c>
      <c r="I100" s="5">
        <v>22</v>
      </c>
      <c r="J100" s="5">
        <v>6.65</v>
      </c>
      <c r="K100" s="5">
        <v>9.968</v>
      </c>
      <c r="L100" s="5">
        <v>14.2272</v>
      </c>
      <c r="M100" s="5">
        <v>46</v>
      </c>
      <c r="N100" s="6">
        <v>4.6627461000000002E-2</v>
      </c>
      <c r="O100" s="5">
        <v>0</v>
      </c>
      <c r="P100">
        <v>0</v>
      </c>
      <c r="Q100">
        <v>1</v>
      </c>
      <c r="R100">
        <v>0</v>
      </c>
      <c r="T100">
        <f t="shared" si="3"/>
        <v>30.603259908198662</v>
      </c>
      <c r="U100">
        <f t="shared" si="4"/>
        <v>2.2032599081986639</v>
      </c>
      <c r="V100">
        <f t="shared" si="5"/>
        <v>4.8543542230755845</v>
      </c>
    </row>
    <row r="101" spans="2:22" x14ac:dyDescent="0.35">
      <c r="B101" s="4">
        <v>21.4</v>
      </c>
      <c r="C101" s="5">
        <v>0.10889027870807168</v>
      </c>
      <c r="D101" s="5">
        <v>32.89</v>
      </c>
      <c r="E101" s="5">
        <v>0.44500000000000001</v>
      </c>
      <c r="F101" s="5">
        <v>6.1630000000000003</v>
      </c>
      <c r="G101" s="5">
        <v>69.599999999999994</v>
      </c>
      <c r="H101" s="5">
        <v>3.4949999999999997</v>
      </c>
      <c r="I101" s="5">
        <v>22</v>
      </c>
      <c r="J101" s="5">
        <v>11.34</v>
      </c>
      <c r="K101" s="5">
        <v>10.228</v>
      </c>
      <c r="L101" s="5">
        <v>12.171200000000001</v>
      </c>
      <c r="M101" s="5">
        <v>21</v>
      </c>
      <c r="N101" s="6">
        <v>4.6213944E-2</v>
      </c>
      <c r="O101" s="5">
        <v>0</v>
      </c>
      <c r="P101">
        <v>0</v>
      </c>
      <c r="Q101">
        <v>1</v>
      </c>
      <c r="R101">
        <v>0</v>
      </c>
      <c r="T101">
        <f t="shared" si="3"/>
        <v>25.444158887022933</v>
      </c>
      <c r="U101">
        <f t="shared" si="4"/>
        <v>4.0441588870229346</v>
      </c>
      <c r="V101">
        <f t="shared" si="5"/>
        <v>16.355221103486581</v>
      </c>
    </row>
    <row r="102" spans="2:22" x14ac:dyDescent="0.35">
      <c r="B102" s="4">
        <v>38.700000000000003</v>
      </c>
      <c r="C102" s="5">
        <v>0.11406948227773035</v>
      </c>
      <c r="D102" s="5">
        <v>32.89</v>
      </c>
      <c r="E102" s="5">
        <v>0.44500000000000001</v>
      </c>
      <c r="F102" s="5">
        <v>8.0690000000000008</v>
      </c>
      <c r="G102" s="5">
        <v>76</v>
      </c>
      <c r="H102" s="5">
        <v>3.4950000000000001</v>
      </c>
      <c r="I102" s="5">
        <v>22</v>
      </c>
      <c r="J102" s="5">
        <v>4.21</v>
      </c>
      <c r="K102" s="5">
        <v>6.274</v>
      </c>
      <c r="L102" s="5">
        <v>12.3096</v>
      </c>
      <c r="M102" s="5">
        <v>53</v>
      </c>
      <c r="N102" s="6">
        <v>4.1200533999999997E-2</v>
      </c>
      <c r="O102" s="5">
        <v>1</v>
      </c>
      <c r="P102">
        <v>0</v>
      </c>
      <c r="Q102">
        <v>1</v>
      </c>
      <c r="R102">
        <v>0</v>
      </c>
      <c r="T102">
        <f t="shared" si="3"/>
        <v>37.190365775441109</v>
      </c>
      <c r="U102">
        <f t="shared" si="4"/>
        <v>-1.5096342245588943</v>
      </c>
      <c r="V102">
        <f t="shared" si="5"/>
        <v>2.2789954919595341</v>
      </c>
    </row>
    <row r="103" spans="2:22" x14ac:dyDescent="0.35">
      <c r="B103" s="4">
        <v>43.8</v>
      </c>
      <c r="C103" s="5">
        <v>7.8691025331648803E-2</v>
      </c>
      <c r="D103" s="5">
        <v>32.89</v>
      </c>
      <c r="E103" s="5">
        <v>0.44500000000000001</v>
      </c>
      <c r="F103" s="5">
        <v>7.82</v>
      </c>
      <c r="G103" s="5">
        <v>36.9</v>
      </c>
      <c r="H103" s="5">
        <v>3.4975000000000001</v>
      </c>
      <c r="I103" s="5">
        <v>22</v>
      </c>
      <c r="J103" s="5">
        <v>3.57</v>
      </c>
      <c r="K103" s="5">
        <v>10.875999999999999</v>
      </c>
      <c r="L103" s="5">
        <v>10.3504</v>
      </c>
      <c r="M103" s="5">
        <v>25</v>
      </c>
      <c r="N103" s="6">
        <v>5.1129581E-2</v>
      </c>
      <c r="O103" s="5">
        <v>1</v>
      </c>
      <c r="P103">
        <v>0</v>
      </c>
      <c r="Q103">
        <v>0</v>
      </c>
      <c r="R103">
        <v>1</v>
      </c>
      <c r="T103">
        <f t="shared" si="3"/>
        <v>37.889524271412228</v>
      </c>
      <c r="U103">
        <f t="shared" si="4"/>
        <v>-5.9104757285877696</v>
      </c>
      <c r="V103">
        <f t="shared" si="5"/>
        <v>34.933723338225128</v>
      </c>
    </row>
    <row r="104" spans="2:22" x14ac:dyDescent="0.35">
      <c r="B104" s="4">
        <v>33.200000000000003</v>
      </c>
      <c r="C104" s="5">
        <v>6.6349380541533914E-2</v>
      </c>
      <c r="D104" s="5">
        <v>32.89</v>
      </c>
      <c r="E104" s="5">
        <v>0.44500000000000001</v>
      </c>
      <c r="F104" s="5">
        <v>7.4160000000000004</v>
      </c>
      <c r="G104" s="5">
        <v>62.5</v>
      </c>
      <c r="H104" s="5">
        <v>3.4974999999999996</v>
      </c>
      <c r="I104" s="5">
        <v>22</v>
      </c>
      <c r="J104" s="5">
        <v>6.19</v>
      </c>
      <c r="K104" s="5">
        <v>6.5640000000000001</v>
      </c>
      <c r="L104" s="5">
        <v>13.265599999999999</v>
      </c>
      <c r="M104" s="5">
        <v>31</v>
      </c>
      <c r="N104" s="6">
        <v>5.0933645E-2</v>
      </c>
      <c r="O104" s="5">
        <v>0</v>
      </c>
      <c r="P104">
        <v>0</v>
      </c>
      <c r="Q104">
        <v>1</v>
      </c>
      <c r="R104">
        <v>0</v>
      </c>
      <c r="T104">
        <f t="shared" si="3"/>
        <v>32.780144736419089</v>
      </c>
      <c r="U104">
        <f t="shared" si="4"/>
        <v>-0.41985526358091363</v>
      </c>
      <c r="V104">
        <f t="shared" si="5"/>
        <v>0.17627844235659845</v>
      </c>
    </row>
    <row r="105" spans="2:22" x14ac:dyDescent="0.35">
      <c r="B105" s="4">
        <v>27.5</v>
      </c>
      <c r="C105" s="5">
        <v>0.13859604559025776</v>
      </c>
      <c r="D105" s="5">
        <v>38.56</v>
      </c>
      <c r="E105" s="5">
        <v>0.52</v>
      </c>
      <c r="F105" s="5">
        <v>6.7270000000000003</v>
      </c>
      <c r="G105" s="5">
        <v>79.900000000000006</v>
      </c>
      <c r="H105" s="5">
        <v>2.7774999999999999</v>
      </c>
      <c r="I105" s="5">
        <v>19.100000000000001</v>
      </c>
      <c r="J105" s="5">
        <v>9.42</v>
      </c>
      <c r="K105" s="5">
        <v>9.65</v>
      </c>
      <c r="L105" s="5">
        <v>15.22</v>
      </c>
      <c r="M105" s="5">
        <v>24</v>
      </c>
      <c r="N105" s="6">
        <v>4.6955478000000002E-2</v>
      </c>
      <c r="O105" s="5">
        <v>1</v>
      </c>
      <c r="P105">
        <v>1</v>
      </c>
      <c r="Q105">
        <v>0</v>
      </c>
      <c r="R105">
        <v>0</v>
      </c>
      <c r="T105">
        <f t="shared" si="3"/>
        <v>26.70634669050332</v>
      </c>
      <c r="U105">
        <f t="shared" si="4"/>
        <v>-0.79365330949667978</v>
      </c>
      <c r="V105">
        <f t="shared" si="5"/>
        <v>0.62988557567503256</v>
      </c>
    </row>
    <row r="106" spans="2:22" x14ac:dyDescent="0.35">
      <c r="B106" s="4">
        <v>26.5</v>
      </c>
      <c r="C106" s="5">
        <v>0.10824435339763888</v>
      </c>
      <c r="D106" s="5">
        <v>38.56</v>
      </c>
      <c r="E106" s="5">
        <v>0.52</v>
      </c>
      <c r="F106" s="5">
        <v>6.7809999999999997</v>
      </c>
      <c r="G106" s="5">
        <v>71.3</v>
      </c>
      <c r="H106" s="5">
        <v>2.8575000000000004</v>
      </c>
      <c r="I106" s="5">
        <v>19.100000000000001</v>
      </c>
      <c r="J106" s="5">
        <v>7.67</v>
      </c>
      <c r="K106" s="5">
        <v>7.23</v>
      </c>
      <c r="L106" s="5">
        <v>10.212</v>
      </c>
      <c r="M106" s="5">
        <v>58</v>
      </c>
      <c r="N106" s="6">
        <v>4.4415099999999999E-2</v>
      </c>
      <c r="O106" s="5">
        <v>1</v>
      </c>
      <c r="P106">
        <v>0</v>
      </c>
      <c r="Q106">
        <v>1</v>
      </c>
      <c r="R106">
        <v>0</v>
      </c>
      <c r="T106">
        <f t="shared" si="3"/>
        <v>26.492688837200422</v>
      </c>
      <c r="U106">
        <f t="shared" si="4"/>
        <v>-7.3111627995778861E-3</v>
      </c>
      <c r="V106">
        <f t="shared" si="5"/>
        <v>5.3453101481931553E-5</v>
      </c>
    </row>
    <row r="107" spans="2:22" x14ac:dyDescent="0.35">
      <c r="B107" s="4">
        <v>18.600000000000001</v>
      </c>
      <c r="C107" s="5">
        <v>0.20600553079810682</v>
      </c>
      <c r="D107" s="5">
        <v>38.56</v>
      </c>
      <c r="E107" s="5">
        <v>0.52</v>
      </c>
      <c r="F107" s="5">
        <v>6.4050000000000002</v>
      </c>
      <c r="G107" s="5">
        <v>85.4</v>
      </c>
      <c r="H107" s="5">
        <v>2.7149999999999999</v>
      </c>
      <c r="I107" s="5">
        <v>19.100000000000001</v>
      </c>
      <c r="J107" s="5">
        <v>10.63</v>
      </c>
      <c r="K107" s="5">
        <v>6.7720000000000002</v>
      </c>
      <c r="L107" s="5">
        <v>13.1488</v>
      </c>
      <c r="M107" s="5">
        <v>57</v>
      </c>
      <c r="N107" s="6">
        <v>5.4341121999999999E-2</v>
      </c>
      <c r="O107" s="5">
        <v>0</v>
      </c>
      <c r="P107">
        <v>0</v>
      </c>
      <c r="Q107">
        <v>0</v>
      </c>
      <c r="R107">
        <v>1</v>
      </c>
      <c r="T107">
        <f t="shared" si="3"/>
        <v>22.519342021132477</v>
      </c>
      <c r="U107">
        <f t="shared" si="4"/>
        <v>3.9193420211324757</v>
      </c>
      <c r="V107">
        <f t="shared" si="5"/>
        <v>15.361241878614798</v>
      </c>
    </row>
    <row r="108" spans="2:22" x14ac:dyDescent="0.35">
      <c r="B108" s="4">
        <v>19.3</v>
      </c>
      <c r="C108" s="5">
        <v>0.19195005368591098</v>
      </c>
      <c r="D108" s="5">
        <v>38.56</v>
      </c>
      <c r="E108" s="5">
        <v>0.52</v>
      </c>
      <c r="F108" s="5">
        <v>6.1369999999999996</v>
      </c>
      <c r="G108" s="5">
        <v>87.4</v>
      </c>
      <c r="H108" s="5">
        <v>2.7124999999999999</v>
      </c>
      <c r="I108" s="5">
        <v>19.100000000000001</v>
      </c>
      <c r="J108" s="5">
        <v>13.44</v>
      </c>
      <c r="K108" s="5">
        <v>6.8860000000000001</v>
      </c>
      <c r="L108" s="5">
        <v>14.154400000000001</v>
      </c>
      <c r="M108" s="5">
        <v>36</v>
      </c>
      <c r="N108" s="6">
        <v>5.5406860000000002E-2</v>
      </c>
      <c r="O108" s="5">
        <v>1</v>
      </c>
      <c r="P108">
        <v>0</v>
      </c>
      <c r="Q108">
        <v>0</v>
      </c>
      <c r="R108">
        <v>0</v>
      </c>
      <c r="T108">
        <f t="shared" si="3"/>
        <v>21.451702942457526</v>
      </c>
      <c r="U108">
        <f t="shared" si="4"/>
        <v>2.1517029424575256</v>
      </c>
      <c r="V108">
        <f t="shared" si="5"/>
        <v>4.6298255525803738</v>
      </c>
    </row>
    <row r="109" spans="2:22" x14ac:dyDescent="0.35">
      <c r="B109" s="4">
        <v>20.100000000000001</v>
      </c>
      <c r="C109" s="5">
        <v>0.13067732364161613</v>
      </c>
      <c r="D109" s="5">
        <v>38.56</v>
      </c>
      <c r="E109" s="5">
        <v>0.52</v>
      </c>
      <c r="F109" s="5">
        <v>6.1669999999999998</v>
      </c>
      <c r="G109" s="5">
        <v>90</v>
      </c>
      <c r="H109" s="5">
        <v>2.4225000000000003</v>
      </c>
      <c r="I109" s="5">
        <v>19.100000000000001</v>
      </c>
      <c r="J109" s="5">
        <v>12.33</v>
      </c>
      <c r="K109" s="5">
        <v>7.1020000000000003</v>
      </c>
      <c r="L109" s="5">
        <v>10.1608</v>
      </c>
      <c r="M109" s="5">
        <v>20</v>
      </c>
      <c r="N109" s="6">
        <v>4.5728768000000003E-2</v>
      </c>
      <c r="O109" s="5">
        <v>1</v>
      </c>
      <c r="P109">
        <v>0</v>
      </c>
      <c r="Q109">
        <v>0</v>
      </c>
      <c r="R109">
        <v>0</v>
      </c>
      <c r="T109">
        <f t="shared" si="3"/>
        <v>21.441981376958235</v>
      </c>
      <c r="U109">
        <f t="shared" si="4"/>
        <v>1.3419813769582341</v>
      </c>
      <c r="V109">
        <f t="shared" si="5"/>
        <v>1.800914016102718</v>
      </c>
    </row>
    <row r="110" spans="2:22" x14ac:dyDescent="0.35">
      <c r="B110" s="4">
        <v>19.5</v>
      </c>
      <c r="C110" s="5">
        <v>0.12453353302656033</v>
      </c>
      <c r="D110" s="5">
        <v>38.56</v>
      </c>
      <c r="E110" s="5">
        <v>0.52</v>
      </c>
      <c r="F110" s="5">
        <v>5.851</v>
      </c>
      <c r="G110" s="5">
        <v>96.7</v>
      </c>
      <c r="H110" s="5">
        <v>2.105</v>
      </c>
      <c r="I110" s="5">
        <v>19.100000000000001</v>
      </c>
      <c r="J110" s="5">
        <v>16.47</v>
      </c>
      <c r="K110" s="5">
        <v>7.89</v>
      </c>
      <c r="L110" s="5">
        <v>13.156000000000001</v>
      </c>
      <c r="M110" s="5">
        <v>57</v>
      </c>
      <c r="N110" s="6">
        <v>5.142062E-2</v>
      </c>
      <c r="O110" s="5">
        <v>1</v>
      </c>
      <c r="P110">
        <v>0</v>
      </c>
      <c r="Q110">
        <v>0</v>
      </c>
      <c r="R110">
        <v>0</v>
      </c>
      <c r="T110">
        <f t="shared" si="3"/>
        <v>19.596109242416357</v>
      </c>
      <c r="U110">
        <f t="shared" si="4"/>
        <v>9.6109242416357432E-2</v>
      </c>
      <c r="V110">
        <f t="shared" si="5"/>
        <v>9.2369864778461593E-3</v>
      </c>
    </row>
    <row r="111" spans="2:22" x14ac:dyDescent="0.35">
      <c r="B111" s="4">
        <v>19.5</v>
      </c>
      <c r="C111" s="5">
        <v>0.15802886422491008</v>
      </c>
      <c r="D111" s="5">
        <v>38.56</v>
      </c>
      <c r="E111" s="5">
        <v>0.52</v>
      </c>
      <c r="F111" s="5">
        <v>5.8360000000000003</v>
      </c>
      <c r="G111" s="5">
        <v>91.9</v>
      </c>
      <c r="H111" s="5">
        <v>2.21</v>
      </c>
      <c r="I111" s="5">
        <v>19.100000000000001</v>
      </c>
      <c r="J111" s="5">
        <v>18.66</v>
      </c>
      <c r="K111" s="5">
        <v>10.29</v>
      </c>
      <c r="L111" s="5">
        <v>14.156000000000001</v>
      </c>
      <c r="M111" s="5">
        <v>20</v>
      </c>
      <c r="N111" s="6">
        <v>4.8169776999999997E-2</v>
      </c>
      <c r="O111" s="5">
        <v>1</v>
      </c>
      <c r="P111">
        <v>1</v>
      </c>
      <c r="Q111">
        <v>0</v>
      </c>
      <c r="R111">
        <v>0</v>
      </c>
      <c r="T111">
        <f t="shared" si="3"/>
        <v>18.535844075687287</v>
      </c>
      <c r="U111">
        <f t="shared" si="4"/>
        <v>-0.96415592431271335</v>
      </c>
      <c r="V111">
        <f t="shared" si="5"/>
        <v>0.92959664638730266</v>
      </c>
    </row>
    <row r="112" spans="2:22" x14ac:dyDescent="0.35">
      <c r="B112" s="4">
        <v>20.399999999999999</v>
      </c>
      <c r="C112" s="5">
        <v>0.12325249529930257</v>
      </c>
      <c r="D112" s="5">
        <v>38.56</v>
      </c>
      <c r="E112" s="5">
        <v>0.52</v>
      </c>
      <c r="F112" s="5">
        <v>6.1269999999999998</v>
      </c>
      <c r="G112" s="5">
        <v>85.2</v>
      </c>
      <c r="H112" s="5">
        <v>2.1225000000000001</v>
      </c>
      <c r="I112" s="5">
        <v>19.100000000000001</v>
      </c>
      <c r="J112" s="5">
        <v>14.09</v>
      </c>
      <c r="K112" s="5">
        <v>6.008</v>
      </c>
      <c r="L112" s="5">
        <v>14.1632</v>
      </c>
      <c r="M112" s="5">
        <v>57</v>
      </c>
      <c r="N112" s="6">
        <v>5.1697460000000001E-2</v>
      </c>
      <c r="O112" s="5">
        <v>1</v>
      </c>
      <c r="P112">
        <v>0</v>
      </c>
      <c r="Q112">
        <v>0</v>
      </c>
      <c r="R112">
        <v>1</v>
      </c>
      <c r="T112">
        <f t="shared" si="3"/>
        <v>20.903872868596014</v>
      </c>
      <c r="U112">
        <f t="shared" si="4"/>
        <v>0.50387286859601588</v>
      </c>
      <c r="V112">
        <f t="shared" si="5"/>
        <v>0.25388786770717786</v>
      </c>
    </row>
    <row r="113" spans="2:22" x14ac:dyDescent="0.35">
      <c r="B113" s="4">
        <v>19.8</v>
      </c>
      <c r="C113" s="5">
        <v>0.12046388341513768</v>
      </c>
      <c r="D113" s="5">
        <v>38.56</v>
      </c>
      <c r="E113" s="5">
        <v>0.52</v>
      </c>
      <c r="F113" s="5">
        <v>6.4740000000000002</v>
      </c>
      <c r="G113" s="5">
        <v>97.1</v>
      </c>
      <c r="H113" s="5">
        <v>2.4350000000000001</v>
      </c>
      <c r="I113" s="5">
        <v>19.100000000000001</v>
      </c>
      <c r="J113" s="5">
        <v>12.27</v>
      </c>
      <c r="K113" s="5">
        <v>8.5960000000000001</v>
      </c>
      <c r="L113" s="5">
        <v>10.1584</v>
      </c>
      <c r="M113" s="5">
        <v>48</v>
      </c>
      <c r="N113" s="6">
        <v>5.0114606999999999E-2</v>
      </c>
      <c r="O113" s="5">
        <v>0</v>
      </c>
      <c r="P113">
        <v>0</v>
      </c>
      <c r="Q113">
        <v>0</v>
      </c>
      <c r="R113">
        <v>1</v>
      </c>
      <c r="T113">
        <f t="shared" si="3"/>
        <v>22.082180215123518</v>
      </c>
      <c r="U113">
        <f t="shared" si="4"/>
        <v>2.2821802151235175</v>
      </c>
      <c r="V113">
        <f t="shared" si="5"/>
        <v>5.2083465343012252</v>
      </c>
    </row>
    <row r="114" spans="2:22" x14ac:dyDescent="0.35">
      <c r="B114" s="4">
        <v>19.399999999999999</v>
      </c>
      <c r="C114" s="5">
        <v>0.23398853135437198</v>
      </c>
      <c r="D114" s="5">
        <v>38.56</v>
      </c>
      <c r="E114" s="5">
        <v>0.52</v>
      </c>
      <c r="F114" s="5">
        <v>6.2290000000000001</v>
      </c>
      <c r="G114" s="5">
        <v>91.2</v>
      </c>
      <c r="H114" s="5">
        <v>2.5449999999999999</v>
      </c>
      <c r="I114" s="5">
        <v>19.100000000000001</v>
      </c>
      <c r="J114" s="5">
        <v>15.55</v>
      </c>
      <c r="K114" s="5">
        <v>9.7880000000000003</v>
      </c>
      <c r="L114" s="5">
        <v>14.155200000000001</v>
      </c>
      <c r="M114" s="5">
        <v>41</v>
      </c>
      <c r="N114" s="6">
        <v>5.5473930999999997E-2</v>
      </c>
      <c r="O114" s="5">
        <v>1</v>
      </c>
      <c r="P114">
        <v>0</v>
      </c>
      <c r="Q114">
        <v>0</v>
      </c>
      <c r="R114">
        <v>0</v>
      </c>
      <c r="T114">
        <f t="shared" si="3"/>
        <v>21.856609690901312</v>
      </c>
      <c r="U114">
        <f t="shared" si="4"/>
        <v>2.4566096909013133</v>
      </c>
      <c r="V114">
        <f t="shared" si="5"/>
        <v>6.0349311734302464</v>
      </c>
    </row>
    <row r="115" spans="2:22" x14ac:dyDescent="0.35">
      <c r="B115" s="4">
        <v>21.7</v>
      </c>
      <c r="C115" s="5">
        <v>0.10249340943404117</v>
      </c>
      <c r="D115" s="5">
        <v>38.56</v>
      </c>
      <c r="E115" s="5">
        <v>0.52</v>
      </c>
      <c r="F115" s="5">
        <v>6.1950000000000003</v>
      </c>
      <c r="G115" s="5">
        <v>54.4</v>
      </c>
      <c r="H115" s="5">
        <v>2.7775000000000003</v>
      </c>
      <c r="I115" s="5">
        <v>19.100000000000001</v>
      </c>
      <c r="J115" s="5">
        <v>13</v>
      </c>
      <c r="K115" s="5">
        <v>6.9340000000000002</v>
      </c>
      <c r="L115" s="5">
        <v>10.1736</v>
      </c>
      <c r="M115" s="5">
        <v>37</v>
      </c>
      <c r="N115" s="6">
        <v>4.5227306000000002E-2</v>
      </c>
      <c r="O115" s="5">
        <v>1</v>
      </c>
      <c r="P115">
        <v>0</v>
      </c>
      <c r="Q115">
        <v>0</v>
      </c>
      <c r="R115">
        <v>0</v>
      </c>
      <c r="T115">
        <f t="shared" si="3"/>
        <v>21.121231705792908</v>
      </c>
      <c r="U115">
        <f t="shared" si="4"/>
        <v>-0.57876829420709086</v>
      </c>
      <c r="V115">
        <f t="shared" si="5"/>
        <v>0.33497273837938568</v>
      </c>
    </row>
    <row r="116" spans="2:22" x14ac:dyDescent="0.35">
      <c r="B116" s="4">
        <v>22.8</v>
      </c>
      <c r="C116" s="5">
        <v>9.6073524746064135E-2</v>
      </c>
      <c r="D116" s="5">
        <v>40.01</v>
      </c>
      <c r="E116" s="5">
        <v>0.54700000000000004</v>
      </c>
      <c r="F116" s="5">
        <v>6.7149999999999999</v>
      </c>
      <c r="G116" s="5">
        <v>81.599999999999994</v>
      </c>
      <c r="H116" s="5">
        <v>2.6749999999999998</v>
      </c>
      <c r="I116" s="5">
        <v>22.2</v>
      </c>
      <c r="J116" s="5">
        <v>10.16</v>
      </c>
      <c r="K116" s="5">
        <v>5.6559999999999997</v>
      </c>
      <c r="L116" s="5">
        <v>13.182399999999999</v>
      </c>
      <c r="M116" s="5">
        <v>34</v>
      </c>
      <c r="N116" s="6">
        <v>5.432915E-2</v>
      </c>
      <c r="O116" s="5">
        <v>1</v>
      </c>
      <c r="P116">
        <v>0</v>
      </c>
      <c r="Q116">
        <v>1</v>
      </c>
      <c r="R116">
        <v>0</v>
      </c>
      <c r="T116">
        <f t="shared" si="3"/>
        <v>27.381057110404189</v>
      </c>
      <c r="U116">
        <f t="shared" si="4"/>
        <v>4.5810571104041884</v>
      </c>
      <c r="V116">
        <f t="shared" si="5"/>
        <v>20.986084248784774</v>
      </c>
    </row>
    <row r="117" spans="2:22" x14ac:dyDescent="0.35">
      <c r="B117" s="4">
        <v>18.8</v>
      </c>
      <c r="C117" s="5">
        <v>0.11626187928444459</v>
      </c>
      <c r="D117" s="5">
        <v>40.01</v>
      </c>
      <c r="E117" s="5">
        <v>0.54700000000000004</v>
      </c>
      <c r="F117" s="5">
        <v>5.9130000000000003</v>
      </c>
      <c r="G117" s="5">
        <v>92.9</v>
      </c>
      <c r="H117" s="5">
        <v>2.3525</v>
      </c>
      <c r="I117" s="5">
        <v>22.2</v>
      </c>
      <c r="J117" s="5">
        <v>16.21</v>
      </c>
      <c r="K117" s="5">
        <v>7.8997670682730989</v>
      </c>
      <c r="L117" s="5">
        <v>15.150399999999999</v>
      </c>
      <c r="M117" s="5">
        <v>35</v>
      </c>
      <c r="N117" s="6">
        <v>5.7643673999999999E-2</v>
      </c>
      <c r="O117" s="5">
        <v>1</v>
      </c>
      <c r="P117">
        <v>0</v>
      </c>
      <c r="Q117">
        <v>1</v>
      </c>
      <c r="R117">
        <v>0</v>
      </c>
      <c r="T117">
        <f t="shared" si="3"/>
        <v>22.138298231142205</v>
      </c>
      <c r="U117">
        <f t="shared" si="4"/>
        <v>3.338298231142204</v>
      </c>
      <c r="V117">
        <f t="shared" si="5"/>
        <v>11.144235080047169</v>
      </c>
    </row>
    <row r="118" spans="2:22" x14ac:dyDescent="0.35">
      <c r="B118" s="4">
        <v>18.7</v>
      </c>
      <c r="C118" s="5">
        <v>0.2005870556007992</v>
      </c>
      <c r="D118" s="5">
        <v>40.01</v>
      </c>
      <c r="E118" s="5">
        <v>0.54700000000000004</v>
      </c>
      <c r="F118" s="5">
        <v>6.0919999999999996</v>
      </c>
      <c r="G118" s="5">
        <v>95.4</v>
      </c>
      <c r="H118" s="5">
        <v>2.5474999999999999</v>
      </c>
      <c r="I118" s="5">
        <v>22.2</v>
      </c>
      <c r="J118" s="5">
        <v>17.09</v>
      </c>
      <c r="K118" s="5">
        <v>10.074</v>
      </c>
      <c r="L118" s="5">
        <v>10.1496</v>
      </c>
      <c r="M118" s="5">
        <v>59</v>
      </c>
      <c r="N118" s="6">
        <v>6.0331194999999997E-2</v>
      </c>
      <c r="O118" s="5">
        <v>1</v>
      </c>
      <c r="P118">
        <v>0</v>
      </c>
      <c r="Q118">
        <v>1</v>
      </c>
      <c r="R118">
        <v>0</v>
      </c>
      <c r="T118">
        <f t="shared" si="3"/>
        <v>22.950911138527601</v>
      </c>
      <c r="U118">
        <f t="shared" si="4"/>
        <v>4.2509111385276022</v>
      </c>
      <c r="V118">
        <f t="shared" si="5"/>
        <v>18.070245507658036</v>
      </c>
    </row>
    <row r="119" spans="2:22" x14ac:dyDescent="0.35">
      <c r="B119" s="4">
        <v>18.5</v>
      </c>
      <c r="C119" s="5">
        <v>0.13305252798715142</v>
      </c>
      <c r="D119" s="5">
        <v>40.01</v>
      </c>
      <c r="E119" s="5">
        <v>0.54700000000000004</v>
      </c>
      <c r="F119" s="5">
        <v>6.2539999999999996</v>
      </c>
      <c r="G119" s="5">
        <v>84.2</v>
      </c>
      <c r="H119" s="5">
        <v>2.2549999999999999</v>
      </c>
      <c r="I119" s="5">
        <v>22.2</v>
      </c>
      <c r="J119" s="5">
        <v>10.45</v>
      </c>
      <c r="K119" s="5">
        <v>6.67</v>
      </c>
      <c r="L119" s="5">
        <v>12.148</v>
      </c>
      <c r="M119" s="5">
        <v>39</v>
      </c>
      <c r="N119" s="6">
        <v>5.6980267000000001E-2</v>
      </c>
      <c r="O119" s="5">
        <v>0</v>
      </c>
      <c r="P119">
        <v>0</v>
      </c>
      <c r="Q119">
        <v>0</v>
      </c>
      <c r="R119">
        <v>1</v>
      </c>
      <c r="T119">
        <f t="shared" si="3"/>
        <v>24.832884379584971</v>
      </c>
      <c r="U119">
        <f t="shared" si="4"/>
        <v>6.3328843795849714</v>
      </c>
      <c r="V119">
        <f t="shared" si="5"/>
        <v>40.105424565191328</v>
      </c>
    </row>
    <row r="120" spans="2:22" x14ac:dyDescent="0.35">
      <c r="B120" s="4">
        <v>18.3</v>
      </c>
      <c r="C120" s="5">
        <v>0.15814839260023492</v>
      </c>
      <c r="D120" s="5">
        <v>40.01</v>
      </c>
      <c r="E120" s="5">
        <v>0.54700000000000004</v>
      </c>
      <c r="F120" s="5">
        <v>5.9279999999999999</v>
      </c>
      <c r="G120" s="5">
        <v>88.2</v>
      </c>
      <c r="H120" s="5">
        <v>2.4625000000000004</v>
      </c>
      <c r="I120" s="5">
        <v>22.2</v>
      </c>
      <c r="J120" s="5">
        <v>15.76</v>
      </c>
      <c r="K120" s="5">
        <v>7.5659999999999998</v>
      </c>
      <c r="L120" s="5">
        <v>11.1464</v>
      </c>
      <c r="M120" s="5">
        <v>24</v>
      </c>
      <c r="N120" s="6">
        <v>5.3824188000000002E-2</v>
      </c>
      <c r="O120" s="5">
        <v>0</v>
      </c>
      <c r="P120">
        <v>0</v>
      </c>
      <c r="Q120">
        <v>0</v>
      </c>
      <c r="R120">
        <v>0</v>
      </c>
      <c r="T120">
        <f t="shared" si="3"/>
        <v>20.64593970756636</v>
      </c>
      <c r="U120">
        <f t="shared" si="4"/>
        <v>2.3459397075663588</v>
      </c>
      <c r="V120">
        <f t="shared" si="5"/>
        <v>5.5034331115365331</v>
      </c>
    </row>
    <row r="121" spans="2:22" x14ac:dyDescent="0.35">
      <c r="B121" s="4">
        <v>21.2</v>
      </c>
      <c r="C121" s="5">
        <v>0.12361488619930215</v>
      </c>
      <c r="D121" s="5">
        <v>40.01</v>
      </c>
      <c r="E121" s="5">
        <v>0.54700000000000004</v>
      </c>
      <c r="F121" s="5">
        <v>6.1760000000000002</v>
      </c>
      <c r="G121" s="5">
        <v>72.5</v>
      </c>
      <c r="H121" s="5">
        <v>2.73</v>
      </c>
      <c r="I121" s="5">
        <v>22.2</v>
      </c>
      <c r="J121" s="5">
        <v>12.04</v>
      </c>
      <c r="K121" s="5">
        <v>6.524</v>
      </c>
      <c r="L121" s="5">
        <v>13.169600000000001</v>
      </c>
      <c r="M121" s="5">
        <v>23</v>
      </c>
      <c r="N121" s="6">
        <v>5.2774054000000001E-2</v>
      </c>
      <c r="O121" s="5">
        <v>0</v>
      </c>
      <c r="P121">
        <v>0</v>
      </c>
      <c r="Q121">
        <v>0</v>
      </c>
      <c r="R121">
        <v>0</v>
      </c>
      <c r="T121">
        <f t="shared" si="3"/>
        <v>23.299625940795195</v>
      </c>
      <c r="U121">
        <f t="shared" si="4"/>
        <v>2.099625940795196</v>
      </c>
      <c r="V121">
        <f t="shared" si="5"/>
        <v>4.4084290912601123</v>
      </c>
    </row>
    <row r="122" spans="2:22" x14ac:dyDescent="0.35">
      <c r="B122" s="4">
        <v>19.2</v>
      </c>
      <c r="C122" s="5">
        <v>0.14061375339416449</v>
      </c>
      <c r="D122" s="5">
        <v>40.01</v>
      </c>
      <c r="E122" s="5">
        <v>0.54700000000000004</v>
      </c>
      <c r="F122" s="5">
        <v>6.0209999999999999</v>
      </c>
      <c r="G122" s="5">
        <v>82.6</v>
      </c>
      <c r="H122" s="5">
        <v>2.7475000000000001</v>
      </c>
      <c r="I122" s="5">
        <v>22.2</v>
      </c>
      <c r="J122" s="5">
        <v>10.3</v>
      </c>
      <c r="K122" s="5">
        <v>9.484</v>
      </c>
      <c r="L122" s="5">
        <v>15.153600000000001</v>
      </c>
      <c r="M122" s="5">
        <v>28</v>
      </c>
      <c r="N122" s="6">
        <v>6.0808694000000003E-2</v>
      </c>
      <c r="O122" s="5">
        <v>0</v>
      </c>
      <c r="P122">
        <v>0</v>
      </c>
      <c r="Q122">
        <v>0</v>
      </c>
      <c r="R122">
        <v>1</v>
      </c>
      <c r="T122">
        <f t="shared" si="3"/>
        <v>24.662904281546982</v>
      </c>
      <c r="U122">
        <f t="shared" si="4"/>
        <v>5.462904281546983</v>
      </c>
      <c r="V122">
        <f t="shared" si="5"/>
        <v>29.84332318934436</v>
      </c>
    </row>
    <row r="123" spans="2:22" x14ac:dyDescent="0.35">
      <c r="B123" s="4">
        <v>20.399999999999999</v>
      </c>
      <c r="C123" s="5">
        <v>0.12273077538031696</v>
      </c>
      <c r="D123" s="5">
        <v>40.01</v>
      </c>
      <c r="E123" s="5">
        <v>0.54700000000000004</v>
      </c>
      <c r="F123" s="5">
        <v>5.8719999999999999</v>
      </c>
      <c r="G123" s="5">
        <v>73.099999999999994</v>
      </c>
      <c r="H123" s="5">
        <v>2.4775</v>
      </c>
      <c r="I123" s="5">
        <v>22.2</v>
      </c>
      <c r="J123" s="5">
        <v>15.37</v>
      </c>
      <c r="K123" s="5">
        <v>8.0079999999999991</v>
      </c>
      <c r="L123" s="5">
        <v>14.1632</v>
      </c>
      <c r="M123" s="5">
        <v>40</v>
      </c>
      <c r="N123" s="6">
        <v>5.6588860999999997E-2</v>
      </c>
      <c r="O123" s="5">
        <v>1</v>
      </c>
      <c r="P123">
        <v>0</v>
      </c>
      <c r="Q123">
        <v>1</v>
      </c>
      <c r="R123">
        <v>0</v>
      </c>
      <c r="T123">
        <f t="shared" si="3"/>
        <v>22.387012497399578</v>
      </c>
      <c r="U123">
        <f t="shared" si="4"/>
        <v>1.9870124973995793</v>
      </c>
      <c r="V123">
        <f t="shared" si="5"/>
        <v>3.9482186648221131</v>
      </c>
    </row>
    <row r="124" spans="2:22" x14ac:dyDescent="0.35">
      <c r="B124" s="4">
        <v>19.3</v>
      </c>
      <c r="C124" s="5">
        <v>0.13519500804868875</v>
      </c>
      <c r="D124" s="5">
        <v>40.01</v>
      </c>
      <c r="E124" s="5">
        <v>0.54700000000000004</v>
      </c>
      <c r="F124" s="5">
        <v>5.7309999999999999</v>
      </c>
      <c r="G124" s="5">
        <v>65.2</v>
      </c>
      <c r="H124" s="5">
        <v>2.7575000000000003</v>
      </c>
      <c r="I124" s="5">
        <v>22.2</v>
      </c>
      <c r="J124" s="5">
        <v>13.61</v>
      </c>
      <c r="K124" s="5">
        <v>10.186</v>
      </c>
      <c r="L124" s="5">
        <v>11.154400000000001</v>
      </c>
      <c r="M124" s="5">
        <v>20</v>
      </c>
      <c r="N124" s="6">
        <v>5.2908001000000003E-2</v>
      </c>
      <c r="O124" s="5">
        <v>1</v>
      </c>
      <c r="P124">
        <v>0</v>
      </c>
      <c r="Q124">
        <v>1</v>
      </c>
      <c r="R124">
        <v>0</v>
      </c>
      <c r="T124">
        <f t="shared" si="3"/>
        <v>22.47779382908346</v>
      </c>
      <c r="U124">
        <f t="shared" si="4"/>
        <v>3.1777938290834591</v>
      </c>
      <c r="V124">
        <f t="shared" si="5"/>
        <v>10.098373620160913</v>
      </c>
    </row>
    <row r="125" spans="2:22" x14ac:dyDescent="0.35">
      <c r="B125" s="4">
        <v>22</v>
      </c>
      <c r="C125" s="5">
        <v>6.6714277462203694E-2</v>
      </c>
      <c r="D125" s="5">
        <v>55.65</v>
      </c>
      <c r="E125" s="5">
        <v>0.58099999999999996</v>
      </c>
      <c r="F125" s="5">
        <v>5.87</v>
      </c>
      <c r="G125" s="5">
        <v>69.7</v>
      </c>
      <c r="H125" s="5">
        <v>2.2574999999999998</v>
      </c>
      <c r="I125" s="5">
        <v>20.9</v>
      </c>
      <c r="J125" s="5">
        <v>14.37</v>
      </c>
      <c r="K125" s="5">
        <v>7.84</v>
      </c>
      <c r="L125" s="5">
        <v>10.176</v>
      </c>
      <c r="M125" s="5">
        <v>23</v>
      </c>
      <c r="N125" s="6">
        <v>5.6973923000000003E-2</v>
      </c>
      <c r="O125" s="5">
        <v>1</v>
      </c>
      <c r="P125">
        <v>0</v>
      </c>
      <c r="Q125">
        <v>1</v>
      </c>
      <c r="R125">
        <v>0</v>
      </c>
      <c r="T125">
        <f t="shared" si="3"/>
        <v>19.890096464107426</v>
      </c>
      <c r="U125">
        <f t="shared" si="4"/>
        <v>-2.109903535892574</v>
      </c>
      <c r="V125">
        <f t="shared" si="5"/>
        <v>4.4516929307719861</v>
      </c>
    </row>
    <row r="126" spans="2:22" x14ac:dyDescent="0.35">
      <c r="B126" s="4">
        <v>20.3</v>
      </c>
      <c r="C126" s="5">
        <v>6.9199516801004418E-2</v>
      </c>
      <c r="D126" s="5">
        <v>55.65</v>
      </c>
      <c r="E126" s="5">
        <v>0.58099999999999996</v>
      </c>
      <c r="F126" s="5">
        <v>6.0039999999999996</v>
      </c>
      <c r="G126" s="5">
        <v>84.1</v>
      </c>
      <c r="H126" s="5">
        <v>2.1975000000000002</v>
      </c>
      <c r="I126" s="5">
        <v>20.9</v>
      </c>
      <c r="J126" s="5">
        <v>14.27</v>
      </c>
      <c r="K126" s="5">
        <v>9.7059999999999995</v>
      </c>
      <c r="L126" s="5">
        <v>10.1624</v>
      </c>
      <c r="M126" s="5">
        <v>39</v>
      </c>
      <c r="N126" s="6">
        <v>5.6765615999999998E-2</v>
      </c>
      <c r="O126" s="5">
        <v>1</v>
      </c>
      <c r="P126">
        <v>0</v>
      </c>
      <c r="Q126">
        <v>0</v>
      </c>
      <c r="R126">
        <v>1</v>
      </c>
      <c r="T126">
        <f t="shared" si="3"/>
        <v>20.953239600183053</v>
      </c>
      <c r="U126">
        <f t="shared" si="4"/>
        <v>0.65323960018305272</v>
      </c>
      <c r="V126">
        <f t="shared" si="5"/>
        <v>0.42672197524731459</v>
      </c>
    </row>
    <row r="127" spans="2:22" x14ac:dyDescent="0.35">
      <c r="B127" s="4">
        <v>20.5</v>
      </c>
      <c r="C127" s="5">
        <v>8.8917060021715302E-2</v>
      </c>
      <c r="D127" s="5">
        <v>55.65</v>
      </c>
      <c r="E127" s="5">
        <v>0.58099999999999996</v>
      </c>
      <c r="F127" s="5">
        <v>5.9610000000000003</v>
      </c>
      <c r="G127" s="5">
        <v>92.9</v>
      </c>
      <c r="H127" s="5">
        <v>2.09</v>
      </c>
      <c r="I127" s="5">
        <v>20.9</v>
      </c>
      <c r="J127" s="5">
        <v>17.93</v>
      </c>
      <c r="K127" s="5">
        <v>8.91</v>
      </c>
      <c r="L127" s="5">
        <v>10.164</v>
      </c>
      <c r="M127" s="5">
        <v>51</v>
      </c>
      <c r="N127" s="6">
        <v>6.0720897000000003E-2</v>
      </c>
      <c r="O127" s="5">
        <v>1</v>
      </c>
      <c r="P127">
        <v>0</v>
      </c>
      <c r="Q127">
        <v>0</v>
      </c>
      <c r="R127">
        <v>0</v>
      </c>
      <c r="T127">
        <f t="shared" si="3"/>
        <v>19.586747443749783</v>
      </c>
      <c r="U127">
        <f t="shared" si="4"/>
        <v>-0.9132525562502174</v>
      </c>
      <c r="V127">
        <f t="shared" si="5"/>
        <v>0.83403023149755651</v>
      </c>
    </row>
    <row r="128" spans="2:22" x14ac:dyDescent="0.35">
      <c r="B128" s="4">
        <v>17.3</v>
      </c>
      <c r="C128" s="5">
        <v>0.14009232257621801</v>
      </c>
      <c r="D128" s="5">
        <v>55.65</v>
      </c>
      <c r="E128" s="5">
        <v>0.58099999999999996</v>
      </c>
      <c r="F128" s="5">
        <v>5.8559999999999999</v>
      </c>
      <c r="G128" s="5">
        <v>97</v>
      </c>
      <c r="H128" s="5">
        <v>1.9449999999999998</v>
      </c>
      <c r="I128" s="5">
        <v>20.9</v>
      </c>
      <c r="J128" s="5">
        <v>25.41</v>
      </c>
      <c r="K128" s="5">
        <v>9.1460000000000008</v>
      </c>
      <c r="L128" s="5">
        <v>10.138400000000001</v>
      </c>
      <c r="M128" s="5">
        <v>51</v>
      </c>
      <c r="N128" s="6">
        <v>5.2355371999999997E-2</v>
      </c>
      <c r="O128" s="5">
        <v>1</v>
      </c>
      <c r="P128">
        <v>1</v>
      </c>
      <c r="Q128">
        <v>0</v>
      </c>
      <c r="R128">
        <v>0</v>
      </c>
      <c r="T128">
        <f t="shared" si="3"/>
        <v>14.831893246597811</v>
      </c>
      <c r="U128">
        <f t="shared" si="4"/>
        <v>-2.4681067534021892</v>
      </c>
      <c r="V128">
        <f t="shared" si="5"/>
        <v>6.0915509461894946</v>
      </c>
    </row>
    <row r="129" spans="2:22" x14ac:dyDescent="0.35">
      <c r="B129" s="4">
        <v>18.8</v>
      </c>
      <c r="C129" s="5">
        <v>9.3936509478379532E-2</v>
      </c>
      <c r="D129" s="5">
        <v>55.65</v>
      </c>
      <c r="E129" s="5">
        <v>0.58099999999999996</v>
      </c>
      <c r="F129" s="5">
        <v>5.8789999999999996</v>
      </c>
      <c r="G129" s="5">
        <v>95.8</v>
      </c>
      <c r="H129" s="5">
        <v>2.0075000000000003</v>
      </c>
      <c r="I129" s="5">
        <v>20.9</v>
      </c>
      <c r="J129" s="5">
        <v>17.579999999999998</v>
      </c>
      <c r="K129" s="5">
        <v>6.2759999999999998</v>
      </c>
      <c r="L129" s="5">
        <v>13.150399999999999</v>
      </c>
      <c r="M129" s="5">
        <v>56</v>
      </c>
      <c r="N129" s="6">
        <v>6.2119064000000002E-2</v>
      </c>
      <c r="O129" s="5">
        <v>0</v>
      </c>
      <c r="P129">
        <v>0</v>
      </c>
      <c r="Q129">
        <v>1</v>
      </c>
      <c r="R129">
        <v>0</v>
      </c>
      <c r="T129">
        <f t="shared" si="3"/>
        <v>17.686871469480394</v>
      </c>
      <c r="U129">
        <f t="shared" si="4"/>
        <v>-1.1131285305196066</v>
      </c>
      <c r="V129">
        <f t="shared" si="5"/>
        <v>1.2390551254567388</v>
      </c>
    </row>
    <row r="130" spans="2:22" x14ac:dyDescent="0.35">
      <c r="B130" s="4">
        <v>21.4</v>
      </c>
      <c r="C130" s="5">
        <v>0.15616579098344333</v>
      </c>
      <c r="D130" s="5">
        <v>55.65</v>
      </c>
      <c r="E130" s="5">
        <v>0.58099999999999996</v>
      </c>
      <c r="F130" s="5">
        <v>5.9859999999999998</v>
      </c>
      <c r="G130" s="5">
        <v>88.4</v>
      </c>
      <c r="H130" s="5">
        <v>1.9899999999999998</v>
      </c>
      <c r="I130" s="5">
        <v>20.9</v>
      </c>
      <c r="J130" s="5">
        <v>14.81</v>
      </c>
      <c r="K130" s="5">
        <v>8.1280000000000001</v>
      </c>
      <c r="L130" s="5">
        <v>14.171200000000001</v>
      </c>
      <c r="M130" s="5">
        <v>22</v>
      </c>
      <c r="N130" s="6">
        <v>6.0716839000000002E-2</v>
      </c>
      <c r="O130" s="5">
        <v>1</v>
      </c>
      <c r="P130">
        <v>1</v>
      </c>
      <c r="Q130">
        <v>0</v>
      </c>
      <c r="R130">
        <v>0</v>
      </c>
      <c r="T130">
        <f t="shared" si="3"/>
        <v>21.513686627699133</v>
      </c>
      <c r="U130">
        <f t="shared" si="4"/>
        <v>0.11368662769913485</v>
      </c>
      <c r="V130">
        <f t="shared" si="5"/>
        <v>1.2924649317601695E-2</v>
      </c>
    </row>
    <row r="131" spans="2:22" x14ac:dyDescent="0.35">
      <c r="B131" s="4">
        <v>15.7</v>
      </c>
      <c r="C131" s="5">
        <v>0.32739545268624176</v>
      </c>
      <c r="D131" s="5">
        <v>55.65</v>
      </c>
      <c r="E131" s="5">
        <v>0.58099999999999996</v>
      </c>
      <c r="F131" s="5">
        <v>5.6130000000000004</v>
      </c>
      <c r="G131" s="5">
        <v>95.6</v>
      </c>
      <c r="H131" s="5">
        <v>1.7549999999999999</v>
      </c>
      <c r="I131" s="5">
        <v>20.9</v>
      </c>
      <c r="J131" s="5">
        <v>27.26</v>
      </c>
      <c r="K131" s="5">
        <v>7.7140000000000004</v>
      </c>
      <c r="L131" s="5">
        <v>10.1256</v>
      </c>
      <c r="M131" s="5">
        <v>42</v>
      </c>
      <c r="N131" s="6">
        <v>6.3462126999999993E-2</v>
      </c>
      <c r="O131" s="5">
        <v>0</v>
      </c>
      <c r="P131">
        <v>1</v>
      </c>
      <c r="Q131">
        <v>0</v>
      </c>
      <c r="R131">
        <v>0</v>
      </c>
      <c r="T131">
        <f t="shared" si="3"/>
        <v>11.939338002880941</v>
      </c>
      <c r="U131">
        <f t="shared" si="4"/>
        <v>-3.7606619971190582</v>
      </c>
      <c r="V131">
        <f t="shared" si="5"/>
        <v>14.142578656575504</v>
      </c>
    </row>
    <row r="132" spans="2:22" x14ac:dyDescent="0.35">
      <c r="B132" s="4">
        <v>16.2</v>
      </c>
      <c r="C132" s="5">
        <v>0.23043689014167512</v>
      </c>
      <c r="D132" s="5">
        <v>51.89</v>
      </c>
      <c r="E132" s="5">
        <v>0.624</v>
      </c>
      <c r="F132" s="5">
        <v>5.6929999999999996</v>
      </c>
      <c r="G132" s="5">
        <v>96</v>
      </c>
      <c r="H132" s="5">
        <v>1.7875000000000001</v>
      </c>
      <c r="I132" s="5">
        <v>18.8</v>
      </c>
      <c r="J132" s="5">
        <v>17.190000000000001</v>
      </c>
      <c r="K132" s="5">
        <v>5.9240000000000004</v>
      </c>
      <c r="L132" s="5">
        <v>15.1296</v>
      </c>
      <c r="M132" s="5">
        <v>31</v>
      </c>
      <c r="N132" s="6">
        <v>5.6659876999999997E-2</v>
      </c>
      <c r="O132" s="5">
        <v>1</v>
      </c>
      <c r="P132">
        <v>0</v>
      </c>
      <c r="Q132">
        <v>0</v>
      </c>
      <c r="R132">
        <v>0</v>
      </c>
      <c r="T132">
        <f t="shared" si="3"/>
        <v>15.286794932565968</v>
      </c>
      <c r="U132">
        <f t="shared" si="4"/>
        <v>-0.91320506743403129</v>
      </c>
      <c r="V132">
        <f t="shared" si="5"/>
        <v>0.83394349518719368</v>
      </c>
    </row>
    <row r="133" spans="2:22" x14ac:dyDescent="0.35">
      <c r="B133" s="4">
        <v>18</v>
      </c>
      <c r="C133" s="5">
        <v>0.28173693509215308</v>
      </c>
      <c r="D133" s="5">
        <v>51.89</v>
      </c>
      <c r="E133" s="5">
        <v>0.624</v>
      </c>
      <c r="F133" s="5">
        <v>6.431</v>
      </c>
      <c r="G133" s="5">
        <v>98.8</v>
      </c>
      <c r="H133" s="5">
        <v>1.8149999999999999</v>
      </c>
      <c r="I133" s="5">
        <v>18.8</v>
      </c>
      <c r="J133" s="5">
        <v>15.39</v>
      </c>
      <c r="K133" s="5">
        <v>8.16</v>
      </c>
      <c r="L133" s="5">
        <v>14.144</v>
      </c>
      <c r="M133" s="5">
        <v>41</v>
      </c>
      <c r="N133" s="6">
        <v>5.6365006000000002E-2</v>
      </c>
      <c r="O133" s="5">
        <v>0</v>
      </c>
      <c r="P133">
        <v>0</v>
      </c>
      <c r="Q133">
        <v>0</v>
      </c>
      <c r="R133">
        <v>0</v>
      </c>
      <c r="T133">
        <f t="shared" si="3"/>
        <v>18.951874302300119</v>
      </c>
      <c r="U133">
        <f t="shared" si="4"/>
        <v>0.95187430230011927</v>
      </c>
      <c r="V133">
        <f t="shared" si="5"/>
        <v>0.90606468737933887</v>
      </c>
    </row>
    <row r="134" spans="2:22" x14ac:dyDescent="0.35">
      <c r="B134" s="4">
        <v>14.3</v>
      </c>
      <c r="C134" s="5">
        <v>0.6319364495150489</v>
      </c>
      <c r="D134" s="5">
        <v>51.89</v>
      </c>
      <c r="E134" s="5">
        <v>0.624</v>
      </c>
      <c r="F134" s="5">
        <v>5.6369999999999996</v>
      </c>
      <c r="G134" s="5">
        <v>94.7</v>
      </c>
      <c r="H134" s="5">
        <v>1.9824999999999999</v>
      </c>
      <c r="I134" s="5">
        <v>18.8</v>
      </c>
      <c r="J134" s="5">
        <v>18.34</v>
      </c>
      <c r="K134" s="5">
        <v>7.8860000000000001</v>
      </c>
      <c r="L134" s="5">
        <v>10.1144</v>
      </c>
      <c r="M134" s="5">
        <v>30</v>
      </c>
      <c r="N134" s="6">
        <v>5.8060502999999999E-2</v>
      </c>
      <c r="O134" s="5">
        <v>1</v>
      </c>
      <c r="P134">
        <v>1</v>
      </c>
      <c r="Q134">
        <v>0</v>
      </c>
      <c r="R134">
        <v>0</v>
      </c>
      <c r="T134">
        <f t="shared" ref="T134:T197" si="6">B$2+SUMPRODUCT(C$2:R$2,C134:R134)</f>
        <v>14.733172585738643</v>
      </c>
      <c r="U134">
        <f t="shared" ref="U134:U197" si="7">T134-B134</f>
        <v>0.43317258573864237</v>
      </c>
      <c r="V134">
        <f t="shared" ref="V134:V197" si="8">U134*U134</f>
        <v>0.18763848903550148</v>
      </c>
    </row>
    <row r="135" spans="2:22" x14ac:dyDescent="0.35">
      <c r="B135" s="4">
        <v>19.2</v>
      </c>
      <c r="C135" s="5">
        <v>0.29271438907980252</v>
      </c>
      <c r="D135" s="5">
        <v>51.89</v>
      </c>
      <c r="E135" s="5">
        <v>0.624</v>
      </c>
      <c r="F135" s="5">
        <v>6.4580000000000002</v>
      </c>
      <c r="G135" s="5">
        <v>98.9</v>
      </c>
      <c r="H135" s="5">
        <v>2.1175000000000002</v>
      </c>
      <c r="I135" s="5">
        <v>18.8</v>
      </c>
      <c r="J135" s="5">
        <v>12.6</v>
      </c>
      <c r="K135" s="5">
        <v>8.984</v>
      </c>
      <c r="L135" s="5">
        <v>13.153600000000001</v>
      </c>
      <c r="M135" s="5">
        <v>25</v>
      </c>
      <c r="N135" s="6">
        <v>6.6273177000000003E-2</v>
      </c>
      <c r="O135" s="5">
        <v>1</v>
      </c>
      <c r="P135">
        <v>0</v>
      </c>
      <c r="Q135">
        <v>0</v>
      </c>
      <c r="R135">
        <v>0</v>
      </c>
      <c r="T135">
        <f t="shared" si="6"/>
        <v>21.938380226667171</v>
      </c>
      <c r="U135">
        <f t="shared" si="7"/>
        <v>2.7383802266671715</v>
      </c>
      <c r="V135">
        <f t="shared" si="8"/>
        <v>7.4987262658017499</v>
      </c>
    </row>
    <row r="136" spans="2:22" x14ac:dyDescent="0.35">
      <c r="B136" s="4">
        <v>19.600000000000001</v>
      </c>
      <c r="C136" s="5">
        <v>0.7852431092803438</v>
      </c>
      <c r="D136" s="5">
        <v>51.89</v>
      </c>
      <c r="E136" s="5">
        <v>0.624</v>
      </c>
      <c r="F136" s="5">
        <v>6.3259999999999996</v>
      </c>
      <c r="G136" s="5">
        <v>97.7</v>
      </c>
      <c r="H136" s="5">
        <v>2.27</v>
      </c>
      <c r="I136" s="5">
        <v>18.8</v>
      </c>
      <c r="J136" s="5">
        <v>12.26</v>
      </c>
      <c r="K136" s="5">
        <v>7.5919999999999996</v>
      </c>
      <c r="L136" s="5">
        <v>12.1568</v>
      </c>
      <c r="M136" s="5">
        <v>29</v>
      </c>
      <c r="N136" s="6">
        <v>5.5879605999999998E-2</v>
      </c>
      <c r="O136" s="5">
        <v>1</v>
      </c>
      <c r="P136">
        <v>0</v>
      </c>
      <c r="Q136">
        <v>0</v>
      </c>
      <c r="R136">
        <v>0</v>
      </c>
      <c r="T136">
        <f t="shared" si="6"/>
        <v>20.331945113425554</v>
      </c>
      <c r="U136">
        <f t="shared" si="7"/>
        <v>0.73194511342555302</v>
      </c>
      <c r="V136">
        <f t="shared" si="8"/>
        <v>0.53574364906754568</v>
      </c>
    </row>
    <row r="137" spans="2:22" x14ac:dyDescent="0.35">
      <c r="B137" s="4">
        <v>23</v>
      </c>
      <c r="C137" s="5">
        <v>0.46376546227858856</v>
      </c>
      <c r="D137" s="5">
        <v>51.89</v>
      </c>
      <c r="E137" s="5">
        <v>0.624</v>
      </c>
      <c r="F137" s="5">
        <v>6.3719999999999999</v>
      </c>
      <c r="G137" s="5">
        <v>97.9</v>
      </c>
      <c r="H137" s="5">
        <v>2.3275000000000001</v>
      </c>
      <c r="I137" s="5">
        <v>18.8</v>
      </c>
      <c r="J137" s="5">
        <v>11.12</v>
      </c>
      <c r="K137" s="5">
        <v>8.9600000000000009</v>
      </c>
      <c r="L137" s="5">
        <v>12.183999999999999</v>
      </c>
      <c r="M137" s="5">
        <v>57</v>
      </c>
      <c r="N137" s="6">
        <v>5.495705E-2</v>
      </c>
      <c r="O137" s="5">
        <v>1</v>
      </c>
      <c r="P137">
        <v>0</v>
      </c>
      <c r="Q137">
        <v>0</v>
      </c>
      <c r="R137">
        <v>1</v>
      </c>
      <c r="T137">
        <f t="shared" si="6"/>
        <v>21.281576916559949</v>
      </c>
      <c r="U137">
        <f t="shared" si="7"/>
        <v>-1.7184230834400509</v>
      </c>
      <c r="V137">
        <f t="shared" si="8"/>
        <v>2.9529778936996123</v>
      </c>
    </row>
    <row r="138" spans="2:22" x14ac:dyDescent="0.35">
      <c r="B138" s="4">
        <v>18.399999999999999</v>
      </c>
      <c r="C138" s="5">
        <v>0.28504359472873741</v>
      </c>
      <c r="D138" s="5">
        <v>51.89</v>
      </c>
      <c r="E138" s="5">
        <v>0.624</v>
      </c>
      <c r="F138" s="5">
        <v>5.8220000000000001</v>
      </c>
      <c r="G138" s="5">
        <v>95.4</v>
      </c>
      <c r="H138" s="5">
        <v>2.4725000000000001</v>
      </c>
      <c r="I138" s="5">
        <v>18.8</v>
      </c>
      <c r="J138" s="5">
        <v>15.03</v>
      </c>
      <c r="K138" s="5">
        <v>10.268000000000001</v>
      </c>
      <c r="L138" s="5">
        <v>10.1472</v>
      </c>
      <c r="M138" s="5">
        <v>58</v>
      </c>
      <c r="N138" s="6">
        <v>6.1670167999999997E-2</v>
      </c>
      <c r="O138" s="5">
        <v>1</v>
      </c>
      <c r="P138">
        <v>0</v>
      </c>
      <c r="Q138">
        <v>0</v>
      </c>
      <c r="R138">
        <v>1</v>
      </c>
      <c r="T138">
        <f t="shared" si="6"/>
        <v>17.321761409413455</v>
      </c>
      <c r="U138">
        <f t="shared" si="7"/>
        <v>-1.0782385905865439</v>
      </c>
      <c r="V138">
        <f t="shared" si="8"/>
        <v>1.1625984582300566</v>
      </c>
    </row>
    <row r="139" spans="2:22" x14ac:dyDescent="0.35">
      <c r="B139" s="4">
        <v>15.6</v>
      </c>
      <c r="C139" s="5">
        <v>0.68116062801376631</v>
      </c>
      <c r="D139" s="5">
        <v>51.89</v>
      </c>
      <c r="E139" s="5">
        <v>0.624</v>
      </c>
      <c r="F139" s="5">
        <v>5.7569999999999997</v>
      </c>
      <c r="G139" s="5">
        <v>98.4</v>
      </c>
      <c r="H139" s="5">
        <v>2.3475000000000001</v>
      </c>
      <c r="I139" s="5">
        <v>18.8</v>
      </c>
      <c r="J139" s="5">
        <v>17.309999999999999</v>
      </c>
      <c r="K139" s="5">
        <v>9.0120000000000005</v>
      </c>
      <c r="L139" s="5">
        <v>11.1248</v>
      </c>
      <c r="M139" s="5">
        <v>32</v>
      </c>
      <c r="N139" s="6">
        <v>6.4571271999999999E-2</v>
      </c>
      <c r="O139" s="5">
        <v>0</v>
      </c>
      <c r="P139">
        <v>0</v>
      </c>
      <c r="Q139">
        <v>0</v>
      </c>
      <c r="R139">
        <v>1</v>
      </c>
      <c r="T139">
        <f t="shared" si="6"/>
        <v>14.182141713941053</v>
      </c>
      <c r="U139">
        <f t="shared" si="7"/>
        <v>-1.4178582860589461</v>
      </c>
      <c r="V139">
        <f t="shared" si="8"/>
        <v>2.0103221193460126</v>
      </c>
    </row>
    <row r="140" spans="2:22" x14ac:dyDescent="0.35">
      <c r="B140" s="4">
        <v>18.100000000000001</v>
      </c>
      <c r="C140" s="5">
        <v>0.44326173080273079</v>
      </c>
      <c r="D140" s="5">
        <v>51.89</v>
      </c>
      <c r="E140" s="5">
        <v>0.624</v>
      </c>
      <c r="F140" s="5">
        <v>6.335</v>
      </c>
      <c r="G140" s="5">
        <v>98.2</v>
      </c>
      <c r="H140" s="5">
        <v>2.11</v>
      </c>
      <c r="I140" s="5">
        <v>18.8</v>
      </c>
      <c r="J140" s="5">
        <v>16.96</v>
      </c>
      <c r="K140" s="5">
        <v>7.8620000000000001</v>
      </c>
      <c r="L140" s="5">
        <v>11.1448</v>
      </c>
      <c r="M140" s="5">
        <v>37</v>
      </c>
      <c r="N140" s="6">
        <v>6.6297130999999995E-2</v>
      </c>
      <c r="O140" s="5">
        <v>1</v>
      </c>
      <c r="P140">
        <v>0</v>
      </c>
      <c r="Q140">
        <v>1</v>
      </c>
      <c r="R140">
        <v>0</v>
      </c>
      <c r="T140">
        <f t="shared" si="6"/>
        <v>18.301521153170643</v>
      </c>
      <c r="U140">
        <f t="shared" si="7"/>
        <v>0.20152115317064201</v>
      </c>
      <c r="V140">
        <f t="shared" si="8"/>
        <v>4.0610775175225357E-2</v>
      </c>
    </row>
    <row r="141" spans="2:22" x14ac:dyDescent="0.35">
      <c r="B141" s="4">
        <v>17.399999999999999</v>
      </c>
      <c r="C141" s="5">
        <v>0.27962973926095258</v>
      </c>
      <c r="D141" s="5">
        <v>51.89</v>
      </c>
      <c r="E141" s="5">
        <v>0.624</v>
      </c>
      <c r="F141" s="5">
        <v>5.9420000000000002</v>
      </c>
      <c r="G141" s="5">
        <v>93.5</v>
      </c>
      <c r="H141" s="5">
        <v>1.9674999999999998</v>
      </c>
      <c r="I141" s="5">
        <v>18.8</v>
      </c>
      <c r="J141" s="5">
        <v>16.899999999999999</v>
      </c>
      <c r="K141" s="5">
        <v>10.148</v>
      </c>
      <c r="L141" s="5">
        <v>10.139200000000001</v>
      </c>
      <c r="M141" s="5">
        <v>37</v>
      </c>
      <c r="N141" s="6">
        <v>6.2157470999999999E-2</v>
      </c>
      <c r="O141" s="5">
        <v>0</v>
      </c>
      <c r="P141">
        <v>0</v>
      </c>
      <c r="Q141">
        <v>1</v>
      </c>
      <c r="R141">
        <v>0</v>
      </c>
      <c r="T141">
        <f t="shared" si="6"/>
        <v>16.286598050243818</v>
      </c>
      <c r="U141">
        <f t="shared" si="7"/>
        <v>-1.1134019497561809</v>
      </c>
      <c r="V141">
        <f t="shared" si="8"/>
        <v>1.2396639017208653</v>
      </c>
    </row>
    <row r="142" spans="2:22" x14ac:dyDescent="0.35">
      <c r="B142" s="4">
        <v>17.100000000000001</v>
      </c>
      <c r="C142" s="5">
        <v>0.30182903067763894</v>
      </c>
      <c r="D142" s="5">
        <v>51.89</v>
      </c>
      <c r="E142" s="5">
        <v>0.624</v>
      </c>
      <c r="F142" s="5">
        <v>6.4539999999999997</v>
      </c>
      <c r="G142" s="5">
        <v>98.4</v>
      </c>
      <c r="H142" s="5">
        <v>1.8499999999999999</v>
      </c>
      <c r="I142" s="5">
        <v>18.8</v>
      </c>
      <c r="J142" s="5">
        <v>14.59</v>
      </c>
      <c r="K142" s="5">
        <v>6.9420000000000002</v>
      </c>
      <c r="L142" s="5">
        <v>11.136799999999999</v>
      </c>
      <c r="M142" s="5">
        <v>40</v>
      </c>
      <c r="N142" s="6">
        <v>6.7321325000000001E-2</v>
      </c>
      <c r="O142" s="5">
        <v>1</v>
      </c>
      <c r="P142">
        <v>0</v>
      </c>
      <c r="Q142">
        <v>0</v>
      </c>
      <c r="R142">
        <v>0</v>
      </c>
      <c r="T142">
        <f t="shared" si="6"/>
        <v>20.533059294286506</v>
      </c>
      <c r="U142">
        <f t="shared" si="7"/>
        <v>3.4330592942865046</v>
      </c>
      <c r="V142">
        <f t="shared" si="8"/>
        <v>11.785896118086953</v>
      </c>
    </row>
    <row r="143" spans="2:22" x14ac:dyDescent="0.35">
      <c r="B143" s="4">
        <v>13.3</v>
      </c>
      <c r="C143" s="5">
        <v>0.22298353851284428</v>
      </c>
      <c r="D143" s="5">
        <v>51.89</v>
      </c>
      <c r="E143" s="5">
        <v>0.624</v>
      </c>
      <c r="F143" s="5">
        <v>5.8570000000000002</v>
      </c>
      <c r="G143" s="5">
        <v>98.2</v>
      </c>
      <c r="H143" s="5">
        <v>1.6675</v>
      </c>
      <c r="I143" s="5">
        <v>18.8</v>
      </c>
      <c r="J143" s="5">
        <v>21.32</v>
      </c>
      <c r="K143" s="5">
        <v>8.0660000000000007</v>
      </c>
      <c r="L143" s="5">
        <v>14.106400000000001</v>
      </c>
      <c r="M143" s="5">
        <v>39</v>
      </c>
      <c r="N143" s="6">
        <v>5.9284665E-2</v>
      </c>
      <c r="O143" s="5">
        <v>0</v>
      </c>
      <c r="P143">
        <v>0</v>
      </c>
      <c r="Q143">
        <v>1</v>
      </c>
      <c r="R143">
        <v>0</v>
      </c>
      <c r="T143">
        <f t="shared" si="6"/>
        <v>13.224644612156425</v>
      </c>
      <c r="U143">
        <f t="shared" si="7"/>
        <v>-7.5355387843575983E-2</v>
      </c>
      <c r="V143">
        <f t="shared" si="8"/>
        <v>5.678434477055759E-3</v>
      </c>
    </row>
    <row r="144" spans="2:22" x14ac:dyDescent="0.35">
      <c r="B144" s="4">
        <v>17.8</v>
      </c>
      <c r="C144" s="5">
        <v>0.43471318246714957</v>
      </c>
      <c r="D144" s="5">
        <v>51.89</v>
      </c>
      <c r="E144" s="5">
        <v>0.624</v>
      </c>
      <c r="F144" s="5">
        <v>6.1509999999999998</v>
      </c>
      <c r="G144" s="5">
        <v>97.9</v>
      </c>
      <c r="H144" s="5">
        <v>1.6675</v>
      </c>
      <c r="I144" s="5">
        <v>18.8</v>
      </c>
      <c r="J144" s="5">
        <v>18.46</v>
      </c>
      <c r="K144" s="5">
        <v>8.6560000000000006</v>
      </c>
      <c r="L144" s="5">
        <v>10.1424</v>
      </c>
      <c r="M144" s="5">
        <v>29</v>
      </c>
      <c r="N144" s="6">
        <v>5.9113982000000002E-2</v>
      </c>
      <c r="O144" s="5">
        <v>1</v>
      </c>
      <c r="P144">
        <v>1</v>
      </c>
      <c r="Q144">
        <v>0</v>
      </c>
      <c r="R144">
        <v>0</v>
      </c>
      <c r="T144">
        <f t="shared" si="6"/>
        <v>17.396137893040983</v>
      </c>
      <c r="U144">
        <f t="shared" si="7"/>
        <v>-0.40386210695901781</v>
      </c>
      <c r="V144">
        <f t="shared" si="8"/>
        <v>0.16310460143737715</v>
      </c>
    </row>
    <row r="145" spans="2:22" x14ac:dyDescent="0.35">
      <c r="B145" s="4">
        <v>14</v>
      </c>
      <c r="C145" s="5">
        <v>0.25533964953052657</v>
      </c>
      <c r="D145" s="5">
        <v>51.89</v>
      </c>
      <c r="E145" s="5">
        <v>0.624</v>
      </c>
      <c r="F145" s="5">
        <v>6.1740000000000004</v>
      </c>
      <c r="G145" s="5">
        <v>93.6</v>
      </c>
      <c r="H145" s="5">
        <v>1.6125</v>
      </c>
      <c r="I145" s="5">
        <v>18.8</v>
      </c>
      <c r="J145" s="5">
        <v>24.16</v>
      </c>
      <c r="K145" s="5">
        <v>5.68</v>
      </c>
      <c r="L145" s="5">
        <v>10.112</v>
      </c>
      <c r="M145" s="5">
        <v>28</v>
      </c>
      <c r="N145" s="6">
        <v>5.6976991999999997E-2</v>
      </c>
      <c r="O145" s="5">
        <v>0</v>
      </c>
      <c r="P145">
        <v>1</v>
      </c>
      <c r="Q145">
        <v>0</v>
      </c>
      <c r="R145">
        <v>0</v>
      </c>
      <c r="T145">
        <f t="shared" si="6"/>
        <v>12.001749629229728</v>
      </c>
      <c r="U145">
        <f t="shared" si="7"/>
        <v>-1.9982503707702719</v>
      </c>
      <c r="V145">
        <f t="shared" si="8"/>
        <v>3.9930045442835289</v>
      </c>
    </row>
    <row r="146" spans="2:22" x14ac:dyDescent="0.35">
      <c r="B146" s="4">
        <v>14.4</v>
      </c>
      <c r="C146" s="5">
        <v>0.96646660217588953</v>
      </c>
      <c r="D146" s="5">
        <v>51.89</v>
      </c>
      <c r="E146" s="5">
        <v>0.624</v>
      </c>
      <c r="F146" s="5">
        <v>5.0190000000000001</v>
      </c>
      <c r="G146" s="5">
        <v>100</v>
      </c>
      <c r="H146" s="5">
        <v>1.44</v>
      </c>
      <c r="I146" s="5">
        <v>18.8</v>
      </c>
      <c r="J146" s="5">
        <v>34.409999999999997</v>
      </c>
      <c r="K146" s="5">
        <v>9.9879999999999995</v>
      </c>
      <c r="L146" s="5">
        <v>12.1152</v>
      </c>
      <c r="M146" s="5">
        <v>43</v>
      </c>
      <c r="N146" s="6">
        <v>5.6051786999999999E-2</v>
      </c>
      <c r="O146" s="5">
        <v>1</v>
      </c>
      <c r="P146">
        <v>0</v>
      </c>
      <c r="Q146">
        <v>0</v>
      </c>
      <c r="R146">
        <v>0</v>
      </c>
      <c r="T146">
        <f t="shared" si="6"/>
        <v>4.3128001120845196</v>
      </c>
      <c r="U146">
        <f t="shared" si="7"/>
        <v>-10.087199887915482</v>
      </c>
      <c r="V146">
        <f t="shared" si="8"/>
        <v>101.75160157876211</v>
      </c>
    </row>
    <row r="147" spans="2:22" x14ac:dyDescent="0.35">
      <c r="B147" s="4">
        <v>13.4</v>
      </c>
      <c r="C147" s="5">
        <v>1.4634984282783583</v>
      </c>
      <c r="D147" s="5">
        <v>49.58</v>
      </c>
      <c r="E147" s="5">
        <v>0.871</v>
      </c>
      <c r="F147" s="5">
        <v>5.4029999999999996</v>
      </c>
      <c r="G147" s="5">
        <v>100</v>
      </c>
      <c r="H147" s="5">
        <v>1.3224999999999998</v>
      </c>
      <c r="I147" s="5">
        <v>25.3</v>
      </c>
      <c r="J147" s="5">
        <v>26.82</v>
      </c>
      <c r="K147" s="5">
        <v>5.2679999999999998</v>
      </c>
      <c r="L147" s="5">
        <v>13.107200000000001</v>
      </c>
      <c r="M147" s="5">
        <v>42</v>
      </c>
      <c r="N147" s="6">
        <v>8.0678048000000002E-2</v>
      </c>
      <c r="O147" s="5">
        <v>1</v>
      </c>
      <c r="P147">
        <v>0</v>
      </c>
      <c r="Q147">
        <v>1</v>
      </c>
      <c r="R147">
        <v>0</v>
      </c>
      <c r="T147">
        <f t="shared" si="6"/>
        <v>11.57594646707491</v>
      </c>
      <c r="U147">
        <f t="shared" si="7"/>
        <v>-1.82405353292509</v>
      </c>
      <c r="V147">
        <f t="shared" si="8"/>
        <v>3.3271712909765023</v>
      </c>
    </row>
    <row r="148" spans="2:22" x14ac:dyDescent="0.35">
      <c r="B148" s="4">
        <v>15.6</v>
      </c>
      <c r="C148" s="5">
        <v>1.6287306058145095</v>
      </c>
      <c r="D148" s="5">
        <v>49.58</v>
      </c>
      <c r="E148" s="5">
        <v>0.871</v>
      </c>
      <c r="F148" s="5">
        <v>5.468</v>
      </c>
      <c r="G148" s="5">
        <v>100</v>
      </c>
      <c r="H148" s="5">
        <v>1.4125000000000001</v>
      </c>
      <c r="I148" s="5">
        <v>25.3</v>
      </c>
      <c r="J148" s="5">
        <v>26.42</v>
      </c>
      <c r="K148" s="5">
        <v>7.3120000000000003</v>
      </c>
      <c r="L148" s="5">
        <v>13.1248</v>
      </c>
      <c r="M148" s="5">
        <v>25</v>
      </c>
      <c r="N148" s="6">
        <v>7.9256060000000003E-2</v>
      </c>
      <c r="O148" s="5">
        <v>1</v>
      </c>
      <c r="P148">
        <v>0</v>
      </c>
      <c r="Q148">
        <v>0</v>
      </c>
      <c r="R148">
        <v>0</v>
      </c>
      <c r="T148">
        <f t="shared" si="6"/>
        <v>12.575449879042065</v>
      </c>
      <c r="U148">
        <f t="shared" si="7"/>
        <v>-3.0245501209579349</v>
      </c>
      <c r="V148">
        <f t="shared" si="8"/>
        <v>9.1479034341866576</v>
      </c>
    </row>
    <row r="149" spans="2:22" x14ac:dyDescent="0.35">
      <c r="B149" s="4">
        <v>11.8</v>
      </c>
      <c r="C149" s="5">
        <v>1.3296552241970494</v>
      </c>
      <c r="D149" s="5">
        <v>49.58</v>
      </c>
      <c r="E149" s="5">
        <v>0.871</v>
      </c>
      <c r="F149" s="5">
        <v>4.9029999999999996</v>
      </c>
      <c r="G149" s="5">
        <v>97.8</v>
      </c>
      <c r="H149" s="5">
        <v>1.3450000000000002</v>
      </c>
      <c r="I149" s="5">
        <v>25.3</v>
      </c>
      <c r="J149" s="5">
        <v>29.29</v>
      </c>
      <c r="K149" s="5">
        <v>6.6360000000000001</v>
      </c>
      <c r="L149" s="5">
        <v>13.0944</v>
      </c>
      <c r="M149" s="5">
        <v>52</v>
      </c>
      <c r="N149" s="6">
        <v>7.9429069000000005E-2</v>
      </c>
      <c r="O149" s="5">
        <v>1</v>
      </c>
      <c r="P149">
        <v>0</v>
      </c>
      <c r="Q149">
        <v>1</v>
      </c>
      <c r="R149">
        <v>0</v>
      </c>
      <c r="T149">
        <f t="shared" si="6"/>
        <v>8.6734039289441789</v>
      </c>
      <c r="U149">
        <f t="shared" si="7"/>
        <v>-3.1265960710558218</v>
      </c>
      <c r="V149">
        <f t="shared" si="8"/>
        <v>9.7756029915417013</v>
      </c>
    </row>
    <row r="150" spans="2:22" x14ac:dyDescent="0.35">
      <c r="B150" s="4">
        <v>13.8</v>
      </c>
      <c r="C150" s="5">
        <v>1.2176804241557975</v>
      </c>
      <c r="D150" s="5">
        <v>49.58</v>
      </c>
      <c r="E150" s="5">
        <v>0.871</v>
      </c>
      <c r="F150" s="5">
        <v>6.13</v>
      </c>
      <c r="G150" s="5">
        <v>100</v>
      </c>
      <c r="H150" s="5">
        <v>1.42</v>
      </c>
      <c r="I150" s="5">
        <v>25.3</v>
      </c>
      <c r="J150" s="5">
        <v>27.8</v>
      </c>
      <c r="K150" s="5">
        <v>7.7759999999999998</v>
      </c>
      <c r="L150" s="5">
        <v>10.1104</v>
      </c>
      <c r="M150" s="5">
        <v>59</v>
      </c>
      <c r="N150" s="6">
        <v>8.4516058000000005E-2</v>
      </c>
      <c r="O150" s="5">
        <v>1</v>
      </c>
      <c r="P150">
        <v>0</v>
      </c>
      <c r="Q150">
        <v>1</v>
      </c>
      <c r="R150">
        <v>0</v>
      </c>
      <c r="T150">
        <f t="shared" si="6"/>
        <v>14.894618565452106</v>
      </c>
      <c r="U150">
        <f t="shared" si="7"/>
        <v>1.0946185654521052</v>
      </c>
      <c r="V150">
        <f t="shared" si="8"/>
        <v>1.1981898038324248</v>
      </c>
    </row>
    <row r="151" spans="2:22" x14ac:dyDescent="0.35">
      <c r="B151" s="4">
        <v>15.6</v>
      </c>
      <c r="C151" s="5">
        <v>1.1490043437281394</v>
      </c>
      <c r="D151" s="5">
        <v>49.58</v>
      </c>
      <c r="E151" s="5">
        <v>0.871</v>
      </c>
      <c r="F151" s="5">
        <v>5.6280000000000001</v>
      </c>
      <c r="G151" s="5">
        <v>100</v>
      </c>
      <c r="H151" s="5">
        <v>1.5150000000000001</v>
      </c>
      <c r="I151" s="5">
        <v>25.3</v>
      </c>
      <c r="J151" s="5">
        <v>16.649999999999999</v>
      </c>
      <c r="K151" s="5">
        <v>5.6120000000000001</v>
      </c>
      <c r="L151" s="5">
        <v>10.1248</v>
      </c>
      <c r="M151" s="5">
        <v>32</v>
      </c>
      <c r="N151" s="6">
        <v>7.5905363000000003E-2</v>
      </c>
      <c r="O151" s="5">
        <v>1</v>
      </c>
      <c r="P151">
        <v>0</v>
      </c>
      <c r="Q151">
        <v>1</v>
      </c>
      <c r="R151">
        <v>0</v>
      </c>
      <c r="T151">
        <f t="shared" si="6"/>
        <v>17.534945956030484</v>
      </c>
      <c r="U151">
        <f t="shared" si="7"/>
        <v>1.934945956030484</v>
      </c>
      <c r="V151">
        <f t="shared" si="8"/>
        <v>3.7440158527587237</v>
      </c>
    </row>
    <row r="152" spans="2:22" x14ac:dyDescent="0.35">
      <c r="B152" s="4">
        <v>14.6</v>
      </c>
      <c r="C152" s="5">
        <v>1.2145031649491107</v>
      </c>
      <c r="D152" s="5">
        <v>49.58</v>
      </c>
      <c r="E152" s="5">
        <v>0.871</v>
      </c>
      <c r="F152" s="5">
        <v>4.9260000000000002</v>
      </c>
      <c r="G152" s="5">
        <v>95.7</v>
      </c>
      <c r="H152" s="5">
        <v>1.46</v>
      </c>
      <c r="I152" s="5">
        <v>25.3</v>
      </c>
      <c r="J152" s="5">
        <v>29.53</v>
      </c>
      <c r="K152" s="5">
        <v>6.8920000000000003</v>
      </c>
      <c r="L152" s="5">
        <v>11.1168</v>
      </c>
      <c r="M152" s="5">
        <v>24</v>
      </c>
      <c r="N152" s="6">
        <v>7.9946624999999993E-2</v>
      </c>
      <c r="O152" s="5">
        <v>0</v>
      </c>
      <c r="P152">
        <v>0</v>
      </c>
      <c r="Q152">
        <v>0</v>
      </c>
      <c r="R152">
        <v>0</v>
      </c>
      <c r="T152">
        <f t="shared" si="6"/>
        <v>7.1456045794618559</v>
      </c>
      <c r="U152">
        <f t="shared" si="7"/>
        <v>-7.4543954205381437</v>
      </c>
      <c r="V152">
        <f t="shared" si="8"/>
        <v>55.568011085740046</v>
      </c>
    </row>
    <row r="153" spans="2:22" x14ac:dyDescent="0.35">
      <c r="B153" s="4">
        <v>17.8</v>
      </c>
      <c r="C153" s="5">
        <v>1.2032695571055652</v>
      </c>
      <c r="D153" s="5">
        <v>49.58</v>
      </c>
      <c r="E153" s="5">
        <v>0.871</v>
      </c>
      <c r="F153" s="5">
        <v>5.1859999999999999</v>
      </c>
      <c r="G153" s="5">
        <v>93.8</v>
      </c>
      <c r="H153" s="5">
        <v>1.5325</v>
      </c>
      <c r="I153" s="5">
        <v>25.3</v>
      </c>
      <c r="J153" s="5">
        <v>28.32</v>
      </c>
      <c r="K153" s="5">
        <v>9.8559999999999999</v>
      </c>
      <c r="L153" s="5">
        <v>14.1424</v>
      </c>
      <c r="M153" s="5">
        <v>43</v>
      </c>
      <c r="N153" s="6">
        <v>8.3789520000000006E-2</v>
      </c>
      <c r="O153" s="5">
        <v>0</v>
      </c>
      <c r="P153">
        <v>1</v>
      </c>
      <c r="Q153">
        <v>0</v>
      </c>
      <c r="R153">
        <v>0</v>
      </c>
      <c r="T153">
        <f t="shared" si="6"/>
        <v>10.882220051603728</v>
      </c>
      <c r="U153">
        <f t="shared" si="7"/>
        <v>-6.917779948396273</v>
      </c>
      <c r="V153">
        <f t="shared" si="8"/>
        <v>47.855679414433538</v>
      </c>
    </row>
    <row r="154" spans="2:22" x14ac:dyDescent="0.35">
      <c r="B154" s="4">
        <v>15.4</v>
      </c>
      <c r="C154" s="5">
        <v>1.317472010807663</v>
      </c>
      <c r="D154" s="5">
        <v>49.58</v>
      </c>
      <c r="E154" s="5">
        <v>0.871</v>
      </c>
      <c r="F154" s="5">
        <v>5.5970000000000004</v>
      </c>
      <c r="G154" s="5">
        <v>94.9</v>
      </c>
      <c r="H154" s="5">
        <v>1.5225</v>
      </c>
      <c r="I154" s="5">
        <v>25.3</v>
      </c>
      <c r="J154" s="5">
        <v>21.45</v>
      </c>
      <c r="K154" s="5">
        <v>10.108000000000001</v>
      </c>
      <c r="L154" s="5">
        <v>15.123200000000001</v>
      </c>
      <c r="M154" s="5">
        <v>48</v>
      </c>
      <c r="N154" s="6">
        <v>7.5894744E-2</v>
      </c>
      <c r="O154" s="5">
        <v>0</v>
      </c>
      <c r="P154">
        <v>0</v>
      </c>
      <c r="Q154">
        <v>0</v>
      </c>
      <c r="R154">
        <v>0</v>
      </c>
      <c r="T154">
        <f t="shared" si="6"/>
        <v>16.047036171513358</v>
      </c>
      <c r="U154">
        <f t="shared" si="7"/>
        <v>0.64703617151335813</v>
      </c>
      <c r="V154">
        <f t="shared" si="8"/>
        <v>0.41865580724666379</v>
      </c>
    </row>
    <row r="155" spans="2:22" x14ac:dyDescent="0.35">
      <c r="B155" s="4">
        <v>21.5</v>
      </c>
      <c r="C155" s="5">
        <v>0.97704710971626596</v>
      </c>
      <c r="D155" s="5">
        <v>49.58</v>
      </c>
      <c r="E155" s="5">
        <v>0.871</v>
      </c>
      <c r="F155" s="5">
        <v>6.1219999999999999</v>
      </c>
      <c r="G155" s="5">
        <v>97.3</v>
      </c>
      <c r="H155" s="5">
        <v>1.6174999999999999</v>
      </c>
      <c r="I155" s="5">
        <v>25.3</v>
      </c>
      <c r="J155" s="5">
        <v>14.1</v>
      </c>
      <c r="K155" s="5">
        <v>5.53</v>
      </c>
      <c r="L155" s="5">
        <v>12.172000000000001</v>
      </c>
      <c r="M155" s="5">
        <v>34</v>
      </c>
      <c r="N155" s="6">
        <v>8.3032786999999997E-2</v>
      </c>
      <c r="O155" s="5">
        <v>0</v>
      </c>
      <c r="P155">
        <v>0</v>
      </c>
      <c r="Q155">
        <v>1</v>
      </c>
      <c r="R155">
        <v>0</v>
      </c>
      <c r="T155">
        <f t="shared" si="6"/>
        <v>20.372125773188113</v>
      </c>
      <c r="U155">
        <f t="shared" si="7"/>
        <v>-1.1278742268118869</v>
      </c>
      <c r="V155">
        <f t="shared" si="8"/>
        <v>1.2721002715065117</v>
      </c>
    </row>
    <row r="156" spans="2:22" x14ac:dyDescent="0.35">
      <c r="B156" s="4">
        <v>19.600000000000001</v>
      </c>
      <c r="C156" s="5">
        <v>0.91481764741781124</v>
      </c>
      <c r="D156" s="5">
        <v>49.58</v>
      </c>
      <c r="E156" s="5">
        <v>0.871</v>
      </c>
      <c r="F156" s="5">
        <v>5.4039999999999999</v>
      </c>
      <c r="G156" s="5">
        <v>100</v>
      </c>
      <c r="H156" s="5">
        <v>1.5899999999999999</v>
      </c>
      <c r="I156" s="5">
        <v>25.3</v>
      </c>
      <c r="J156" s="5">
        <v>13.28</v>
      </c>
      <c r="K156" s="5">
        <v>6.492</v>
      </c>
      <c r="L156" s="5">
        <v>11.1568</v>
      </c>
      <c r="M156" s="5">
        <v>42</v>
      </c>
      <c r="N156" s="6">
        <v>7.5318926999999994E-2</v>
      </c>
      <c r="O156" s="5">
        <v>0</v>
      </c>
      <c r="P156">
        <v>0</v>
      </c>
      <c r="Q156">
        <v>1</v>
      </c>
      <c r="R156">
        <v>0</v>
      </c>
      <c r="T156">
        <f t="shared" si="6"/>
        <v>17.895401662654702</v>
      </c>
      <c r="U156">
        <f t="shared" si="7"/>
        <v>-1.7045983373452991</v>
      </c>
      <c r="V156">
        <f t="shared" si="8"/>
        <v>2.9056554916803581</v>
      </c>
    </row>
    <row r="157" spans="2:22" x14ac:dyDescent="0.35">
      <c r="B157" s="4">
        <v>15.3</v>
      </c>
      <c r="C157" s="5">
        <v>0.75451505550709186</v>
      </c>
      <c r="D157" s="5">
        <v>49.58</v>
      </c>
      <c r="E157" s="5">
        <v>0.871</v>
      </c>
      <c r="F157" s="5">
        <v>5.0119999999999996</v>
      </c>
      <c r="G157" s="5">
        <v>88</v>
      </c>
      <c r="H157" s="5">
        <v>1.6099999999999999</v>
      </c>
      <c r="I157" s="5">
        <v>25.3</v>
      </c>
      <c r="J157" s="5">
        <v>12.12</v>
      </c>
      <c r="K157" s="5">
        <v>5.4059999999999997</v>
      </c>
      <c r="L157" s="5">
        <v>10.122400000000001</v>
      </c>
      <c r="M157" s="5">
        <v>46</v>
      </c>
      <c r="N157" s="6">
        <v>8.5078321999999998E-2</v>
      </c>
      <c r="O157" s="5">
        <v>1</v>
      </c>
      <c r="P157">
        <v>0</v>
      </c>
      <c r="Q157">
        <v>0</v>
      </c>
      <c r="R157">
        <v>0</v>
      </c>
      <c r="T157">
        <f t="shared" si="6"/>
        <v>18.599942139291084</v>
      </c>
      <c r="U157">
        <f t="shared" si="7"/>
        <v>3.2999421392910833</v>
      </c>
      <c r="V157">
        <f t="shared" si="8"/>
        <v>10.889618122669011</v>
      </c>
    </row>
    <row r="158" spans="2:22" x14ac:dyDescent="0.35">
      <c r="B158" s="4">
        <v>19.399999999999999</v>
      </c>
      <c r="C158" s="5">
        <v>1.1471421014887528</v>
      </c>
      <c r="D158" s="5">
        <v>49.58</v>
      </c>
      <c r="E158" s="5">
        <v>0.871</v>
      </c>
      <c r="F158" s="5">
        <v>5.7089999999999996</v>
      </c>
      <c r="G158" s="5">
        <v>98.5</v>
      </c>
      <c r="H158" s="5">
        <v>1.6225000000000001</v>
      </c>
      <c r="I158" s="5">
        <v>25.3</v>
      </c>
      <c r="J158" s="5">
        <v>15.79</v>
      </c>
      <c r="K158" s="5">
        <v>6.0880000000000001</v>
      </c>
      <c r="L158" s="5">
        <v>12.155200000000001</v>
      </c>
      <c r="M158" s="5">
        <v>58</v>
      </c>
      <c r="N158" s="6">
        <v>8.3903874000000003E-2</v>
      </c>
      <c r="O158" s="5">
        <v>0</v>
      </c>
      <c r="P158">
        <v>0</v>
      </c>
      <c r="Q158">
        <v>0</v>
      </c>
      <c r="R158">
        <v>0</v>
      </c>
      <c r="T158">
        <f t="shared" si="6"/>
        <v>18.635401144299362</v>
      </c>
      <c r="U158">
        <f t="shared" si="7"/>
        <v>-0.7645988557006369</v>
      </c>
      <c r="V158">
        <f t="shared" si="8"/>
        <v>0.58461141013872342</v>
      </c>
    </row>
    <row r="159" spans="2:22" x14ac:dyDescent="0.35">
      <c r="B159" s="4">
        <v>17</v>
      </c>
      <c r="C159" s="5">
        <v>0.88122298321365466</v>
      </c>
      <c r="D159" s="5">
        <v>49.58</v>
      </c>
      <c r="E159" s="5">
        <v>0.871</v>
      </c>
      <c r="F159" s="5">
        <v>6.1289999999999996</v>
      </c>
      <c r="G159" s="5">
        <v>96</v>
      </c>
      <c r="H159" s="5">
        <v>1.7475000000000001</v>
      </c>
      <c r="I159" s="5">
        <v>25.3</v>
      </c>
      <c r="J159" s="5">
        <v>15.12</v>
      </c>
      <c r="K159" s="5">
        <v>7.44</v>
      </c>
      <c r="L159" s="5">
        <v>15.135999999999999</v>
      </c>
      <c r="M159" s="5">
        <v>48</v>
      </c>
      <c r="N159" s="6">
        <v>8.0515947000000004E-2</v>
      </c>
      <c r="O159" s="5">
        <v>0</v>
      </c>
      <c r="P159">
        <v>0</v>
      </c>
      <c r="Q159">
        <v>0</v>
      </c>
      <c r="R159">
        <v>1</v>
      </c>
      <c r="T159">
        <f t="shared" si="6"/>
        <v>20.236029898311944</v>
      </c>
      <c r="U159">
        <f t="shared" si="7"/>
        <v>3.2360298983119442</v>
      </c>
      <c r="V159">
        <f t="shared" si="8"/>
        <v>10.471889502768812</v>
      </c>
    </row>
    <row r="160" spans="2:22" x14ac:dyDescent="0.35">
      <c r="B160" s="4">
        <v>15.6</v>
      </c>
      <c r="C160" s="5">
        <v>1.5118272886363335</v>
      </c>
      <c r="D160" s="5">
        <v>49.58</v>
      </c>
      <c r="E160" s="5">
        <v>0.871</v>
      </c>
      <c r="F160" s="5">
        <v>6.1520000000000001</v>
      </c>
      <c r="G160" s="5">
        <v>82.6</v>
      </c>
      <c r="H160" s="5">
        <v>1.7475000000000001</v>
      </c>
      <c r="I160" s="5">
        <v>25.3</v>
      </c>
      <c r="J160" s="5">
        <v>15.02</v>
      </c>
      <c r="K160" s="5">
        <v>9.9120000000000008</v>
      </c>
      <c r="L160" s="5">
        <v>11.1248</v>
      </c>
      <c r="M160" s="5">
        <v>37</v>
      </c>
      <c r="N160" s="6">
        <v>8.6711472999999997E-2</v>
      </c>
      <c r="O160" s="5">
        <v>0</v>
      </c>
      <c r="P160">
        <v>0</v>
      </c>
      <c r="Q160">
        <v>1</v>
      </c>
      <c r="R160">
        <v>0</v>
      </c>
      <c r="T160">
        <f t="shared" si="6"/>
        <v>21.566009937972769</v>
      </c>
      <c r="U160">
        <f t="shared" si="7"/>
        <v>5.9660099379727694</v>
      </c>
      <c r="V160">
        <f t="shared" si="8"/>
        <v>35.593274579989846</v>
      </c>
    </row>
    <row r="161" spans="2:22" x14ac:dyDescent="0.35">
      <c r="B161" s="4">
        <v>13.1</v>
      </c>
      <c r="C161" s="5">
        <v>1.2374114488766446</v>
      </c>
      <c r="D161" s="5">
        <v>49.58</v>
      </c>
      <c r="E161" s="5">
        <v>0.871</v>
      </c>
      <c r="F161" s="5">
        <v>5.2720000000000002</v>
      </c>
      <c r="G161" s="5">
        <v>94</v>
      </c>
      <c r="H161" s="5">
        <v>1.7350000000000001</v>
      </c>
      <c r="I161" s="5">
        <v>25.3</v>
      </c>
      <c r="J161" s="5">
        <v>16.14</v>
      </c>
      <c r="K161" s="5">
        <v>6.3620000000000001</v>
      </c>
      <c r="L161" s="5">
        <v>10.104799999999999</v>
      </c>
      <c r="M161" s="5">
        <v>60</v>
      </c>
      <c r="N161" s="6">
        <v>7.4884946999999993E-2</v>
      </c>
      <c r="O161" s="5">
        <v>0</v>
      </c>
      <c r="P161">
        <v>0</v>
      </c>
      <c r="Q161">
        <v>1</v>
      </c>
      <c r="R161">
        <v>0</v>
      </c>
      <c r="T161">
        <f t="shared" si="6"/>
        <v>15.707791166240536</v>
      </c>
      <c r="U161">
        <f t="shared" si="7"/>
        <v>2.6077911662405366</v>
      </c>
      <c r="V161">
        <f t="shared" si="8"/>
        <v>6.8005747667221783</v>
      </c>
    </row>
    <row r="162" spans="2:22" x14ac:dyDescent="0.35">
      <c r="B162" s="4">
        <v>41.3</v>
      </c>
      <c r="C162" s="5">
        <v>0.79911850963326991</v>
      </c>
      <c r="D162" s="5">
        <v>49.58</v>
      </c>
      <c r="E162" s="5">
        <v>0.60499999999999998</v>
      </c>
      <c r="F162" s="5">
        <v>6.9429999999999996</v>
      </c>
      <c r="G162" s="5">
        <v>97.4</v>
      </c>
      <c r="H162" s="5">
        <v>1.8774999999999999</v>
      </c>
      <c r="I162" s="5">
        <v>25.3</v>
      </c>
      <c r="J162" s="5">
        <v>4.59</v>
      </c>
      <c r="K162" s="5">
        <v>8.2260000000000009</v>
      </c>
      <c r="L162" s="5">
        <v>13.330399999999999</v>
      </c>
      <c r="M162" s="5">
        <v>57</v>
      </c>
      <c r="N162" s="6">
        <v>5.4814160000000001E-2</v>
      </c>
      <c r="O162" s="5">
        <v>1</v>
      </c>
      <c r="P162">
        <v>0</v>
      </c>
      <c r="Q162">
        <v>0</v>
      </c>
      <c r="R162">
        <v>0</v>
      </c>
      <c r="T162">
        <f t="shared" si="6"/>
        <v>35.512500858857599</v>
      </c>
      <c r="U162">
        <f t="shared" si="7"/>
        <v>-5.7874991411423977</v>
      </c>
      <c r="V162">
        <f t="shared" si="8"/>
        <v>33.495146308723989</v>
      </c>
    </row>
    <row r="163" spans="2:22" x14ac:dyDescent="0.35">
      <c r="B163" s="4">
        <v>24.3</v>
      </c>
      <c r="C163" s="5">
        <v>0.85136386867489866</v>
      </c>
      <c r="D163" s="5">
        <v>49.58</v>
      </c>
      <c r="E163" s="5">
        <v>0.60499999999999998</v>
      </c>
      <c r="F163" s="5">
        <v>6.0659999999999998</v>
      </c>
      <c r="G163" s="5">
        <v>100</v>
      </c>
      <c r="H163" s="5">
        <v>1.7575000000000001</v>
      </c>
      <c r="I163" s="5">
        <v>25.3</v>
      </c>
      <c r="J163" s="5">
        <v>6.43</v>
      </c>
      <c r="K163" s="5">
        <v>8.8859999999999992</v>
      </c>
      <c r="L163" s="5">
        <v>13.1944</v>
      </c>
      <c r="M163" s="5">
        <v>46</v>
      </c>
      <c r="N163" s="6">
        <v>5.5598528000000001E-2</v>
      </c>
      <c r="O163" s="5">
        <v>0</v>
      </c>
      <c r="P163">
        <v>0</v>
      </c>
      <c r="Q163">
        <v>1</v>
      </c>
      <c r="R163">
        <v>0</v>
      </c>
      <c r="T163">
        <f t="shared" si="6"/>
        <v>29.753467706334693</v>
      </c>
      <c r="U163">
        <f t="shared" si="7"/>
        <v>5.4534677063346919</v>
      </c>
      <c r="V163">
        <f t="shared" si="8"/>
        <v>29.740310024035367</v>
      </c>
    </row>
    <row r="164" spans="2:22" x14ac:dyDescent="0.35">
      <c r="B164" s="4">
        <v>23.3</v>
      </c>
      <c r="C164" s="5">
        <v>0.88583977177811712</v>
      </c>
      <c r="D164" s="5">
        <v>49.58</v>
      </c>
      <c r="E164" s="5">
        <v>0.871</v>
      </c>
      <c r="F164" s="5">
        <v>6.51</v>
      </c>
      <c r="G164" s="5">
        <v>100</v>
      </c>
      <c r="H164" s="5">
        <v>1.7675000000000001</v>
      </c>
      <c r="I164" s="5">
        <v>25.3</v>
      </c>
      <c r="J164" s="5">
        <v>7.39</v>
      </c>
      <c r="K164" s="5">
        <v>7.1660000000000004</v>
      </c>
      <c r="L164" s="5">
        <v>12.186400000000001</v>
      </c>
      <c r="M164" s="5">
        <v>36</v>
      </c>
      <c r="N164" s="6">
        <v>7.6488583999999998E-2</v>
      </c>
      <c r="O164" s="5">
        <v>1</v>
      </c>
      <c r="P164">
        <v>1</v>
      </c>
      <c r="Q164">
        <v>0</v>
      </c>
      <c r="R164">
        <v>0</v>
      </c>
      <c r="T164">
        <f t="shared" si="6"/>
        <v>27.465434852450858</v>
      </c>
      <c r="U164">
        <f t="shared" si="7"/>
        <v>4.1654348524508578</v>
      </c>
      <c r="V164">
        <f t="shared" si="8"/>
        <v>17.350847510012301</v>
      </c>
    </row>
    <row r="165" spans="2:22" x14ac:dyDescent="0.35">
      <c r="B165" s="4">
        <v>27</v>
      </c>
      <c r="C165" s="5">
        <v>0.82130290011011775</v>
      </c>
      <c r="D165" s="5">
        <v>49.58</v>
      </c>
      <c r="E165" s="5">
        <v>0.60499999999999998</v>
      </c>
      <c r="F165" s="5">
        <v>6.25</v>
      </c>
      <c r="G165" s="5">
        <v>92.6</v>
      </c>
      <c r="H165" s="5">
        <v>1.7999999999999998</v>
      </c>
      <c r="I165" s="5">
        <v>25.3</v>
      </c>
      <c r="J165" s="5">
        <v>5.5</v>
      </c>
      <c r="K165" s="5">
        <v>8.44</v>
      </c>
      <c r="L165" s="5">
        <v>12.215999999999999</v>
      </c>
      <c r="M165" s="5">
        <v>23</v>
      </c>
      <c r="N165" s="6">
        <v>5.1890692000000002E-2</v>
      </c>
      <c r="O165" s="5">
        <v>1</v>
      </c>
      <c r="P165">
        <v>1</v>
      </c>
      <c r="Q165">
        <v>0</v>
      </c>
      <c r="R165">
        <v>0</v>
      </c>
      <c r="T165">
        <f t="shared" si="6"/>
        <v>31.833331314054536</v>
      </c>
      <c r="U165">
        <f t="shared" si="7"/>
        <v>4.8333313140545364</v>
      </c>
      <c r="V165">
        <f t="shared" si="8"/>
        <v>23.361091591420152</v>
      </c>
    </row>
    <row r="166" spans="2:22" x14ac:dyDescent="0.35">
      <c r="B166" s="4">
        <v>50</v>
      </c>
      <c r="C166" s="5">
        <v>0.90152627167318944</v>
      </c>
      <c r="D166" s="5">
        <v>49.58</v>
      </c>
      <c r="E166" s="5">
        <v>0.60499999999999998</v>
      </c>
      <c r="F166" s="5">
        <v>7.4889999999999999</v>
      </c>
      <c r="G166" s="5">
        <v>90.8</v>
      </c>
      <c r="H166" s="5">
        <v>1.9699999999999998</v>
      </c>
      <c r="I166" s="5">
        <v>25.3</v>
      </c>
      <c r="J166" s="5">
        <v>1.73</v>
      </c>
      <c r="K166" s="5">
        <v>10.5</v>
      </c>
      <c r="L166" s="5">
        <v>11.4</v>
      </c>
      <c r="M166" s="5">
        <v>35</v>
      </c>
      <c r="N166" s="6">
        <v>5.3896794999999997E-2</v>
      </c>
      <c r="O166" s="5">
        <v>1</v>
      </c>
      <c r="P166">
        <v>0</v>
      </c>
      <c r="Q166">
        <v>0</v>
      </c>
      <c r="R166">
        <v>0</v>
      </c>
      <c r="T166">
        <f t="shared" si="6"/>
        <v>39.478882535626767</v>
      </c>
      <c r="U166">
        <f t="shared" si="7"/>
        <v>-10.521117464373233</v>
      </c>
      <c r="V166">
        <f t="shared" si="8"/>
        <v>110.69391269913946</v>
      </c>
    </row>
    <row r="167" spans="2:22" x14ac:dyDescent="0.35">
      <c r="B167" s="4">
        <v>50</v>
      </c>
      <c r="C167" s="5">
        <v>1.0416079806003153</v>
      </c>
      <c r="D167" s="5">
        <v>49.58</v>
      </c>
      <c r="E167" s="5">
        <v>0.60499999999999998</v>
      </c>
      <c r="F167" s="5">
        <v>7.8019999999999996</v>
      </c>
      <c r="G167" s="5">
        <v>98.2</v>
      </c>
      <c r="H167" s="5">
        <v>2.0424999999999995</v>
      </c>
      <c r="I167" s="5">
        <v>25.3</v>
      </c>
      <c r="J167" s="5">
        <v>1.92</v>
      </c>
      <c r="K167" s="5">
        <v>8.4</v>
      </c>
      <c r="L167" s="5">
        <v>12.4</v>
      </c>
      <c r="M167" s="5">
        <v>22</v>
      </c>
      <c r="N167" s="6">
        <v>5.5681854000000003E-2</v>
      </c>
      <c r="O167" s="5">
        <v>1</v>
      </c>
      <c r="P167">
        <v>1</v>
      </c>
      <c r="Q167">
        <v>0</v>
      </c>
      <c r="R167">
        <v>0</v>
      </c>
      <c r="T167">
        <f t="shared" si="6"/>
        <v>40.025978238739683</v>
      </c>
      <c r="U167">
        <f t="shared" si="7"/>
        <v>-9.9740217612603175</v>
      </c>
      <c r="V167">
        <f t="shared" si="8"/>
        <v>99.481110094094362</v>
      </c>
    </row>
    <row r="168" spans="2:22" x14ac:dyDescent="0.35">
      <c r="B168" s="4">
        <v>50</v>
      </c>
      <c r="C168" s="5">
        <v>0.92386993699754905</v>
      </c>
      <c r="D168" s="5">
        <v>49.58</v>
      </c>
      <c r="E168" s="5">
        <v>0.60499999999999998</v>
      </c>
      <c r="F168" s="5">
        <v>8.375</v>
      </c>
      <c r="G168" s="5">
        <v>93.9</v>
      </c>
      <c r="H168" s="5">
        <v>2.1624999999999996</v>
      </c>
      <c r="I168" s="5">
        <v>25.3</v>
      </c>
      <c r="J168" s="5">
        <v>3.32</v>
      </c>
      <c r="K168" s="5">
        <v>8</v>
      </c>
      <c r="L168" s="5">
        <v>12.4</v>
      </c>
      <c r="M168" s="5">
        <v>57</v>
      </c>
      <c r="N168" s="6">
        <v>6.0273298000000003E-2</v>
      </c>
      <c r="O168" s="5">
        <v>1</v>
      </c>
      <c r="P168">
        <v>0</v>
      </c>
      <c r="Q168">
        <v>1</v>
      </c>
      <c r="R168">
        <v>0</v>
      </c>
      <c r="T168">
        <f t="shared" si="6"/>
        <v>41.559970587521839</v>
      </c>
      <c r="U168">
        <f t="shared" si="7"/>
        <v>-8.440029412478161</v>
      </c>
      <c r="V168">
        <f t="shared" si="8"/>
        <v>71.234096483496444</v>
      </c>
    </row>
    <row r="169" spans="2:22" x14ac:dyDescent="0.35">
      <c r="B169" s="4">
        <v>22.7</v>
      </c>
      <c r="C169" s="5">
        <v>1.1763014597150321</v>
      </c>
      <c r="D169" s="5">
        <v>49.58</v>
      </c>
      <c r="E169" s="5">
        <v>0.60499999999999998</v>
      </c>
      <c r="F169" s="5">
        <v>5.8540000000000001</v>
      </c>
      <c r="G169" s="5">
        <v>91.8</v>
      </c>
      <c r="H169" s="5">
        <v>2.4224999999999999</v>
      </c>
      <c r="I169" s="5">
        <v>25.3</v>
      </c>
      <c r="J169" s="5">
        <v>11.64</v>
      </c>
      <c r="K169" s="5">
        <v>8.3539999999999992</v>
      </c>
      <c r="L169" s="5">
        <v>15.1816</v>
      </c>
      <c r="M169" s="5">
        <v>56</v>
      </c>
      <c r="N169" s="6">
        <v>6.5833104000000003E-2</v>
      </c>
      <c r="O169" s="5">
        <v>1</v>
      </c>
      <c r="P169">
        <v>1</v>
      </c>
      <c r="Q169">
        <v>0</v>
      </c>
      <c r="R169">
        <v>0</v>
      </c>
      <c r="T169">
        <f t="shared" si="6"/>
        <v>27.539758108026444</v>
      </c>
      <c r="U169">
        <f t="shared" si="7"/>
        <v>4.8397581080264445</v>
      </c>
      <c r="V169">
        <f t="shared" si="8"/>
        <v>23.423258544207709</v>
      </c>
    </row>
    <row r="170" spans="2:22" x14ac:dyDescent="0.35">
      <c r="B170" s="4">
        <v>25</v>
      </c>
      <c r="C170" s="5">
        <v>1.3671115417031166</v>
      </c>
      <c r="D170" s="5">
        <v>49.58</v>
      </c>
      <c r="E170" s="5">
        <v>0.60499999999999998</v>
      </c>
      <c r="F170" s="5">
        <v>6.101</v>
      </c>
      <c r="G170" s="5">
        <v>93</v>
      </c>
      <c r="H170" s="5">
        <v>2.2825000000000002</v>
      </c>
      <c r="I170" s="5">
        <v>25.3</v>
      </c>
      <c r="J170" s="5">
        <v>9.81</v>
      </c>
      <c r="K170" s="5">
        <v>10</v>
      </c>
      <c r="L170" s="5">
        <v>12.2</v>
      </c>
      <c r="M170" s="5">
        <v>22</v>
      </c>
      <c r="N170" s="6">
        <v>5.3283065999999997E-2</v>
      </c>
      <c r="O170" s="5">
        <v>1</v>
      </c>
      <c r="P170">
        <v>0</v>
      </c>
      <c r="Q170">
        <v>1</v>
      </c>
      <c r="R170">
        <v>0</v>
      </c>
      <c r="T170">
        <f t="shared" si="6"/>
        <v>28.228611342493725</v>
      </c>
      <c r="U170">
        <f t="shared" si="7"/>
        <v>3.2286113424937248</v>
      </c>
      <c r="V170">
        <f t="shared" si="8"/>
        <v>10.423931200879132</v>
      </c>
    </row>
    <row r="171" spans="2:22" x14ac:dyDescent="0.35">
      <c r="B171" s="4">
        <v>50</v>
      </c>
      <c r="C171" s="5">
        <v>1.1020031996922046</v>
      </c>
      <c r="D171" s="5">
        <v>49.58</v>
      </c>
      <c r="E171" s="5">
        <v>0.60499999999999998</v>
      </c>
      <c r="F171" s="5">
        <v>7.9290000000000003</v>
      </c>
      <c r="G171" s="5">
        <v>96.2</v>
      </c>
      <c r="H171" s="5">
        <v>2.0474999999999999</v>
      </c>
      <c r="I171" s="5">
        <v>25.3</v>
      </c>
      <c r="J171" s="5">
        <v>3.7</v>
      </c>
      <c r="K171" s="5">
        <v>8.3000000000000007</v>
      </c>
      <c r="L171" s="5">
        <v>15.4</v>
      </c>
      <c r="M171" s="5">
        <v>37</v>
      </c>
      <c r="N171" s="6">
        <v>5.2105035000000001E-2</v>
      </c>
      <c r="O171" s="5">
        <v>1</v>
      </c>
      <c r="P171">
        <v>0</v>
      </c>
      <c r="Q171">
        <v>1</v>
      </c>
      <c r="R171">
        <v>0</v>
      </c>
      <c r="T171">
        <f t="shared" si="6"/>
        <v>39.239035283297802</v>
      </c>
      <c r="U171">
        <f t="shared" si="7"/>
        <v>-10.760964716702198</v>
      </c>
      <c r="V171">
        <f t="shared" si="8"/>
        <v>115.79836163410961</v>
      </c>
    </row>
    <row r="172" spans="2:22" x14ac:dyDescent="0.35">
      <c r="B172" s="4">
        <v>23.8</v>
      </c>
      <c r="C172" s="5">
        <v>1.0297194121814914</v>
      </c>
      <c r="D172" s="5">
        <v>49.58</v>
      </c>
      <c r="E172" s="5">
        <v>0.60499999999999998</v>
      </c>
      <c r="F172" s="5">
        <v>5.8769999999999998</v>
      </c>
      <c r="G172" s="5">
        <v>79.2</v>
      </c>
      <c r="H172" s="5">
        <v>2.4250000000000003</v>
      </c>
      <c r="I172" s="5">
        <v>25.3</v>
      </c>
      <c r="J172" s="5">
        <v>12.14</v>
      </c>
      <c r="K172" s="5">
        <v>10.076000000000001</v>
      </c>
      <c r="L172" s="5">
        <v>10.1904</v>
      </c>
      <c r="M172" s="5">
        <v>22</v>
      </c>
      <c r="N172" s="6">
        <v>5.4831218000000001E-2</v>
      </c>
      <c r="O172" s="5">
        <v>1</v>
      </c>
      <c r="P172">
        <v>1</v>
      </c>
      <c r="Q172">
        <v>0</v>
      </c>
      <c r="R172">
        <v>0</v>
      </c>
      <c r="T172">
        <f t="shared" si="6"/>
        <v>26.348174128110482</v>
      </c>
      <c r="U172">
        <f t="shared" si="7"/>
        <v>2.5481741281104817</v>
      </c>
      <c r="V172">
        <f t="shared" si="8"/>
        <v>6.4931913871716134</v>
      </c>
    </row>
    <row r="173" spans="2:22" x14ac:dyDescent="0.35">
      <c r="B173" s="4">
        <v>23.8</v>
      </c>
      <c r="C173" s="5">
        <v>1.1940436732480511</v>
      </c>
      <c r="D173" s="5">
        <v>49.58</v>
      </c>
      <c r="E173" s="5">
        <v>0.60499999999999998</v>
      </c>
      <c r="F173" s="5">
        <v>6.319</v>
      </c>
      <c r="G173" s="5">
        <v>96.1</v>
      </c>
      <c r="H173" s="5">
        <v>2.1</v>
      </c>
      <c r="I173" s="5">
        <v>25.3</v>
      </c>
      <c r="J173" s="5">
        <v>11.1</v>
      </c>
      <c r="K173" s="5">
        <v>6.6760000000000002</v>
      </c>
      <c r="L173" s="5">
        <v>11.1904</v>
      </c>
      <c r="M173" s="5">
        <v>23</v>
      </c>
      <c r="N173" s="6">
        <v>6.6262309000000005E-2</v>
      </c>
      <c r="O173" s="5">
        <v>0</v>
      </c>
      <c r="P173">
        <v>0</v>
      </c>
      <c r="Q173">
        <v>0</v>
      </c>
      <c r="R173">
        <v>0</v>
      </c>
      <c r="T173">
        <f t="shared" si="6"/>
        <v>27.282395145206348</v>
      </c>
      <c r="U173">
        <f t="shared" si="7"/>
        <v>3.4823951452063469</v>
      </c>
      <c r="V173">
        <f t="shared" si="8"/>
        <v>12.127075947356733</v>
      </c>
    </row>
    <row r="174" spans="2:22" x14ac:dyDescent="0.35">
      <c r="B174" s="4">
        <v>22.3</v>
      </c>
      <c r="C174" s="5">
        <v>1.2382379898788045</v>
      </c>
      <c r="D174" s="5">
        <v>49.58</v>
      </c>
      <c r="E174" s="5">
        <v>0.60499999999999998</v>
      </c>
      <c r="F174" s="5">
        <v>6.4020000000000001</v>
      </c>
      <c r="G174" s="5">
        <v>95.2</v>
      </c>
      <c r="H174" s="5">
        <v>2.2625000000000002</v>
      </c>
      <c r="I174" s="5">
        <v>25.3</v>
      </c>
      <c r="J174" s="5">
        <v>11.32</v>
      </c>
      <c r="K174" s="5">
        <v>5.5460000000000003</v>
      </c>
      <c r="L174" s="5">
        <v>15.1784</v>
      </c>
      <c r="M174" s="5">
        <v>22</v>
      </c>
      <c r="N174" s="6">
        <v>5.3555633999999998E-2</v>
      </c>
      <c r="O174" s="5">
        <v>0</v>
      </c>
      <c r="P174">
        <v>0</v>
      </c>
      <c r="Q174">
        <v>0</v>
      </c>
      <c r="R174">
        <v>1</v>
      </c>
      <c r="T174">
        <f t="shared" si="6"/>
        <v>25.809906291583484</v>
      </c>
      <c r="U174">
        <f t="shared" si="7"/>
        <v>3.5099062915834836</v>
      </c>
      <c r="V174">
        <f t="shared" si="8"/>
        <v>12.319442175697322</v>
      </c>
    </row>
    <row r="175" spans="2:22" x14ac:dyDescent="0.35">
      <c r="B175" s="4">
        <v>17.399999999999999</v>
      </c>
      <c r="C175" s="5">
        <v>0.79182441274868987</v>
      </c>
      <c r="D175" s="5">
        <v>49.58</v>
      </c>
      <c r="E175" s="5">
        <v>0.60499999999999998</v>
      </c>
      <c r="F175" s="5">
        <v>5.875</v>
      </c>
      <c r="G175" s="5">
        <v>94.6</v>
      </c>
      <c r="H175" s="5">
        <v>2.4249999999999998</v>
      </c>
      <c r="I175" s="5">
        <v>25.3</v>
      </c>
      <c r="J175" s="5">
        <v>14.43</v>
      </c>
      <c r="K175" s="5">
        <v>7.9480000000000004</v>
      </c>
      <c r="L175" s="5">
        <v>11.139200000000001</v>
      </c>
      <c r="M175" s="5">
        <v>28</v>
      </c>
      <c r="N175" s="6">
        <v>6.0587462000000002E-2</v>
      </c>
      <c r="O175" s="5">
        <v>0</v>
      </c>
      <c r="P175">
        <v>1</v>
      </c>
      <c r="Q175">
        <v>0</v>
      </c>
      <c r="R175">
        <v>0</v>
      </c>
      <c r="T175">
        <f t="shared" si="6"/>
        <v>23.606253551322943</v>
      </c>
      <c r="U175">
        <f t="shared" si="7"/>
        <v>6.2062535513229449</v>
      </c>
      <c r="V175">
        <f t="shared" si="8"/>
        <v>38.517583143308663</v>
      </c>
    </row>
    <row r="176" spans="2:22" x14ac:dyDescent="0.35">
      <c r="B176" s="4">
        <v>19.100000000000001</v>
      </c>
      <c r="C176" s="5">
        <v>1.1981257435340087</v>
      </c>
      <c r="D176" s="5">
        <v>49.58</v>
      </c>
      <c r="E176" s="5">
        <v>0.60499999999999998</v>
      </c>
      <c r="F176" s="5">
        <v>5.88</v>
      </c>
      <c r="G176" s="5">
        <v>97.3</v>
      </c>
      <c r="H176" s="5">
        <v>2.39</v>
      </c>
      <c r="I176" s="5">
        <v>25.3</v>
      </c>
      <c r="J176" s="5">
        <v>12.03</v>
      </c>
      <c r="K176" s="5">
        <v>9.782</v>
      </c>
      <c r="L176" s="5">
        <v>12.152799999999999</v>
      </c>
      <c r="M176" s="5">
        <v>54</v>
      </c>
      <c r="N176" s="6">
        <v>5.7446331000000003E-2</v>
      </c>
      <c r="O176" s="5">
        <v>0</v>
      </c>
      <c r="P176">
        <v>0</v>
      </c>
      <c r="Q176">
        <v>1</v>
      </c>
      <c r="R176">
        <v>0</v>
      </c>
      <c r="T176">
        <f t="shared" si="6"/>
        <v>25.473815965488146</v>
      </c>
      <c r="U176">
        <f t="shared" si="7"/>
        <v>6.373815965488145</v>
      </c>
      <c r="V176">
        <f t="shared" si="8"/>
        <v>40.625529961911575</v>
      </c>
    </row>
    <row r="177" spans="2:22" x14ac:dyDescent="0.35">
      <c r="B177" s="4">
        <v>23.1</v>
      </c>
      <c r="C177" s="5">
        <v>0.13027359174921224</v>
      </c>
      <c r="D177" s="5">
        <v>34.049999999999997</v>
      </c>
      <c r="E177" s="5">
        <v>0.51</v>
      </c>
      <c r="F177" s="5">
        <v>5.5720000000000001</v>
      </c>
      <c r="G177" s="5">
        <v>88.5</v>
      </c>
      <c r="H177" s="5">
        <v>2.5975000000000001</v>
      </c>
      <c r="I177" s="5">
        <v>23.4</v>
      </c>
      <c r="J177" s="5">
        <v>14.69</v>
      </c>
      <c r="K177" s="5">
        <v>9.3620000000000001</v>
      </c>
      <c r="L177" s="5">
        <v>12.184799999999999</v>
      </c>
      <c r="M177" s="5">
        <v>38</v>
      </c>
      <c r="N177" s="6">
        <v>5.2949504000000001E-2</v>
      </c>
      <c r="O177" s="5">
        <v>0</v>
      </c>
      <c r="P177">
        <v>0</v>
      </c>
      <c r="Q177">
        <v>1</v>
      </c>
      <c r="R177">
        <v>0</v>
      </c>
      <c r="T177">
        <f t="shared" si="6"/>
        <v>22.514054159094794</v>
      </c>
      <c r="U177">
        <f t="shared" si="7"/>
        <v>-0.5859458409052074</v>
      </c>
      <c r="V177">
        <f t="shared" si="8"/>
        <v>0.34333252847411061</v>
      </c>
    </row>
    <row r="178" spans="2:22" x14ac:dyDescent="0.35">
      <c r="B178" s="4">
        <v>23.6</v>
      </c>
      <c r="C178" s="5">
        <v>8.7809391824408251E-2</v>
      </c>
      <c r="D178" s="5">
        <v>34.049999999999997</v>
      </c>
      <c r="E178" s="5">
        <v>0.51</v>
      </c>
      <c r="F178" s="5">
        <v>6.4160000000000004</v>
      </c>
      <c r="G178" s="5">
        <v>84.1</v>
      </c>
      <c r="H178" s="5">
        <v>2.6475</v>
      </c>
      <c r="I178" s="5">
        <v>23.4</v>
      </c>
      <c r="J178" s="5">
        <v>9.0399999999999991</v>
      </c>
      <c r="K178" s="5">
        <v>9.8719999999999999</v>
      </c>
      <c r="L178" s="5">
        <v>10.188800000000001</v>
      </c>
      <c r="M178" s="5">
        <v>59</v>
      </c>
      <c r="N178" s="6">
        <v>5.3992975999999998E-2</v>
      </c>
      <c r="O178" s="5">
        <v>1</v>
      </c>
      <c r="P178">
        <v>0</v>
      </c>
      <c r="Q178">
        <v>0</v>
      </c>
      <c r="R178">
        <v>0</v>
      </c>
      <c r="T178">
        <f t="shared" si="6"/>
        <v>30.925199105472846</v>
      </c>
      <c r="U178">
        <f t="shared" si="7"/>
        <v>7.3251991054728443</v>
      </c>
      <c r="V178">
        <f t="shared" si="8"/>
        <v>53.658541934820157</v>
      </c>
    </row>
    <row r="179" spans="2:22" x14ac:dyDescent="0.35">
      <c r="B179" s="4">
        <v>22.6</v>
      </c>
      <c r="C179" s="5">
        <v>8.1091388384888496E-2</v>
      </c>
      <c r="D179" s="5">
        <v>34.049999999999997</v>
      </c>
      <c r="E179" s="5">
        <v>0.51</v>
      </c>
      <c r="F179" s="5">
        <v>5.859</v>
      </c>
      <c r="G179" s="5">
        <v>68.7</v>
      </c>
      <c r="H179" s="5">
        <v>2.7025000000000001</v>
      </c>
      <c r="I179" s="5">
        <v>23.4</v>
      </c>
      <c r="J179" s="5">
        <v>9.64</v>
      </c>
      <c r="K179" s="5">
        <v>9.7520000000000007</v>
      </c>
      <c r="L179" s="5">
        <v>15.1808</v>
      </c>
      <c r="M179" s="5">
        <v>35</v>
      </c>
      <c r="N179" s="6">
        <v>5.2971979000000002E-2</v>
      </c>
      <c r="O179" s="5">
        <v>1</v>
      </c>
      <c r="P179">
        <v>0</v>
      </c>
      <c r="Q179">
        <v>1</v>
      </c>
      <c r="R179">
        <v>0</v>
      </c>
      <c r="T179">
        <f t="shared" si="6"/>
        <v>28.029923780899114</v>
      </c>
      <c r="U179">
        <f t="shared" si="7"/>
        <v>5.429923780899113</v>
      </c>
      <c r="V179">
        <f t="shared" si="8"/>
        <v>29.484072266373719</v>
      </c>
    </row>
    <row r="180" spans="2:22" x14ac:dyDescent="0.35">
      <c r="B180" s="4">
        <v>29.4</v>
      </c>
      <c r="C180" s="5">
        <v>6.4513520825065993E-2</v>
      </c>
      <c r="D180" s="5">
        <v>34.049999999999997</v>
      </c>
      <c r="E180" s="5">
        <v>0.51</v>
      </c>
      <c r="F180" s="5">
        <v>6.5460000000000003</v>
      </c>
      <c r="G180" s="5">
        <v>33.1</v>
      </c>
      <c r="H180" s="5">
        <v>3.13</v>
      </c>
      <c r="I180" s="5">
        <v>23.4</v>
      </c>
      <c r="J180" s="5">
        <v>5.33</v>
      </c>
      <c r="K180" s="5">
        <v>6.1879999999999997</v>
      </c>
      <c r="L180" s="5">
        <v>12.235200000000001</v>
      </c>
      <c r="M180" s="5">
        <v>48</v>
      </c>
      <c r="N180" s="6">
        <v>5.0839825999999998E-2</v>
      </c>
      <c r="O180" s="5">
        <v>1</v>
      </c>
      <c r="P180">
        <v>0</v>
      </c>
      <c r="Q180">
        <v>0</v>
      </c>
      <c r="R180">
        <v>0</v>
      </c>
      <c r="T180">
        <f t="shared" si="6"/>
        <v>31.848079015450697</v>
      </c>
      <c r="U180">
        <f t="shared" si="7"/>
        <v>2.4480790154506984</v>
      </c>
      <c r="V180">
        <f t="shared" si="8"/>
        <v>5.9930908658900606</v>
      </c>
    </row>
    <row r="181" spans="2:22" x14ac:dyDescent="0.35">
      <c r="B181" s="4">
        <v>23.2</v>
      </c>
      <c r="C181" s="5">
        <v>6.7864234816129909E-2</v>
      </c>
      <c r="D181" s="5">
        <v>34.049999999999997</v>
      </c>
      <c r="E181" s="5">
        <v>0.51</v>
      </c>
      <c r="F181" s="5">
        <v>6.02</v>
      </c>
      <c r="G181" s="5">
        <v>47.2</v>
      </c>
      <c r="H181" s="5">
        <v>3.5549999999999997</v>
      </c>
      <c r="I181" s="5">
        <v>23.4</v>
      </c>
      <c r="J181" s="5">
        <v>10.11</v>
      </c>
      <c r="K181" s="5">
        <v>8.5640000000000001</v>
      </c>
      <c r="L181" s="5">
        <v>15.185600000000001</v>
      </c>
      <c r="M181" s="5">
        <v>49</v>
      </c>
      <c r="N181" s="6">
        <v>5.1952489999999997E-2</v>
      </c>
      <c r="O181" s="5">
        <v>1</v>
      </c>
      <c r="P181">
        <v>1</v>
      </c>
      <c r="Q181">
        <v>0</v>
      </c>
      <c r="R181">
        <v>0</v>
      </c>
      <c r="T181">
        <f t="shared" si="6"/>
        <v>27.783312585100251</v>
      </c>
      <c r="U181">
        <f t="shared" si="7"/>
        <v>4.5833125851002521</v>
      </c>
      <c r="V181">
        <f t="shared" si="8"/>
        <v>21.006754252738354</v>
      </c>
    </row>
    <row r="182" spans="2:22" x14ac:dyDescent="0.35">
      <c r="B182" s="4">
        <v>24.6</v>
      </c>
      <c r="C182" s="5">
        <v>5.2829613644532106E-2</v>
      </c>
      <c r="D182" s="5">
        <v>34.049999999999997</v>
      </c>
      <c r="E182" s="5">
        <v>0.51</v>
      </c>
      <c r="F182" s="5">
        <v>6.3150000000000004</v>
      </c>
      <c r="G182" s="5">
        <v>73.400000000000006</v>
      </c>
      <c r="H182" s="5">
        <v>3.32</v>
      </c>
      <c r="I182" s="5">
        <v>23.4</v>
      </c>
      <c r="J182" s="5">
        <v>6.29</v>
      </c>
      <c r="K182" s="5">
        <v>7.0919999999999996</v>
      </c>
      <c r="L182" s="5">
        <v>14.1968</v>
      </c>
      <c r="M182" s="5">
        <v>31</v>
      </c>
      <c r="N182" s="6">
        <v>4.7376831000000001E-2</v>
      </c>
      <c r="O182" s="5">
        <v>1</v>
      </c>
      <c r="P182">
        <v>1</v>
      </c>
      <c r="Q182">
        <v>0</v>
      </c>
      <c r="R182">
        <v>0</v>
      </c>
      <c r="T182">
        <f t="shared" si="6"/>
        <v>30.168619053550831</v>
      </c>
      <c r="U182">
        <f t="shared" si="7"/>
        <v>5.5686190535508295</v>
      </c>
      <c r="V182">
        <f t="shared" si="8"/>
        <v>31.009518163569336</v>
      </c>
    </row>
    <row r="183" spans="2:22" x14ac:dyDescent="0.35">
      <c r="B183" s="4">
        <v>29.9</v>
      </c>
      <c r="C183" s="5">
        <v>6.4307244395166982E-2</v>
      </c>
      <c r="D183" s="5">
        <v>34.049999999999997</v>
      </c>
      <c r="E183" s="5">
        <v>0.51</v>
      </c>
      <c r="F183" s="5">
        <v>6.86</v>
      </c>
      <c r="G183" s="5">
        <v>74.400000000000006</v>
      </c>
      <c r="H183" s="5">
        <v>2.9124999999999996</v>
      </c>
      <c r="I183" s="5">
        <v>23.4</v>
      </c>
      <c r="J183" s="5">
        <v>6.92</v>
      </c>
      <c r="K183" s="5">
        <v>5.8979999999999997</v>
      </c>
      <c r="L183" s="5">
        <v>11.2392</v>
      </c>
      <c r="M183" s="5">
        <v>28</v>
      </c>
      <c r="N183" s="6">
        <v>5.4717151999999998E-2</v>
      </c>
      <c r="O183" s="5">
        <v>0</v>
      </c>
      <c r="P183">
        <v>0</v>
      </c>
      <c r="Q183">
        <v>0</v>
      </c>
      <c r="R183">
        <v>0</v>
      </c>
      <c r="T183">
        <f t="shared" si="6"/>
        <v>30.829265865626564</v>
      </c>
      <c r="U183">
        <f t="shared" si="7"/>
        <v>0.9292658656265651</v>
      </c>
      <c r="V183">
        <f t="shared" si="8"/>
        <v>0.86353504901868938</v>
      </c>
    </row>
    <row r="184" spans="2:22" x14ac:dyDescent="0.35">
      <c r="B184" s="4">
        <v>37.200000000000003</v>
      </c>
      <c r="C184" s="5">
        <v>5.6191279649742562E-2</v>
      </c>
      <c r="D184" s="5">
        <v>32.46</v>
      </c>
      <c r="E184" s="5">
        <v>0.48799999999999999</v>
      </c>
      <c r="F184" s="5">
        <v>6.98</v>
      </c>
      <c r="G184" s="5">
        <v>58.4</v>
      </c>
      <c r="H184" s="5">
        <v>2.83</v>
      </c>
      <c r="I184" s="5">
        <v>22.2</v>
      </c>
      <c r="J184" s="5">
        <v>5.04</v>
      </c>
      <c r="K184" s="5">
        <v>9.7439999999999998</v>
      </c>
      <c r="L184" s="5">
        <v>11.297599999999999</v>
      </c>
      <c r="M184" s="5">
        <v>50</v>
      </c>
      <c r="N184" s="6">
        <v>4.5500586000000003E-2</v>
      </c>
      <c r="O184" s="5">
        <v>0</v>
      </c>
      <c r="P184">
        <v>1</v>
      </c>
      <c r="Q184">
        <v>0</v>
      </c>
      <c r="R184">
        <v>0</v>
      </c>
      <c r="T184">
        <f t="shared" si="6"/>
        <v>33.288265202411303</v>
      </c>
      <c r="U184">
        <f t="shared" si="7"/>
        <v>-3.9117347975887</v>
      </c>
      <c r="V184">
        <f t="shared" si="8"/>
        <v>15.301669126666308</v>
      </c>
    </row>
    <row r="185" spans="2:22" x14ac:dyDescent="0.35">
      <c r="B185" s="4">
        <v>39.799999999999997</v>
      </c>
      <c r="C185" s="5">
        <v>6.3800749050661826E-2</v>
      </c>
      <c r="D185" s="5">
        <v>32.46</v>
      </c>
      <c r="E185" s="5">
        <v>0.48799999999999999</v>
      </c>
      <c r="F185" s="5">
        <v>7.7649999999999997</v>
      </c>
      <c r="G185" s="5">
        <v>83.3</v>
      </c>
      <c r="H185" s="5">
        <v>2.74</v>
      </c>
      <c r="I185" s="5">
        <v>22.2</v>
      </c>
      <c r="J185" s="5">
        <v>7.56</v>
      </c>
      <c r="K185" s="5">
        <v>8.4960000000000004</v>
      </c>
      <c r="L185" s="5">
        <v>14.3184</v>
      </c>
      <c r="M185" s="5">
        <v>60</v>
      </c>
      <c r="N185" s="6">
        <v>4.6516008999999997E-2</v>
      </c>
      <c r="O185" s="5">
        <v>1</v>
      </c>
      <c r="P185">
        <v>0</v>
      </c>
      <c r="Q185">
        <v>0</v>
      </c>
      <c r="R185">
        <v>1</v>
      </c>
      <c r="T185">
        <f t="shared" si="6"/>
        <v>35.182977975566502</v>
      </c>
      <c r="U185">
        <f t="shared" si="7"/>
        <v>-4.6170220244334956</v>
      </c>
      <c r="V185">
        <f t="shared" si="8"/>
        <v>21.316892374103976</v>
      </c>
    </row>
    <row r="186" spans="2:22" x14ac:dyDescent="0.35">
      <c r="B186" s="4">
        <v>36.200000000000003</v>
      </c>
      <c r="C186" s="5">
        <v>6.6611371298501587E-2</v>
      </c>
      <c r="D186" s="5">
        <v>32.46</v>
      </c>
      <c r="E186" s="5">
        <v>0.48799999999999999</v>
      </c>
      <c r="F186" s="5">
        <v>6.1440000000000001</v>
      </c>
      <c r="G186" s="5">
        <v>62.2</v>
      </c>
      <c r="H186" s="5">
        <v>2.5975000000000001</v>
      </c>
      <c r="I186" s="5">
        <v>22.2</v>
      </c>
      <c r="J186" s="5">
        <v>9.4499999999999993</v>
      </c>
      <c r="K186" s="5">
        <v>6.6239999999999997</v>
      </c>
      <c r="L186" s="5">
        <v>15.2896</v>
      </c>
      <c r="M186" s="5">
        <v>59</v>
      </c>
      <c r="N186" s="6">
        <v>5.6018001999999997E-2</v>
      </c>
      <c r="O186" s="5">
        <v>1</v>
      </c>
      <c r="P186">
        <v>0</v>
      </c>
      <c r="Q186">
        <v>1</v>
      </c>
      <c r="R186">
        <v>0</v>
      </c>
      <c r="T186">
        <f t="shared" si="6"/>
        <v>28.27549215160445</v>
      </c>
      <c r="U186">
        <f t="shared" si="7"/>
        <v>-7.9245078483955531</v>
      </c>
      <c r="V186">
        <f t="shared" si="8"/>
        <v>62.797824639282716</v>
      </c>
    </row>
    <row r="187" spans="2:22" x14ac:dyDescent="0.35">
      <c r="B187" s="4">
        <v>37.9</v>
      </c>
      <c r="C187" s="5">
        <v>8.7122204181402943E-2</v>
      </c>
      <c r="D187" s="5">
        <v>32.46</v>
      </c>
      <c r="E187" s="5">
        <v>0.48799999999999999</v>
      </c>
      <c r="F187" s="5">
        <v>7.1550000000000002</v>
      </c>
      <c r="G187" s="5">
        <v>92.2</v>
      </c>
      <c r="H187" s="5">
        <v>2.6974999999999998</v>
      </c>
      <c r="I187" s="5">
        <v>22.2</v>
      </c>
      <c r="J187" s="5">
        <v>4.82</v>
      </c>
      <c r="K187" s="5">
        <v>9.2579999999999991</v>
      </c>
      <c r="L187" s="5">
        <v>15.3032</v>
      </c>
      <c r="M187" s="5">
        <v>56</v>
      </c>
      <c r="N187" s="6">
        <v>4.2959915000000001E-2</v>
      </c>
      <c r="O187" s="5">
        <v>1</v>
      </c>
      <c r="P187">
        <v>0</v>
      </c>
      <c r="Q187">
        <v>1</v>
      </c>
      <c r="R187">
        <v>0</v>
      </c>
      <c r="T187">
        <f t="shared" si="6"/>
        <v>34.804535168982426</v>
      </c>
      <c r="U187">
        <f t="shared" si="7"/>
        <v>-3.0954648310175727</v>
      </c>
      <c r="V187">
        <f t="shared" si="8"/>
        <v>9.5819025200666506</v>
      </c>
    </row>
    <row r="188" spans="2:22" x14ac:dyDescent="0.35">
      <c r="B188" s="4">
        <v>32.5</v>
      </c>
      <c r="C188" s="5">
        <v>9.5382904432552207E-2</v>
      </c>
      <c r="D188" s="5">
        <v>32.46</v>
      </c>
      <c r="E188" s="5">
        <v>0.48799999999999999</v>
      </c>
      <c r="F188" s="5">
        <v>6.5629999999999997</v>
      </c>
      <c r="G188" s="5">
        <v>95.6</v>
      </c>
      <c r="H188" s="5">
        <v>2.8450000000000002</v>
      </c>
      <c r="I188" s="5">
        <v>22.2</v>
      </c>
      <c r="J188" s="5">
        <v>5.68</v>
      </c>
      <c r="K188" s="5">
        <v>7.35</v>
      </c>
      <c r="L188" s="5">
        <v>14.26</v>
      </c>
      <c r="M188" s="5">
        <v>60</v>
      </c>
      <c r="N188" s="6">
        <v>4.5047217000000001E-2</v>
      </c>
      <c r="O188" s="5">
        <v>1</v>
      </c>
      <c r="P188">
        <v>1</v>
      </c>
      <c r="Q188">
        <v>0</v>
      </c>
      <c r="R188">
        <v>0</v>
      </c>
      <c r="T188">
        <f t="shared" si="6"/>
        <v>31.715232515542109</v>
      </c>
      <c r="U188">
        <f t="shared" si="7"/>
        <v>-0.78476748445789113</v>
      </c>
      <c r="V188">
        <f t="shared" si="8"/>
        <v>0.61586000466236634</v>
      </c>
    </row>
    <row r="189" spans="2:22" x14ac:dyDescent="0.35">
      <c r="B189" s="4">
        <v>26.4</v>
      </c>
      <c r="C189" s="5">
        <v>7.980883417341518E-2</v>
      </c>
      <c r="D189" s="5">
        <v>32.46</v>
      </c>
      <c r="E189" s="5">
        <v>0.48799999999999999</v>
      </c>
      <c r="F189" s="5">
        <v>5.6040000000000001</v>
      </c>
      <c r="G189" s="5">
        <v>89.8</v>
      </c>
      <c r="H189" s="5">
        <v>2.99</v>
      </c>
      <c r="I189" s="5">
        <v>22.2</v>
      </c>
      <c r="J189" s="5">
        <v>13.98</v>
      </c>
      <c r="K189" s="5">
        <v>9.9280000000000008</v>
      </c>
      <c r="L189" s="5">
        <v>10.2112</v>
      </c>
      <c r="M189" s="5">
        <v>27</v>
      </c>
      <c r="N189" s="6">
        <v>4.6676164999999999E-2</v>
      </c>
      <c r="O189" s="5">
        <v>1</v>
      </c>
      <c r="P189">
        <v>1</v>
      </c>
      <c r="Q189">
        <v>0</v>
      </c>
      <c r="R189">
        <v>0</v>
      </c>
      <c r="T189">
        <f t="shared" si="6"/>
        <v>22.996139110036633</v>
      </c>
      <c r="U189">
        <f t="shared" si="7"/>
        <v>-3.4038608899633651</v>
      </c>
      <c r="V189">
        <f t="shared" si="8"/>
        <v>11.586268958222192</v>
      </c>
    </row>
    <row r="190" spans="2:22" x14ac:dyDescent="0.35">
      <c r="B190" s="4">
        <v>29.6</v>
      </c>
      <c r="C190" s="5">
        <v>5.8712206079331697E-2</v>
      </c>
      <c r="D190" s="5">
        <v>32.46</v>
      </c>
      <c r="E190" s="5">
        <v>0.48799999999999999</v>
      </c>
      <c r="F190" s="5">
        <v>6.1529999999999996</v>
      </c>
      <c r="G190" s="5">
        <v>68.8</v>
      </c>
      <c r="H190" s="5">
        <v>3.2800000000000002</v>
      </c>
      <c r="I190" s="5">
        <v>22.2</v>
      </c>
      <c r="J190" s="5">
        <v>13.15</v>
      </c>
      <c r="K190" s="5">
        <v>8.1920000000000002</v>
      </c>
      <c r="L190" s="5">
        <v>11.236800000000001</v>
      </c>
      <c r="M190" s="5">
        <v>45</v>
      </c>
      <c r="N190" s="6">
        <v>4.6596094999999997E-2</v>
      </c>
      <c r="O190" s="5">
        <v>1</v>
      </c>
      <c r="P190">
        <v>1</v>
      </c>
      <c r="Q190">
        <v>0</v>
      </c>
      <c r="R190">
        <v>0</v>
      </c>
      <c r="T190">
        <f t="shared" si="6"/>
        <v>25.229791268982932</v>
      </c>
      <c r="U190">
        <f t="shared" si="7"/>
        <v>-4.370208731017069</v>
      </c>
      <c r="V190">
        <f t="shared" si="8"/>
        <v>19.098724352657822</v>
      </c>
    </row>
    <row r="191" spans="2:22" x14ac:dyDescent="0.35">
      <c r="B191" s="4">
        <v>50</v>
      </c>
      <c r="C191" s="5">
        <v>5.4507124498661026E-2</v>
      </c>
      <c r="D191" s="5">
        <v>32.46</v>
      </c>
      <c r="E191" s="5">
        <v>0.48799999999999999</v>
      </c>
      <c r="F191" s="5">
        <v>7.8310000000000004</v>
      </c>
      <c r="G191" s="5">
        <v>53.6</v>
      </c>
      <c r="H191" s="5">
        <v>3.2</v>
      </c>
      <c r="I191" s="5">
        <v>22.2</v>
      </c>
      <c r="J191" s="5">
        <v>4.45</v>
      </c>
      <c r="K191" s="5">
        <v>6</v>
      </c>
      <c r="L191" s="5">
        <v>13.4</v>
      </c>
      <c r="M191" s="5">
        <v>35</v>
      </c>
      <c r="N191" s="6">
        <v>4.5703391000000003E-2</v>
      </c>
      <c r="O191" s="5">
        <v>1</v>
      </c>
      <c r="P191">
        <v>1</v>
      </c>
      <c r="Q191">
        <v>0</v>
      </c>
      <c r="R191">
        <v>0</v>
      </c>
      <c r="T191">
        <f t="shared" si="6"/>
        <v>36.410179939909398</v>
      </c>
      <c r="U191">
        <f t="shared" si="7"/>
        <v>-13.589820060090602</v>
      </c>
      <c r="V191">
        <f t="shared" si="8"/>
        <v>184.68320926564095</v>
      </c>
    </row>
    <row r="192" spans="2:22" x14ac:dyDescent="0.35">
      <c r="B192" s="4">
        <v>32</v>
      </c>
      <c r="C192" s="5">
        <v>7.5802963415500746E-2</v>
      </c>
      <c r="D192" s="5">
        <v>33.44</v>
      </c>
      <c r="E192" s="5">
        <v>0.437</v>
      </c>
      <c r="F192" s="5">
        <v>6.782</v>
      </c>
      <c r="G192" s="5">
        <v>41.1</v>
      </c>
      <c r="H192" s="5">
        <v>3.7874999999999996</v>
      </c>
      <c r="I192" s="5">
        <v>24.8</v>
      </c>
      <c r="J192" s="5">
        <v>6.68</v>
      </c>
      <c r="K192" s="5">
        <v>7.84</v>
      </c>
      <c r="L192" s="5">
        <v>13.256</v>
      </c>
      <c r="M192" s="5">
        <v>23</v>
      </c>
      <c r="N192" s="6">
        <v>4.2225334000000003E-2</v>
      </c>
      <c r="O192" s="5">
        <v>1</v>
      </c>
      <c r="P192">
        <v>0</v>
      </c>
      <c r="Q192">
        <v>1</v>
      </c>
      <c r="R192">
        <v>0</v>
      </c>
      <c r="T192">
        <f t="shared" si="6"/>
        <v>33.594069439652941</v>
      </c>
      <c r="U192">
        <f t="shared" si="7"/>
        <v>1.5940694396529409</v>
      </c>
      <c r="V192">
        <f t="shared" si="8"/>
        <v>2.5410573784354411</v>
      </c>
    </row>
    <row r="193" spans="2:22" x14ac:dyDescent="0.35">
      <c r="B193" s="4">
        <v>29.8</v>
      </c>
      <c r="C193" s="5">
        <v>0.11848501143594597</v>
      </c>
      <c r="D193" s="5">
        <v>33.44</v>
      </c>
      <c r="E193" s="5">
        <v>0.437</v>
      </c>
      <c r="F193" s="5">
        <v>6.556</v>
      </c>
      <c r="G193" s="5">
        <v>29.1</v>
      </c>
      <c r="H193" s="5">
        <v>4.5674999999999999</v>
      </c>
      <c r="I193" s="5">
        <v>24.8</v>
      </c>
      <c r="J193" s="5">
        <v>4.5599999999999996</v>
      </c>
      <c r="K193" s="5">
        <v>7.5960000000000001</v>
      </c>
      <c r="L193" s="5">
        <v>10.2384</v>
      </c>
      <c r="M193" s="5">
        <v>40</v>
      </c>
      <c r="N193" s="6">
        <v>4.5949196999999997E-2</v>
      </c>
      <c r="O193" s="5">
        <v>1</v>
      </c>
      <c r="P193">
        <v>0</v>
      </c>
      <c r="Q193">
        <v>1</v>
      </c>
      <c r="R193">
        <v>0</v>
      </c>
      <c r="T193">
        <f t="shared" si="6"/>
        <v>33.183375899311848</v>
      </c>
      <c r="U193">
        <f t="shared" si="7"/>
        <v>3.3833758993118472</v>
      </c>
      <c r="V193">
        <f t="shared" si="8"/>
        <v>11.447232476044251</v>
      </c>
    </row>
    <row r="194" spans="2:22" x14ac:dyDescent="0.35">
      <c r="B194" s="4">
        <v>34.9</v>
      </c>
      <c r="C194" s="5">
        <v>8.0381111946812356E-2</v>
      </c>
      <c r="D194" s="5">
        <v>33.44</v>
      </c>
      <c r="E194" s="5">
        <v>0.437</v>
      </c>
      <c r="F194" s="5">
        <v>7.1849999999999996</v>
      </c>
      <c r="G194" s="5">
        <v>38.9</v>
      </c>
      <c r="H194" s="5">
        <v>4.5674999999999999</v>
      </c>
      <c r="I194" s="5">
        <v>24.8</v>
      </c>
      <c r="J194" s="5">
        <v>5.39</v>
      </c>
      <c r="K194" s="5">
        <v>9.298</v>
      </c>
      <c r="L194" s="5">
        <v>14.279199999999999</v>
      </c>
      <c r="M194" s="5">
        <v>20</v>
      </c>
      <c r="N194" s="6">
        <v>4.6379120000000003E-2</v>
      </c>
      <c r="O194" s="5">
        <v>0</v>
      </c>
      <c r="P194">
        <v>0</v>
      </c>
      <c r="Q194">
        <v>1</v>
      </c>
      <c r="R194">
        <v>0</v>
      </c>
      <c r="T194">
        <f t="shared" si="6"/>
        <v>34.692185958374367</v>
      </c>
      <c r="U194">
        <f t="shared" si="7"/>
        <v>-0.20781404162563177</v>
      </c>
      <c r="V194">
        <f t="shared" si="8"/>
        <v>4.3186675896779818E-2</v>
      </c>
    </row>
    <row r="195" spans="2:22" x14ac:dyDescent="0.35">
      <c r="B195" s="4">
        <v>33</v>
      </c>
      <c r="C195" s="5">
        <v>8.6801354936542369E-2</v>
      </c>
      <c r="D195" s="5">
        <v>33.44</v>
      </c>
      <c r="E195" s="5">
        <v>0.437</v>
      </c>
      <c r="F195" s="5">
        <v>6.9509999999999996</v>
      </c>
      <c r="G195" s="5">
        <v>21.5</v>
      </c>
      <c r="H195" s="5">
        <v>6.4799999999999995</v>
      </c>
      <c r="I195" s="5">
        <v>24.8</v>
      </c>
      <c r="J195" s="5">
        <v>5.0999999999999996</v>
      </c>
      <c r="K195" s="5">
        <v>6.16</v>
      </c>
      <c r="L195" s="5">
        <v>11.263999999999999</v>
      </c>
      <c r="M195" s="5">
        <v>55</v>
      </c>
      <c r="N195" s="6">
        <v>5.0923074999999998E-2</v>
      </c>
      <c r="O195" s="5">
        <v>0</v>
      </c>
      <c r="P195">
        <v>0</v>
      </c>
      <c r="Q195">
        <v>0</v>
      </c>
      <c r="R195">
        <v>0</v>
      </c>
      <c r="T195">
        <f t="shared" si="6"/>
        <v>31.472571512633674</v>
      </c>
      <c r="U195">
        <f t="shared" si="7"/>
        <v>-1.5274284873663255</v>
      </c>
      <c r="V195">
        <f t="shared" si="8"/>
        <v>2.3330377840181811</v>
      </c>
    </row>
    <row r="196" spans="2:22" x14ac:dyDescent="0.35">
      <c r="B196" s="4">
        <v>30.5</v>
      </c>
      <c r="C196" s="5">
        <v>6.6826526655530585E-2</v>
      </c>
      <c r="D196" s="5">
        <v>33.44</v>
      </c>
      <c r="E196" s="5">
        <v>0.437</v>
      </c>
      <c r="F196" s="5">
        <v>6.7389999999999999</v>
      </c>
      <c r="G196" s="5">
        <v>30.8</v>
      </c>
      <c r="H196" s="5">
        <v>6.4799999999999995</v>
      </c>
      <c r="I196" s="5">
        <v>24.8</v>
      </c>
      <c r="J196" s="5">
        <v>4.6900000000000004</v>
      </c>
      <c r="K196" s="5">
        <v>8.81</v>
      </c>
      <c r="L196" s="5">
        <v>11.244</v>
      </c>
      <c r="M196" s="5">
        <v>40</v>
      </c>
      <c r="N196" s="6">
        <v>3.8316194999999997E-2</v>
      </c>
      <c r="O196" s="5">
        <v>0</v>
      </c>
      <c r="P196">
        <v>0</v>
      </c>
      <c r="Q196">
        <v>0</v>
      </c>
      <c r="R196">
        <v>0</v>
      </c>
      <c r="T196">
        <f t="shared" si="6"/>
        <v>30.71789463876436</v>
      </c>
      <c r="U196">
        <f t="shared" si="7"/>
        <v>0.21789463876435988</v>
      </c>
      <c r="V196">
        <f t="shared" si="8"/>
        <v>4.7478073602250884E-2</v>
      </c>
    </row>
    <row r="197" spans="2:22" x14ac:dyDescent="0.35">
      <c r="B197" s="4">
        <v>36.4</v>
      </c>
      <c r="C197" s="5">
        <v>8.3090366532098309E-2</v>
      </c>
      <c r="D197" s="5">
        <v>33.44</v>
      </c>
      <c r="E197" s="5">
        <v>0.437</v>
      </c>
      <c r="F197" s="5">
        <v>7.1779999999999999</v>
      </c>
      <c r="G197" s="5">
        <v>26.3</v>
      </c>
      <c r="H197" s="5">
        <v>6.4775</v>
      </c>
      <c r="I197" s="5">
        <v>24.8</v>
      </c>
      <c r="J197" s="5">
        <v>2.87</v>
      </c>
      <c r="K197" s="5">
        <v>10.528</v>
      </c>
      <c r="L197" s="5">
        <v>11.2912</v>
      </c>
      <c r="M197" s="5">
        <v>40</v>
      </c>
      <c r="N197" s="6">
        <v>4.4716450999999997E-2</v>
      </c>
      <c r="O197" s="5">
        <v>1</v>
      </c>
      <c r="P197">
        <v>1</v>
      </c>
      <c r="Q197">
        <v>0</v>
      </c>
      <c r="R197">
        <v>0</v>
      </c>
      <c r="T197">
        <f t="shared" si="6"/>
        <v>35.900754742789957</v>
      </c>
      <c r="U197">
        <f t="shared" si="7"/>
        <v>-0.49924525721004187</v>
      </c>
      <c r="V197">
        <f t="shared" si="8"/>
        <v>0.24924582684672086</v>
      </c>
    </row>
    <row r="198" spans="2:22" x14ac:dyDescent="0.35">
      <c r="B198" s="4">
        <v>31.1</v>
      </c>
      <c r="C198" s="5">
        <v>2.163428212514976E-2</v>
      </c>
      <c r="D198" s="5">
        <v>32.93</v>
      </c>
      <c r="E198" s="5">
        <v>0.40100000000000002</v>
      </c>
      <c r="F198" s="5">
        <v>6.8</v>
      </c>
      <c r="G198" s="5">
        <v>9.9</v>
      </c>
      <c r="H198" s="5">
        <v>6.22</v>
      </c>
      <c r="I198" s="5">
        <v>24.4</v>
      </c>
      <c r="J198" s="5">
        <v>5.03</v>
      </c>
      <c r="K198" s="5">
        <v>6.8220000000000001</v>
      </c>
      <c r="L198" s="5">
        <v>13.248799999999999</v>
      </c>
      <c r="M198" s="5">
        <v>24</v>
      </c>
      <c r="N198" s="6">
        <v>4.1103451999999999E-2</v>
      </c>
      <c r="O198" s="5">
        <v>0</v>
      </c>
      <c r="P198">
        <v>0</v>
      </c>
      <c r="Q198">
        <v>1</v>
      </c>
      <c r="R198">
        <v>0</v>
      </c>
      <c r="T198">
        <f t="shared" ref="T198:T261" si="9">B$2+SUMPRODUCT(C$2:R$2,C198:R198)</f>
        <v>30.691216286144826</v>
      </c>
      <c r="U198">
        <f t="shared" ref="U198:U261" si="10">T198-B198</f>
        <v>-0.40878371385517553</v>
      </c>
      <c r="V198">
        <f t="shared" ref="V198:V261" si="11">U198*U198</f>
        <v>0.16710412471323002</v>
      </c>
    </row>
    <row r="199" spans="2:22" x14ac:dyDescent="0.35">
      <c r="B199" s="4">
        <v>29.1</v>
      </c>
      <c r="C199" s="5">
        <v>1.4287446608069455E-2</v>
      </c>
      <c r="D199" s="5">
        <v>32.93</v>
      </c>
      <c r="E199" s="5">
        <v>0.40100000000000002</v>
      </c>
      <c r="F199" s="5">
        <v>6.6040000000000001</v>
      </c>
      <c r="G199" s="5">
        <v>18.8</v>
      </c>
      <c r="H199" s="5">
        <v>6.22</v>
      </c>
      <c r="I199" s="5">
        <v>24.4</v>
      </c>
      <c r="J199" s="5">
        <v>4.38</v>
      </c>
      <c r="K199" s="5">
        <v>9.282</v>
      </c>
      <c r="L199" s="5">
        <v>14.232799999999999</v>
      </c>
      <c r="M199" s="5">
        <v>59</v>
      </c>
      <c r="N199" s="6">
        <v>4.8833189999999999E-2</v>
      </c>
      <c r="O199" s="5">
        <v>0</v>
      </c>
      <c r="P199">
        <v>0</v>
      </c>
      <c r="Q199">
        <v>1</v>
      </c>
      <c r="R199">
        <v>0</v>
      </c>
      <c r="T199">
        <f t="shared" si="9"/>
        <v>32.183326720857288</v>
      </c>
      <c r="U199">
        <f t="shared" si="10"/>
        <v>3.0833267208572863</v>
      </c>
      <c r="V199">
        <f t="shared" si="11"/>
        <v>9.506903667552546</v>
      </c>
    </row>
    <row r="200" spans="2:22" x14ac:dyDescent="0.35">
      <c r="B200" s="4">
        <v>50</v>
      </c>
      <c r="C200" s="5">
        <v>1.3715510885941319E-2</v>
      </c>
      <c r="D200" s="5">
        <v>30.46</v>
      </c>
      <c r="E200" s="5">
        <v>0.42199999999999999</v>
      </c>
      <c r="F200" s="5">
        <v>7.875</v>
      </c>
      <c r="G200" s="5">
        <v>32</v>
      </c>
      <c r="H200" s="5">
        <v>5.65</v>
      </c>
      <c r="I200" s="5">
        <v>25.6</v>
      </c>
      <c r="J200" s="5">
        <v>2.97</v>
      </c>
      <c r="K200" s="5">
        <v>8.1999999999999993</v>
      </c>
      <c r="L200" s="5">
        <v>14.4</v>
      </c>
      <c r="M200" s="5">
        <v>26</v>
      </c>
      <c r="N200" s="6">
        <v>4.2971350999999998E-2</v>
      </c>
      <c r="O200" s="5">
        <v>1</v>
      </c>
      <c r="P200">
        <v>0</v>
      </c>
      <c r="Q200">
        <v>1</v>
      </c>
      <c r="R200">
        <v>0</v>
      </c>
      <c r="T200">
        <f t="shared" si="9"/>
        <v>39.476021680194634</v>
      </c>
      <c r="U200">
        <f t="shared" si="10"/>
        <v>-10.523978319805366</v>
      </c>
      <c r="V200">
        <f t="shared" si="11"/>
        <v>110.75411967573336</v>
      </c>
    </row>
    <row r="201" spans="2:22" x14ac:dyDescent="0.35">
      <c r="B201" s="4">
        <v>33.299999999999997</v>
      </c>
      <c r="C201" s="5">
        <v>3.9326476790879909E-2</v>
      </c>
      <c r="D201" s="5">
        <v>31.52</v>
      </c>
      <c r="E201" s="5">
        <v>0.40400000000000003</v>
      </c>
      <c r="F201" s="5">
        <v>7.2869999999999999</v>
      </c>
      <c r="G201" s="5">
        <v>34.1</v>
      </c>
      <c r="H201" s="5">
        <v>7.31</v>
      </c>
      <c r="I201" s="5">
        <v>27.4</v>
      </c>
      <c r="J201" s="5">
        <v>4.08</v>
      </c>
      <c r="K201" s="5">
        <v>7.266</v>
      </c>
      <c r="L201" s="5">
        <v>15.266400000000001</v>
      </c>
      <c r="M201" s="5">
        <v>20</v>
      </c>
      <c r="N201" s="6">
        <v>3.6635762000000002E-2</v>
      </c>
      <c r="O201" s="5">
        <v>1</v>
      </c>
      <c r="P201">
        <v>0</v>
      </c>
      <c r="Q201">
        <v>0</v>
      </c>
      <c r="R201">
        <v>1</v>
      </c>
      <c r="T201">
        <f t="shared" si="9"/>
        <v>35.471137261353583</v>
      </c>
      <c r="U201">
        <f t="shared" si="10"/>
        <v>2.1711372613535858</v>
      </c>
      <c r="V201">
        <f t="shared" si="11"/>
        <v>4.7138370076379488</v>
      </c>
    </row>
    <row r="202" spans="2:22" x14ac:dyDescent="0.35">
      <c r="B202" s="4">
        <v>30.3</v>
      </c>
      <c r="C202" s="5">
        <v>4.5604141805015756E-2</v>
      </c>
      <c r="D202" s="5">
        <v>31.52</v>
      </c>
      <c r="E202" s="5">
        <v>0.40400000000000003</v>
      </c>
      <c r="F202" s="5">
        <v>7.1070000000000002</v>
      </c>
      <c r="G202" s="5">
        <v>36.6</v>
      </c>
      <c r="H202" s="5">
        <v>7.3100000000000005</v>
      </c>
      <c r="I202" s="5">
        <v>27.4</v>
      </c>
      <c r="J202" s="5">
        <v>8.61</v>
      </c>
      <c r="K202" s="5">
        <v>6.9059999999999997</v>
      </c>
      <c r="L202" s="5">
        <v>14.2424</v>
      </c>
      <c r="M202" s="5">
        <v>24</v>
      </c>
      <c r="N202" s="6">
        <v>4.0063073999999997E-2</v>
      </c>
      <c r="O202" s="5">
        <v>1</v>
      </c>
      <c r="P202">
        <v>0</v>
      </c>
      <c r="Q202">
        <v>0</v>
      </c>
      <c r="R202">
        <v>1</v>
      </c>
      <c r="T202">
        <f t="shared" si="9"/>
        <v>32.167340556591263</v>
      </c>
      <c r="U202">
        <f t="shared" si="10"/>
        <v>1.8673405565912624</v>
      </c>
      <c r="V202">
        <f t="shared" si="11"/>
        <v>3.4869607542905658</v>
      </c>
    </row>
    <row r="203" spans="2:22" x14ac:dyDescent="0.35">
      <c r="B203" s="4">
        <v>34.6</v>
      </c>
      <c r="C203" s="5">
        <v>3.6987452050280534E-2</v>
      </c>
      <c r="D203" s="5">
        <v>31.52</v>
      </c>
      <c r="E203" s="5">
        <v>0.40400000000000003</v>
      </c>
      <c r="F203" s="5">
        <v>7.274</v>
      </c>
      <c r="G203" s="5">
        <v>38.299999999999997</v>
      </c>
      <c r="H203" s="5">
        <v>7.3100000000000005</v>
      </c>
      <c r="I203" s="5">
        <v>27.4</v>
      </c>
      <c r="J203" s="5">
        <v>6.62</v>
      </c>
      <c r="K203" s="5">
        <v>10.192</v>
      </c>
      <c r="L203" s="5">
        <v>14.2768</v>
      </c>
      <c r="M203" s="5">
        <v>43</v>
      </c>
      <c r="N203" s="6">
        <v>4.1173937000000001E-2</v>
      </c>
      <c r="O203" s="5">
        <v>0</v>
      </c>
      <c r="P203">
        <v>1</v>
      </c>
      <c r="Q203">
        <v>0</v>
      </c>
      <c r="R203">
        <v>0</v>
      </c>
      <c r="T203">
        <f t="shared" si="9"/>
        <v>35.308951134825314</v>
      </c>
      <c r="U203">
        <f t="shared" si="10"/>
        <v>0.70895113482531258</v>
      </c>
      <c r="V203">
        <f t="shared" si="11"/>
        <v>0.50261171157009854</v>
      </c>
    </row>
    <row r="204" spans="2:22" x14ac:dyDescent="0.35">
      <c r="B204" s="4">
        <v>34.9</v>
      </c>
      <c r="C204" s="5">
        <v>3.1014053529169541E-2</v>
      </c>
      <c r="D204" s="5">
        <v>31.47</v>
      </c>
      <c r="E204" s="5">
        <v>0.40300000000000002</v>
      </c>
      <c r="F204" s="5">
        <v>6.9749999999999996</v>
      </c>
      <c r="G204" s="5">
        <v>15.3</v>
      </c>
      <c r="H204" s="5">
        <v>7.6524999999999999</v>
      </c>
      <c r="I204" s="5">
        <v>23</v>
      </c>
      <c r="J204" s="5">
        <v>4.5599999999999996</v>
      </c>
      <c r="K204" s="5">
        <v>7.9980000000000002</v>
      </c>
      <c r="L204" s="5">
        <v>13.279199999999999</v>
      </c>
      <c r="M204" s="5">
        <v>24</v>
      </c>
      <c r="N204" s="6">
        <v>4.1283981999999997E-2</v>
      </c>
      <c r="O204" s="5">
        <v>1</v>
      </c>
      <c r="P204">
        <v>0</v>
      </c>
      <c r="Q204">
        <v>0</v>
      </c>
      <c r="R204">
        <v>0</v>
      </c>
      <c r="T204">
        <f t="shared" si="9"/>
        <v>30.298557596150513</v>
      </c>
      <c r="U204">
        <f t="shared" si="10"/>
        <v>-4.6014424038494859</v>
      </c>
      <c r="V204">
        <f t="shared" si="11"/>
        <v>21.173272195944136</v>
      </c>
    </row>
    <row r="205" spans="2:22" x14ac:dyDescent="0.35">
      <c r="B205" s="4">
        <v>32.9</v>
      </c>
      <c r="C205" s="5">
        <v>1.7623784753549334E-2</v>
      </c>
      <c r="D205" s="5">
        <v>31.47</v>
      </c>
      <c r="E205" s="5">
        <v>0.40300000000000002</v>
      </c>
      <c r="F205" s="5">
        <v>7.1349999999999998</v>
      </c>
      <c r="G205" s="5">
        <v>13.9</v>
      </c>
      <c r="H205" s="5">
        <v>7.6524999999999999</v>
      </c>
      <c r="I205" s="5">
        <v>23</v>
      </c>
      <c r="J205" s="5">
        <v>4.45</v>
      </c>
      <c r="K205" s="5">
        <v>5.9580000000000002</v>
      </c>
      <c r="L205" s="5">
        <v>10.263199999999999</v>
      </c>
      <c r="M205" s="5">
        <v>22</v>
      </c>
      <c r="N205" s="6">
        <v>4.6477734999999999E-2</v>
      </c>
      <c r="O205" s="5">
        <v>0</v>
      </c>
      <c r="P205">
        <v>1</v>
      </c>
      <c r="Q205">
        <v>0</v>
      </c>
      <c r="R205">
        <v>0</v>
      </c>
      <c r="T205">
        <f t="shared" si="9"/>
        <v>29.474600127393902</v>
      </c>
      <c r="U205">
        <f t="shared" si="10"/>
        <v>-3.4253998726060964</v>
      </c>
      <c r="V205">
        <f t="shared" si="11"/>
        <v>11.733364287249861</v>
      </c>
    </row>
    <row r="206" spans="2:22" x14ac:dyDescent="0.35">
      <c r="B206" s="4">
        <v>24.1</v>
      </c>
      <c r="C206" s="5">
        <v>3.3869884507615293E-2</v>
      </c>
      <c r="D206" s="5">
        <v>32.03</v>
      </c>
      <c r="E206" s="5">
        <v>0.41499999999999998</v>
      </c>
      <c r="F206" s="5">
        <v>6.1619999999999999</v>
      </c>
      <c r="G206" s="5">
        <v>38.4</v>
      </c>
      <c r="H206" s="5">
        <v>6.2725</v>
      </c>
      <c r="I206" s="5">
        <v>25.3</v>
      </c>
      <c r="J206" s="5">
        <v>7.43</v>
      </c>
      <c r="K206" s="5">
        <v>7.782</v>
      </c>
      <c r="L206" s="5">
        <v>12.1928</v>
      </c>
      <c r="M206" s="5">
        <v>32</v>
      </c>
      <c r="N206" s="6">
        <v>4.1438068000000002E-2</v>
      </c>
      <c r="O206" s="5">
        <v>1</v>
      </c>
      <c r="P206">
        <v>0</v>
      </c>
      <c r="Q206">
        <v>1</v>
      </c>
      <c r="R206">
        <v>0</v>
      </c>
      <c r="T206">
        <f t="shared" si="9"/>
        <v>28.67414880944764</v>
      </c>
      <c r="U206">
        <f t="shared" si="10"/>
        <v>4.5741488094476388</v>
      </c>
      <c r="V206">
        <f t="shared" si="11"/>
        <v>20.922837330971252</v>
      </c>
    </row>
    <row r="207" spans="2:22" x14ac:dyDescent="0.35">
      <c r="B207" s="4">
        <v>42.3</v>
      </c>
      <c r="C207" s="5">
        <v>2.1536417530524678E-2</v>
      </c>
      <c r="D207" s="5">
        <v>32.03</v>
      </c>
      <c r="E207" s="5">
        <v>0.41499999999999998</v>
      </c>
      <c r="F207" s="5">
        <v>7.61</v>
      </c>
      <c r="G207" s="5">
        <v>15.7</v>
      </c>
      <c r="H207" s="5">
        <v>6.2675000000000001</v>
      </c>
      <c r="I207" s="5">
        <v>25.3</v>
      </c>
      <c r="J207" s="5">
        <v>3.11</v>
      </c>
      <c r="K207" s="5">
        <v>10.545999999999999</v>
      </c>
      <c r="L207" s="5">
        <v>14.3384</v>
      </c>
      <c r="M207" s="5">
        <v>30</v>
      </c>
      <c r="N207" s="6">
        <v>4.5898658000000002E-2</v>
      </c>
      <c r="O207" s="5">
        <v>0</v>
      </c>
      <c r="P207">
        <v>0</v>
      </c>
      <c r="Q207">
        <v>0</v>
      </c>
      <c r="R207">
        <v>1</v>
      </c>
      <c r="T207">
        <f t="shared" si="9"/>
        <v>36.956410349922081</v>
      </c>
      <c r="U207">
        <f t="shared" si="10"/>
        <v>-5.3435896500779165</v>
      </c>
      <c r="V207">
        <f t="shared" si="11"/>
        <v>28.553950348419832</v>
      </c>
    </row>
    <row r="208" spans="2:22" x14ac:dyDescent="0.35">
      <c r="B208" s="4">
        <v>48.5</v>
      </c>
      <c r="C208" s="5">
        <v>3.4498040407567356E-2</v>
      </c>
      <c r="D208" s="5">
        <v>32.68</v>
      </c>
      <c r="E208" s="5">
        <v>0.41610000000000003</v>
      </c>
      <c r="F208" s="5">
        <v>7.8529999999999998</v>
      </c>
      <c r="G208" s="5">
        <v>33.200000000000003</v>
      </c>
      <c r="H208" s="5">
        <v>5.1174999999999997</v>
      </c>
      <c r="I208" s="5">
        <v>25.3</v>
      </c>
      <c r="J208" s="5">
        <v>3.81</v>
      </c>
      <c r="K208" s="5">
        <v>8.77</v>
      </c>
      <c r="L208" s="5">
        <v>11.388</v>
      </c>
      <c r="M208" s="5">
        <v>22</v>
      </c>
      <c r="N208" s="6">
        <v>4.0932911000000002E-2</v>
      </c>
      <c r="O208" s="5">
        <v>0</v>
      </c>
      <c r="P208">
        <v>0</v>
      </c>
      <c r="Q208">
        <v>0</v>
      </c>
      <c r="R208">
        <v>0</v>
      </c>
      <c r="T208">
        <f t="shared" si="9"/>
        <v>38.17546418658781</v>
      </c>
      <c r="U208">
        <f t="shared" si="10"/>
        <v>-10.32453581341219</v>
      </c>
      <c r="V208">
        <f t="shared" si="11"/>
        <v>106.59603976243092</v>
      </c>
    </row>
    <row r="209" spans="2:22" x14ac:dyDescent="0.35">
      <c r="B209" s="4">
        <v>50</v>
      </c>
      <c r="C209" s="5">
        <v>1.9890858697792706E-2</v>
      </c>
      <c r="D209" s="5">
        <v>32.68</v>
      </c>
      <c r="E209" s="5">
        <v>0.41610000000000003</v>
      </c>
      <c r="F209" s="5">
        <v>8.0340000000000007</v>
      </c>
      <c r="G209" s="5">
        <v>31.9</v>
      </c>
      <c r="H209" s="5">
        <v>5.120000000000001</v>
      </c>
      <c r="I209" s="5">
        <v>25.3</v>
      </c>
      <c r="J209" s="5">
        <v>2.88</v>
      </c>
      <c r="K209" s="5">
        <v>8.9</v>
      </c>
      <c r="L209" s="5">
        <v>15.4</v>
      </c>
      <c r="M209" s="5">
        <v>51</v>
      </c>
      <c r="N209" s="6">
        <v>4.4178167999999997E-2</v>
      </c>
      <c r="O209" s="5">
        <v>1</v>
      </c>
      <c r="P209">
        <v>0</v>
      </c>
      <c r="Q209">
        <v>1</v>
      </c>
      <c r="R209">
        <v>0</v>
      </c>
      <c r="T209">
        <f t="shared" si="9"/>
        <v>41.341552137868135</v>
      </c>
      <c r="U209">
        <f t="shared" si="10"/>
        <v>-8.6584478621318652</v>
      </c>
      <c r="V209">
        <f t="shared" si="11"/>
        <v>74.968719381255866</v>
      </c>
    </row>
    <row r="210" spans="2:22" x14ac:dyDescent="0.35">
      <c r="B210" s="4">
        <v>22.6</v>
      </c>
      <c r="C210" s="5">
        <v>0.12788297027984555</v>
      </c>
      <c r="D210" s="5">
        <v>40.590000000000003</v>
      </c>
      <c r="E210" s="5">
        <v>0.48899999999999999</v>
      </c>
      <c r="F210" s="5">
        <v>5.891</v>
      </c>
      <c r="G210" s="5">
        <v>22.3</v>
      </c>
      <c r="H210" s="5">
        <v>3.9475000000000002</v>
      </c>
      <c r="I210" s="5">
        <v>21.4</v>
      </c>
      <c r="J210" s="5">
        <v>10.87</v>
      </c>
      <c r="K210" s="5">
        <v>7.952</v>
      </c>
      <c r="L210" s="5">
        <v>15.1808</v>
      </c>
      <c r="M210" s="5">
        <v>26</v>
      </c>
      <c r="N210" s="6">
        <v>5.6222000000000001E-2</v>
      </c>
      <c r="O210" s="5">
        <v>1</v>
      </c>
      <c r="P210">
        <v>0</v>
      </c>
      <c r="Q210">
        <v>1</v>
      </c>
      <c r="R210">
        <v>0</v>
      </c>
      <c r="T210">
        <f t="shared" si="9"/>
        <v>23.756588483349677</v>
      </c>
      <c r="U210">
        <f t="shared" si="10"/>
        <v>1.156588483349676</v>
      </c>
      <c r="V210">
        <f t="shared" si="11"/>
        <v>1.3376969198171038</v>
      </c>
    </row>
    <row r="211" spans="2:22" x14ac:dyDescent="0.35">
      <c r="B211" s="4">
        <v>24.4</v>
      </c>
      <c r="C211" s="5">
        <v>0.20676210509846782</v>
      </c>
      <c r="D211" s="5">
        <v>40.590000000000003</v>
      </c>
      <c r="E211" s="5">
        <v>0.48899999999999999</v>
      </c>
      <c r="F211" s="5">
        <v>6.3259999999999996</v>
      </c>
      <c r="G211" s="5">
        <v>52.5</v>
      </c>
      <c r="H211" s="5">
        <v>4.3574999999999999</v>
      </c>
      <c r="I211" s="5">
        <v>21.4</v>
      </c>
      <c r="J211" s="5">
        <v>10.97</v>
      </c>
      <c r="K211" s="5">
        <v>6.6879999999999997</v>
      </c>
      <c r="L211" s="5">
        <v>11.1952</v>
      </c>
      <c r="M211" s="5">
        <v>52</v>
      </c>
      <c r="N211" s="6">
        <v>5.1027893999999997E-2</v>
      </c>
      <c r="O211" s="5">
        <v>1</v>
      </c>
      <c r="P211">
        <v>0</v>
      </c>
      <c r="Q211">
        <v>1</v>
      </c>
      <c r="R211">
        <v>0</v>
      </c>
      <c r="T211">
        <f t="shared" si="9"/>
        <v>24.118972212793157</v>
      </c>
      <c r="U211">
        <f t="shared" si="10"/>
        <v>-0.28102778720684185</v>
      </c>
      <c r="V211">
        <f t="shared" si="11"/>
        <v>7.897661718237399E-2</v>
      </c>
    </row>
    <row r="212" spans="2:22" x14ac:dyDescent="0.35">
      <c r="B212" s="4">
        <v>22.5</v>
      </c>
      <c r="C212" s="5">
        <v>0.22473428542556143</v>
      </c>
      <c r="D212" s="5">
        <v>40.590000000000003</v>
      </c>
      <c r="E212" s="5">
        <v>0.48899999999999999</v>
      </c>
      <c r="F212" s="5">
        <v>5.7830000000000004</v>
      </c>
      <c r="G212" s="5">
        <v>72.7</v>
      </c>
      <c r="H212" s="5">
        <v>4.3525</v>
      </c>
      <c r="I212" s="5">
        <v>21.4</v>
      </c>
      <c r="J212" s="5">
        <v>18.059999999999999</v>
      </c>
      <c r="K212" s="5">
        <v>7.95</v>
      </c>
      <c r="L212" s="5">
        <v>10.18</v>
      </c>
      <c r="M212" s="5">
        <v>38</v>
      </c>
      <c r="N212" s="6">
        <v>5.1891310000000003E-2</v>
      </c>
      <c r="O212" s="5">
        <v>1</v>
      </c>
      <c r="P212">
        <v>0</v>
      </c>
      <c r="Q212">
        <v>0</v>
      </c>
      <c r="R212">
        <v>0</v>
      </c>
      <c r="T212">
        <f t="shared" si="9"/>
        <v>18.167856618535371</v>
      </c>
      <c r="U212">
        <f t="shared" si="10"/>
        <v>-4.3321433814646291</v>
      </c>
      <c r="V212">
        <f t="shared" si="11"/>
        <v>18.767466277567792</v>
      </c>
    </row>
    <row r="213" spans="2:22" x14ac:dyDescent="0.35">
      <c r="B213" s="4">
        <v>24.4</v>
      </c>
      <c r="C213" s="5">
        <v>0.1273988771308717</v>
      </c>
      <c r="D213" s="5">
        <v>40.590000000000003</v>
      </c>
      <c r="E213" s="5">
        <v>0.48899999999999999</v>
      </c>
      <c r="F213" s="5">
        <v>6.0640000000000001</v>
      </c>
      <c r="G213" s="5">
        <v>59.1</v>
      </c>
      <c r="H213" s="5">
        <v>4.24</v>
      </c>
      <c r="I213" s="5">
        <v>21.4</v>
      </c>
      <c r="J213" s="5">
        <v>14.66</v>
      </c>
      <c r="K213" s="5">
        <v>6.8879999999999999</v>
      </c>
      <c r="L213" s="5">
        <v>14.1952</v>
      </c>
      <c r="M213" s="5">
        <v>31</v>
      </c>
      <c r="N213" s="6">
        <v>4.4689384999999998E-2</v>
      </c>
      <c r="O213" s="5">
        <v>1</v>
      </c>
      <c r="P213">
        <v>0</v>
      </c>
      <c r="Q213">
        <v>0</v>
      </c>
      <c r="R213">
        <v>0</v>
      </c>
      <c r="T213">
        <f t="shared" si="9"/>
        <v>20.92359496832735</v>
      </c>
      <c r="U213">
        <f t="shared" si="10"/>
        <v>-3.4764050316726482</v>
      </c>
      <c r="V213">
        <f t="shared" si="11"/>
        <v>12.085391944238907</v>
      </c>
    </row>
    <row r="214" spans="2:22" x14ac:dyDescent="0.35">
      <c r="B214" s="4">
        <v>20</v>
      </c>
      <c r="C214" s="5">
        <v>0.36165950037068928</v>
      </c>
      <c r="D214" s="5">
        <v>40.590000000000003</v>
      </c>
      <c r="E214" s="5">
        <v>0.48899999999999999</v>
      </c>
      <c r="F214" s="5">
        <v>5.3440000000000003</v>
      </c>
      <c r="G214" s="5">
        <v>100</v>
      </c>
      <c r="H214" s="5">
        <v>3.875</v>
      </c>
      <c r="I214" s="5">
        <v>21.4</v>
      </c>
      <c r="J214" s="5">
        <v>23.09</v>
      </c>
      <c r="K214" s="5">
        <v>7.9</v>
      </c>
      <c r="L214" s="5">
        <v>13.16</v>
      </c>
      <c r="M214" s="5">
        <v>60</v>
      </c>
      <c r="N214" s="6">
        <v>5.6197535E-2</v>
      </c>
      <c r="O214" s="5">
        <v>0</v>
      </c>
      <c r="P214">
        <v>0</v>
      </c>
      <c r="Q214">
        <v>0</v>
      </c>
      <c r="R214">
        <v>0</v>
      </c>
      <c r="T214">
        <f t="shared" si="9"/>
        <v>13.673441049598079</v>
      </c>
      <c r="U214">
        <f t="shared" si="10"/>
        <v>-6.3265589504019211</v>
      </c>
      <c r="V214">
        <f t="shared" si="11"/>
        <v>40.025348152910659</v>
      </c>
    </row>
    <row r="215" spans="2:22" x14ac:dyDescent="0.35">
      <c r="B215" s="4">
        <v>21.7</v>
      </c>
      <c r="C215" s="5">
        <v>0.16080846749132485</v>
      </c>
      <c r="D215" s="5">
        <v>40.590000000000003</v>
      </c>
      <c r="E215" s="5">
        <v>0.48899999999999999</v>
      </c>
      <c r="F215" s="5">
        <v>5.96</v>
      </c>
      <c r="G215" s="5">
        <v>92.1</v>
      </c>
      <c r="H215" s="5">
        <v>3.875</v>
      </c>
      <c r="I215" s="5">
        <v>21.4</v>
      </c>
      <c r="J215" s="5">
        <v>17.27</v>
      </c>
      <c r="K215" s="5">
        <v>8.0340000000000007</v>
      </c>
      <c r="L215" s="5">
        <v>12.1736</v>
      </c>
      <c r="M215" s="5">
        <v>36</v>
      </c>
      <c r="N215" s="6">
        <v>4.4598055999999997E-2</v>
      </c>
      <c r="O215" s="5">
        <v>1</v>
      </c>
      <c r="P215">
        <v>0</v>
      </c>
      <c r="Q215">
        <v>0</v>
      </c>
      <c r="R215">
        <v>0</v>
      </c>
      <c r="T215">
        <f t="shared" si="9"/>
        <v>19.547150092812227</v>
      </c>
      <c r="U215">
        <f t="shared" si="10"/>
        <v>-2.1528499071877718</v>
      </c>
      <c r="V215">
        <f t="shared" si="11"/>
        <v>4.6347627228783974</v>
      </c>
    </row>
    <row r="216" spans="2:22" x14ac:dyDescent="0.35">
      <c r="B216" s="4">
        <v>19.3</v>
      </c>
      <c r="C216" s="5">
        <v>0.31902084300745703</v>
      </c>
      <c r="D216" s="5">
        <v>40.590000000000003</v>
      </c>
      <c r="E216" s="5">
        <v>0.48899999999999999</v>
      </c>
      <c r="F216" s="5">
        <v>5.4039999999999999</v>
      </c>
      <c r="G216" s="5">
        <v>88.6</v>
      </c>
      <c r="H216" s="5">
        <v>3.665</v>
      </c>
      <c r="I216" s="5">
        <v>21.4</v>
      </c>
      <c r="J216" s="5">
        <v>23.98</v>
      </c>
      <c r="K216" s="5">
        <v>5.9859999999999998</v>
      </c>
      <c r="L216" s="5">
        <v>14.154400000000001</v>
      </c>
      <c r="M216" s="5">
        <v>39</v>
      </c>
      <c r="N216" s="6">
        <v>4.8873202999999997E-2</v>
      </c>
      <c r="O216" s="5">
        <v>0</v>
      </c>
      <c r="P216">
        <v>0</v>
      </c>
      <c r="Q216">
        <v>1</v>
      </c>
      <c r="R216">
        <v>0</v>
      </c>
      <c r="T216">
        <f t="shared" si="9"/>
        <v>12.10061636876808</v>
      </c>
      <c r="U216">
        <f t="shared" si="10"/>
        <v>-7.199383631231921</v>
      </c>
      <c r="V216">
        <f t="shared" si="11"/>
        <v>51.831124669650123</v>
      </c>
    </row>
    <row r="217" spans="2:22" x14ac:dyDescent="0.35">
      <c r="B217" s="4">
        <v>22.4</v>
      </c>
      <c r="C217" s="5">
        <v>0.19654492343019744</v>
      </c>
      <c r="D217" s="5">
        <v>40.590000000000003</v>
      </c>
      <c r="E217" s="5">
        <v>0.48899999999999999</v>
      </c>
      <c r="F217" s="5">
        <v>5.8070000000000004</v>
      </c>
      <c r="G217" s="5">
        <v>53.8</v>
      </c>
      <c r="H217" s="5">
        <v>3.6524999999999999</v>
      </c>
      <c r="I217" s="5">
        <v>21.4</v>
      </c>
      <c r="J217" s="5">
        <v>16.03</v>
      </c>
      <c r="K217" s="5">
        <v>6.8479999999999999</v>
      </c>
      <c r="L217" s="5">
        <v>13.1792</v>
      </c>
      <c r="M217" s="5">
        <v>20</v>
      </c>
      <c r="N217" s="6">
        <v>5.2656084999999998E-2</v>
      </c>
      <c r="O217" s="5">
        <v>1</v>
      </c>
      <c r="P217">
        <v>0</v>
      </c>
      <c r="Q217">
        <v>1</v>
      </c>
      <c r="R217">
        <v>0</v>
      </c>
      <c r="T217">
        <f t="shared" si="9"/>
        <v>19.758805337965089</v>
      </c>
      <c r="U217">
        <f t="shared" si="10"/>
        <v>-2.6411946620349092</v>
      </c>
      <c r="V217">
        <f t="shared" si="11"/>
        <v>6.9759092427616984</v>
      </c>
    </row>
    <row r="218" spans="2:22" x14ac:dyDescent="0.35">
      <c r="B218" s="4">
        <v>28.1</v>
      </c>
      <c r="C218" s="5">
        <v>0.13148429875689607</v>
      </c>
      <c r="D218" s="5">
        <v>40.590000000000003</v>
      </c>
      <c r="E218" s="5">
        <v>0.48899999999999999</v>
      </c>
      <c r="F218" s="5">
        <v>6.375</v>
      </c>
      <c r="G218" s="5">
        <v>32.299999999999997</v>
      </c>
      <c r="H218" s="5">
        <v>3.9450000000000003</v>
      </c>
      <c r="I218" s="5">
        <v>21.4</v>
      </c>
      <c r="J218" s="5">
        <v>9.3800000000000008</v>
      </c>
      <c r="K218" s="5">
        <v>7.5620000000000003</v>
      </c>
      <c r="L218" s="5">
        <v>10.2248</v>
      </c>
      <c r="M218" s="5">
        <v>6</v>
      </c>
      <c r="N218" s="6">
        <v>4.4019172000000002E-2</v>
      </c>
      <c r="O218" s="5">
        <v>1</v>
      </c>
      <c r="P218">
        <v>0</v>
      </c>
      <c r="Q218">
        <v>0</v>
      </c>
      <c r="R218">
        <v>0</v>
      </c>
      <c r="T218">
        <f t="shared" si="9"/>
        <v>25.170324884454512</v>
      </c>
      <c r="U218">
        <f t="shared" si="10"/>
        <v>-2.9296751155454892</v>
      </c>
      <c r="V218">
        <f t="shared" si="11"/>
        <v>8.5829962826464747</v>
      </c>
    </row>
    <row r="219" spans="2:22" x14ac:dyDescent="0.35">
      <c r="B219" s="4">
        <v>23.7</v>
      </c>
      <c r="C219" s="5">
        <v>0.25429332030642571</v>
      </c>
      <c r="D219" s="5">
        <v>40.590000000000003</v>
      </c>
      <c r="E219" s="5">
        <v>0.48899999999999999</v>
      </c>
      <c r="F219" s="5">
        <v>5.4119999999999999</v>
      </c>
      <c r="G219" s="5">
        <v>9.8000000000000007</v>
      </c>
      <c r="H219" s="5">
        <v>3.59</v>
      </c>
      <c r="I219" s="5">
        <v>21.4</v>
      </c>
      <c r="J219" s="5">
        <v>29.55</v>
      </c>
      <c r="K219" s="5">
        <v>5.6740000000000004</v>
      </c>
      <c r="L219" s="5">
        <v>11.1896</v>
      </c>
      <c r="M219" s="5">
        <v>21</v>
      </c>
      <c r="N219" s="6">
        <v>5.6117610999999998E-2</v>
      </c>
      <c r="O219" s="5">
        <v>1</v>
      </c>
      <c r="P219">
        <v>0</v>
      </c>
      <c r="Q219">
        <v>0</v>
      </c>
      <c r="R219">
        <v>0</v>
      </c>
      <c r="T219">
        <f t="shared" si="9"/>
        <v>10.58629975554074</v>
      </c>
      <c r="U219">
        <f t="shared" si="10"/>
        <v>-13.11370024445926</v>
      </c>
      <c r="V219">
        <f t="shared" si="11"/>
        <v>171.96913410153084</v>
      </c>
    </row>
    <row r="220" spans="2:22" x14ac:dyDescent="0.35">
      <c r="B220" s="4">
        <v>25</v>
      </c>
      <c r="C220" s="5">
        <v>0.18067019404472426</v>
      </c>
      <c r="D220" s="5">
        <v>40.590000000000003</v>
      </c>
      <c r="E220" s="5">
        <v>0.48899999999999999</v>
      </c>
      <c r="F220" s="5">
        <v>6.1820000000000004</v>
      </c>
      <c r="G220" s="5">
        <v>42.4</v>
      </c>
      <c r="H220" s="5">
        <v>3.9475000000000007</v>
      </c>
      <c r="I220" s="5">
        <v>21.4</v>
      </c>
      <c r="J220" s="5">
        <v>9.4700000000000006</v>
      </c>
      <c r="K220" s="5">
        <v>7.8997670682730989</v>
      </c>
      <c r="L220" s="5">
        <v>12.2</v>
      </c>
      <c r="M220" s="5">
        <v>30</v>
      </c>
      <c r="N220" s="6">
        <v>4.7925339999999997E-2</v>
      </c>
      <c r="O220" s="5">
        <v>1</v>
      </c>
      <c r="P220">
        <v>1</v>
      </c>
      <c r="Q220">
        <v>0</v>
      </c>
      <c r="R220">
        <v>0</v>
      </c>
      <c r="T220">
        <f t="shared" si="9"/>
        <v>25.456412485550747</v>
      </c>
      <c r="U220">
        <f t="shared" si="10"/>
        <v>0.45641248555074654</v>
      </c>
      <c r="V220">
        <f t="shared" si="11"/>
        <v>0.20831235696661041</v>
      </c>
    </row>
    <row r="221" spans="2:22" x14ac:dyDescent="0.35">
      <c r="B221" s="4">
        <v>23.3</v>
      </c>
      <c r="C221" s="5">
        <v>4.4590883327875218E-2</v>
      </c>
      <c r="D221" s="5">
        <v>43.89</v>
      </c>
      <c r="E221" s="5">
        <v>0.55000000000000004</v>
      </c>
      <c r="F221" s="5">
        <v>5.8879999999999999</v>
      </c>
      <c r="G221" s="5">
        <v>56</v>
      </c>
      <c r="H221" s="5">
        <v>3.1124999999999998</v>
      </c>
      <c r="I221" s="5">
        <v>23.6</v>
      </c>
      <c r="J221" s="5">
        <v>13.51</v>
      </c>
      <c r="K221" s="5">
        <v>5.4660000000000002</v>
      </c>
      <c r="L221" s="5">
        <v>12.186400000000001</v>
      </c>
      <c r="M221" s="5">
        <v>22</v>
      </c>
      <c r="N221" s="6">
        <v>6.1620517999999999E-2</v>
      </c>
      <c r="O221" s="5">
        <v>1</v>
      </c>
      <c r="P221">
        <v>0</v>
      </c>
      <c r="Q221">
        <v>0</v>
      </c>
      <c r="R221">
        <v>1</v>
      </c>
      <c r="T221">
        <f t="shared" si="9"/>
        <v>22.592222769762039</v>
      </c>
      <c r="U221">
        <f t="shared" si="10"/>
        <v>-0.70777723023796213</v>
      </c>
      <c r="V221">
        <f t="shared" si="11"/>
        <v>0.50094860764332128</v>
      </c>
    </row>
    <row r="222" spans="2:22" x14ac:dyDescent="0.35">
      <c r="B222" s="4">
        <v>28.7</v>
      </c>
      <c r="C222" s="5">
        <v>6.778013642095812E-2</v>
      </c>
      <c r="D222" s="5">
        <v>43.89</v>
      </c>
      <c r="E222" s="5">
        <v>0.55000000000000004</v>
      </c>
      <c r="F222" s="5">
        <v>6.6420000000000003</v>
      </c>
      <c r="G222" s="5">
        <v>85.1</v>
      </c>
      <c r="H222" s="5">
        <v>3.42</v>
      </c>
      <c r="I222" s="5">
        <v>23.6</v>
      </c>
      <c r="J222" s="5">
        <v>9.69</v>
      </c>
      <c r="K222" s="5">
        <v>9.2739999999999991</v>
      </c>
      <c r="L222" s="5">
        <v>14.2296</v>
      </c>
      <c r="M222" s="5">
        <v>23</v>
      </c>
      <c r="N222" s="6">
        <v>4.8611305E-2</v>
      </c>
      <c r="O222" s="5">
        <v>0</v>
      </c>
      <c r="P222">
        <v>0</v>
      </c>
      <c r="Q222">
        <v>0</v>
      </c>
      <c r="R222">
        <v>0</v>
      </c>
      <c r="T222">
        <f t="shared" si="9"/>
        <v>27.591106076237832</v>
      </c>
      <c r="U222">
        <f t="shared" si="10"/>
        <v>-1.1088939237621673</v>
      </c>
      <c r="V222">
        <f t="shared" si="11"/>
        <v>1.2296457341566553</v>
      </c>
    </row>
    <row r="223" spans="2:22" x14ac:dyDescent="0.35">
      <c r="B223" s="4">
        <v>21.5</v>
      </c>
      <c r="C223" s="5">
        <v>0.10498144381917446</v>
      </c>
      <c r="D223" s="5">
        <v>43.89</v>
      </c>
      <c r="E223" s="5">
        <v>0.55000000000000004</v>
      </c>
      <c r="F223" s="5">
        <v>5.9509999999999996</v>
      </c>
      <c r="G223" s="5">
        <v>93.8</v>
      </c>
      <c r="H223" s="5">
        <v>2.8899999999999997</v>
      </c>
      <c r="I223" s="5">
        <v>23.6</v>
      </c>
      <c r="J223" s="5">
        <v>17.920000000000002</v>
      </c>
      <c r="K223" s="5">
        <v>8.73</v>
      </c>
      <c r="L223" s="5">
        <v>14.172000000000001</v>
      </c>
      <c r="M223" s="5">
        <v>49</v>
      </c>
      <c r="N223" s="6">
        <v>4.8031734E-2</v>
      </c>
      <c r="O223" s="5">
        <v>1</v>
      </c>
      <c r="P223">
        <v>0</v>
      </c>
      <c r="Q223">
        <v>0</v>
      </c>
      <c r="R223">
        <v>0</v>
      </c>
      <c r="T223">
        <f t="shared" si="9"/>
        <v>21.961634665725235</v>
      </c>
      <c r="U223">
        <f t="shared" si="10"/>
        <v>0.46163466572523504</v>
      </c>
      <c r="V223">
        <f t="shared" si="11"/>
        <v>0.21310656459924948</v>
      </c>
    </row>
    <row r="224" spans="2:22" x14ac:dyDescent="0.35">
      <c r="B224" s="4">
        <v>23</v>
      </c>
      <c r="C224" s="5">
        <v>0.10818153284452811</v>
      </c>
      <c r="D224" s="5">
        <v>43.89</v>
      </c>
      <c r="E224" s="5">
        <v>0.55000000000000004</v>
      </c>
      <c r="F224" s="5">
        <v>6.3730000000000002</v>
      </c>
      <c r="G224" s="5">
        <v>92.4</v>
      </c>
      <c r="H224" s="5">
        <v>3.3649999999999998</v>
      </c>
      <c r="I224" s="5">
        <v>23.6</v>
      </c>
      <c r="J224" s="5">
        <v>10.5</v>
      </c>
      <c r="K224" s="5">
        <v>6.16</v>
      </c>
      <c r="L224" s="5">
        <v>13.183999999999999</v>
      </c>
      <c r="M224" s="5">
        <v>21</v>
      </c>
      <c r="N224" s="6">
        <v>5.6016353999999997E-2</v>
      </c>
      <c r="O224" s="5">
        <v>1</v>
      </c>
      <c r="P224">
        <v>0</v>
      </c>
      <c r="Q224">
        <v>0</v>
      </c>
      <c r="R224">
        <v>0</v>
      </c>
      <c r="T224">
        <f t="shared" si="9"/>
        <v>26.436028322822384</v>
      </c>
      <c r="U224">
        <f t="shared" si="10"/>
        <v>3.4360283228223842</v>
      </c>
      <c r="V224">
        <f t="shared" si="11"/>
        <v>11.806290635237607</v>
      </c>
    </row>
    <row r="225" spans="2:22" x14ac:dyDescent="0.35">
      <c r="B225" s="4">
        <v>26.7</v>
      </c>
      <c r="C225" s="5">
        <v>0.30607930087273771</v>
      </c>
      <c r="D225" s="5">
        <v>36.200000000000003</v>
      </c>
      <c r="E225" s="5">
        <v>0.50700000000000001</v>
      </c>
      <c r="F225" s="5">
        <v>6.9509999999999996</v>
      </c>
      <c r="G225" s="5">
        <v>88.5</v>
      </c>
      <c r="H225" s="5">
        <v>2.86</v>
      </c>
      <c r="I225" s="5">
        <v>22.6</v>
      </c>
      <c r="J225" s="5">
        <v>9.7100000000000009</v>
      </c>
      <c r="K225" s="5">
        <v>8.734</v>
      </c>
      <c r="L225" s="5">
        <v>11.2136</v>
      </c>
      <c r="M225" s="5">
        <v>23</v>
      </c>
      <c r="N225" s="6">
        <v>5.3540387000000002E-2</v>
      </c>
      <c r="O225" s="5">
        <v>0</v>
      </c>
      <c r="P225">
        <v>0</v>
      </c>
      <c r="Q225">
        <v>1</v>
      </c>
      <c r="R225">
        <v>0</v>
      </c>
      <c r="T225">
        <f t="shared" si="9"/>
        <v>29.270946720923593</v>
      </c>
      <c r="U225">
        <f t="shared" si="10"/>
        <v>2.5709467209235939</v>
      </c>
      <c r="V225">
        <f t="shared" si="11"/>
        <v>6.6097670418277801</v>
      </c>
    </row>
    <row r="226" spans="2:22" x14ac:dyDescent="0.35">
      <c r="B226" s="4">
        <v>21.7</v>
      </c>
      <c r="C226" s="5">
        <v>0.34196427061286899</v>
      </c>
      <c r="D226" s="5">
        <v>36.200000000000003</v>
      </c>
      <c r="E226" s="5">
        <v>0.50700000000000001</v>
      </c>
      <c r="F226" s="5">
        <v>6.1639999999999997</v>
      </c>
      <c r="G226" s="5">
        <v>91.3</v>
      </c>
      <c r="H226" s="5">
        <v>3.0474999999999999</v>
      </c>
      <c r="I226" s="5">
        <v>22.6</v>
      </c>
      <c r="J226" s="5">
        <v>21.46</v>
      </c>
      <c r="K226" s="5">
        <v>5.734</v>
      </c>
      <c r="L226" s="5">
        <v>14.1736</v>
      </c>
      <c r="M226" s="5">
        <v>37</v>
      </c>
      <c r="N226" s="6">
        <v>5.7325565000000002E-2</v>
      </c>
      <c r="O226" s="5">
        <v>1</v>
      </c>
      <c r="P226">
        <v>0</v>
      </c>
      <c r="Q226">
        <v>0</v>
      </c>
      <c r="R226">
        <v>0</v>
      </c>
      <c r="T226">
        <f t="shared" si="9"/>
        <v>20.143045250845603</v>
      </c>
      <c r="U226">
        <f t="shared" si="10"/>
        <v>-1.5569547491543965</v>
      </c>
      <c r="V226">
        <f t="shared" si="11"/>
        <v>2.4241080909144297</v>
      </c>
    </row>
    <row r="227" spans="2:22" x14ac:dyDescent="0.35">
      <c r="B227" s="4">
        <v>27.5</v>
      </c>
      <c r="C227" s="5">
        <v>0.48462126906911684</v>
      </c>
      <c r="D227" s="5">
        <v>36.200000000000003</v>
      </c>
      <c r="E227" s="5">
        <v>0.50700000000000001</v>
      </c>
      <c r="F227" s="5">
        <v>6.8789999999999996</v>
      </c>
      <c r="G227" s="5">
        <v>77.7</v>
      </c>
      <c r="H227" s="5">
        <v>3.2725</v>
      </c>
      <c r="I227" s="5">
        <v>22.6</v>
      </c>
      <c r="J227" s="5">
        <v>9.93</v>
      </c>
      <c r="K227" s="5">
        <v>9.4499999999999993</v>
      </c>
      <c r="L227" s="5">
        <v>12.22</v>
      </c>
      <c r="M227" s="5">
        <v>50</v>
      </c>
      <c r="N227" s="6">
        <v>4.6840009000000002E-2</v>
      </c>
      <c r="O227" s="5">
        <v>1</v>
      </c>
      <c r="P227">
        <v>0</v>
      </c>
      <c r="Q227">
        <v>0</v>
      </c>
      <c r="R227">
        <v>1</v>
      </c>
      <c r="T227">
        <f t="shared" si="9"/>
        <v>29.497311785856294</v>
      </c>
      <c r="U227">
        <f t="shared" si="10"/>
        <v>1.9973117858562937</v>
      </c>
      <c r="V227">
        <f t="shared" si="11"/>
        <v>3.9892543699204572</v>
      </c>
    </row>
    <row r="228" spans="2:22" x14ac:dyDescent="0.35">
      <c r="B228" s="4">
        <v>30.1</v>
      </c>
      <c r="C228" s="5">
        <v>0.47914918090543834</v>
      </c>
      <c r="D228" s="5">
        <v>36.200000000000003</v>
      </c>
      <c r="E228" s="5">
        <v>0.50700000000000001</v>
      </c>
      <c r="F228" s="5">
        <v>6.6180000000000003</v>
      </c>
      <c r="G228" s="5">
        <v>80.8</v>
      </c>
      <c r="H228" s="5">
        <v>3.27</v>
      </c>
      <c r="I228" s="5">
        <v>22.6</v>
      </c>
      <c r="J228" s="5">
        <v>7.6</v>
      </c>
      <c r="K228" s="5">
        <v>9.702</v>
      </c>
      <c r="L228" s="5">
        <v>12.2408</v>
      </c>
      <c r="M228" s="5">
        <v>39</v>
      </c>
      <c r="N228" s="6">
        <v>4.9012199999999999E-2</v>
      </c>
      <c r="O228" s="5">
        <v>1</v>
      </c>
      <c r="P228">
        <v>0</v>
      </c>
      <c r="Q228">
        <v>1</v>
      </c>
      <c r="R228">
        <v>0</v>
      </c>
      <c r="T228">
        <f t="shared" si="9"/>
        <v>30.230659691548976</v>
      </c>
      <c r="U228">
        <f t="shared" si="10"/>
        <v>0.13065969154897417</v>
      </c>
      <c r="V228">
        <f t="shared" si="11"/>
        <v>1.7071954995673072E-2</v>
      </c>
    </row>
    <row r="229" spans="2:22" x14ac:dyDescent="0.35">
      <c r="B229" s="4">
        <v>44.8</v>
      </c>
      <c r="C229" s="5">
        <v>0.27408758471724259</v>
      </c>
      <c r="D229" s="5">
        <v>36.200000000000003</v>
      </c>
      <c r="E229" s="5">
        <v>0.504</v>
      </c>
      <c r="F229" s="5">
        <v>8.266</v>
      </c>
      <c r="G229" s="5">
        <v>78.3</v>
      </c>
      <c r="H229" s="5">
        <v>2.895</v>
      </c>
      <c r="I229" s="5">
        <v>22.6</v>
      </c>
      <c r="J229" s="5">
        <v>4.1399999999999997</v>
      </c>
      <c r="K229" s="5">
        <v>6.7960000000000003</v>
      </c>
      <c r="L229" s="5">
        <v>12.3584</v>
      </c>
      <c r="M229" s="5">
        <v>47</v>
      </c>
      <c r="N229" s="6">
        <v>5.6999653999999997E-2</v>
      </c>
      <c r="O229" s="5">
        <v>1</v>
      </c>
      <c r="P229">
        <v>1</v>
      </c>
      <c r="Q229">
        <v>0</v>
      </c>
      <c r="R229">
        <v>0</v>
      </c>
      <c r="T229">
        <f t="shared" si="9"/>
        <v>39.531890474139921</v>
      </c>
      <c r="U229">
        <f t="shared" si="10"/>
        <v>-5.2681095258600763</v>
      </c>
      <c r="V229">
        <f t="shared" si="11"/>
        <v>27.752977976457679</v>
      </c>
    </row>
    <row r="230" spans="2:22" x14ac:dyDescent="0.35">
      <c r="B230" s="4">
        <v>50</v>
      </c>
      <c r="C230" s="5">
        <v>0.42325918366642196</v>
      </c>
      <c r="D230" s="5">
        <v>36.200000000000003</v>
      </c>
      <c r="E230" s="5">
        <v>0.504</v>
      </c>
      <c r="F230" s="5">
        <v>8.7249999999999996</v>
      </c>
      <c r="G230" s="5">
        <v>83</v>
      </c>
      <c r="H230" s="5">
        <v>2.8925000000000001</v>
      </c>
      <c r="I230" s="5">
        <v>22.6</v>
      </c>
      <c r="J230" s="5">
        <v>4.63</v>
      </c>
      <c r="K230" s="5">
        <v>7.5</v>
      </c>
      <c r="L230" s="5">
        <v>13.4</v>
      </c>
      <c r="M230" s="5">
        <v>20</v>
      </c>
      <c r="N230" s="6">
        <v>5.6994369000000003E-2</v>
      </c>
      <c r="O230" s="5">
        <v>1</v>
      </c>
      <c r="P230">
        <v>0</v>
      </c>
      <c r="Q230">
        <v>1</v>
      </c>
      <c r="R230">
        <v>0</v>
      </c>
      <c r="T230">
        <f t="shared" si="9"/>
        <v>40.427581478680928</v>
      </c>
      <c r="U230">
        <f t="shared" si="10"/>
        <v>-9.5724185213190722</v>
      </c>
      <c r="V230">
        <f t="shared" si="11"/>
        <v>91.631196347292416</v>
      </c>
    </row>
    <row r="231" spans="2:22" x14ac:dyDescent="0.35">
      <c r="B231" s="4">
        <v>37.6</v>
      </c>
      <c r="C231" s="5">
        <v>0.32363302267493299</v>
      </c>
      <c r="D231" s="5">
        <v>36.200000000000003</v>
      </c>
      <c r="E231" s="5">
        <v>0.504</v>
      </c>
      <c r="F231" s="5">
        <v>8.0399999999999991</v>
      </c>
      <c r="G231" s="5">
        <v>86.5</v>
      </c>
      <c r="H231" s="5">
        <v>3.2149999999999999</v>
      </c>
      <c r="I231" s="5">
        <v>22.6</v>
      </c>
      <c r="J231" s="5">
        <v>3.13</v>
      </c>
      <c r="K231" s="5">
        <v>5.952</v>
      </c>
      <c r="L231" s="5">
        <v>10.300800000000001</v>
      </c>
      <c r="M231" s="5">
        <v>54</v>
      </c>
      <c r="N231" s="6">
        <v>5.3115718999999999E-2</v>
      </c>
      <c r="O231" s="5">
        <v>1</v>
      </c>
      <c r="P231">
        <v>0</v>
      </c>
      <c r="Q231">
        <v>0</v>
      </c>
      <c r="R231">
        <v>1</v>
      </c>
      <c r="T231">
        <f t="shared" si="9"/>
        <v>37.250439940095283</v>
      </c>
      <c r="U231">
        <f t="shared" si="10"/>
        <v>-0.34956005990471795</v>
      </c>
      <c r="V231">
        <f t="shared" si="11"/>
        <v>0.12219223548058999</v>
      </c>
    </row>
    <row r="232" spans="2:22" x14ac:dyDescent="0.35">
      <c r="B232" s="4">
        <v>31.6</v>
      </c>
      <c r="C232" s="5">
        <v>0.34527622467730223</v>
      </c>
      <c r="D232" s="5">
        <v>36.200000000000003</v>
      </c>
      <c r="E232" s="5">
        <v>0.504</v>
      </c>
      <c r="F232" s="5">
        <v>7.1630000000000003</v>
      </c>
      <c r="G232" s="5">
        <v>79.900000000000006</v>
      </c>
      <c r="H232" s="5">
        <v>3.2174999999999998</v>
      </c>
      <c r="I232" s="5">
        <v>22.6</v>
      </c>
      <c r="J232" s="5">
        <v>6.36</v>
      </c>
      <c r="K232" s="5">
        <v>6.3319999999999999</v>
      </c>
      <c r="L232" s="5">
        <v>10.252800000000001</v>
      </c>
      <c r="M232" s="5">
        <v>34</v>
      </c>
      <c r="N232" s="6">
        <v>5.4049996000000003E-2</v>
      </c>
      <c r="O232" s="5">
        <v>0</v>
      </c>
      <c r="P232">
        <v>0</v>
      </c>
      <c r="Q232">
        <v>1</v>
      </c>
      <c r="R232">
        <v>0</v>
      </c>
      <c r="T232">
        <f t="shared" si="9"/>
        <v>31.045643364653539</v>
      </c>
      <c r="U232">
        <f t="shared" si="10"/>
        <v>-0.55435663534646196</v>
      </c>
      <c r="V232">
        <f t="shared" si="11"/>
        <v>0.30731127915265022</v>
      </c>
    </row>
    <row r="233" spans="2:22" x14ac:dyDescent="0.35">
      <c r="B233" s="4">
        <v>46.7</v>
      </c>
      <c r="C233" s="5">
        <v>0.26097098661421536</v>
      </c>
      <c r="D233" s="5">
        <v>36.200000000000003</v>
      </c>
      <c r="E233" s="5">
        <v>0.504</v>
      </c>
      <c r="F233" s="5">
        <v>7.6859999999999999</v>
      </c>
      <c r="G233" s="5">
        <v>17</v>
      </c>
      <c r="H233" s="5">
        <v>3.3774999999999995</v>
      </c>
      <c r="I233" s="5">
        <v>22.6</v>
      </c>
      <c r="J233" s="5">
        <v>3.92</v>
      </c>
      <c r="K233" s="5">
        <v>10.134</v>
      </c>
      <c r="L233" s="5">
        <v>14.3736</v>
      </c>
      <c r="M233" s="5">
        <v>43</v>
      </c>
      <c r="N233" s="6">
        <v>5.4927989000000003E-2</v>
      </c>
      <c r="O233" s="5">
        <v>1</v>
      </c>
      <c r="P233">
        <v>1</v>
      </c>
      <c r="Q233">
        <v>0</v>
      </c>
      <c r="R233">
        <v>0</v>
      </c>
      <c r="T233">
        <f t="shared" si="9"/>
        <v>38.207454452427747</v>
      </c>
      <c r="U233">
        <f t="shared" si="10"/>
        <v>-8.4925455475722558</v>
      </c>
      <c r="V233">
        <f t="shared" si="11"/>
        <v>72.123329877589342</v>
      </c>
    </row>
    <row r="234" spans="2:22" x14ac:dyDescent="0.35">
      <c r="B234" s="4">
        <v>31.5</v>
      </c>
      <c r="C234" s="5">
        <v>0.36587846134267832</v>
      </c>
      <c r="D234" s="5">
        <v>36.200000000000003</v>
      </c>
      <c r="E234" s="5">
        <v>0.504</v>
      </c>
      <c r="F234" s="5">
        <v>6.5519999999999996</v>
      </c>
      <c r="G234" s="5">
        <v>21.4</v>
      </c>
      <c r="H234" s="5">
        <v>3.3725000000000001</v>
      </c>
      <c r="I234" s="5">
        <v>22.6</v>
      </c>
      <c r="J234" s="5">
        <v>3.76</v>
      </c>
      <c r="K234" s="5">
        <v>7.33</v>
      </c>
      <c r="L234" s="5">
        <v>15.252000000000001</v>
      </c>
      <c r="M234" s="5">
        <v>47</v>
      </c>
      <c r="N234" s="6">
        <v>4.4352418999999997E-2</v>
      </c>
      <c r="O234" s="5">
        <v>1</v>
      </c>
      <c r="P234">
        <v>0</v>
      </c>
      <c r="Q234">
        <v>0</v>
      </c>
      <c r="R234">
        <v>0</v>
      </c>
      <c r="T234">
        <f t="shared" si="9"/>
        <v>32.037785102810574</v>
      </c>
      <c r="U234">
        <f t="shared" si="10"/>
        <v>0.53778510281057379</v>
      </c>
      <c r="V234">
        <f t="shared" si="11"/>
        <v>0.2892128168049794</v>
      </c>
    </row>
    <row r="235" spans="2:22" x14ac:dyDescent="0.35">
      <c r="B235" s="4">
        <v>24.3</v>
      </c>
      <c r="C235" s="5">
        <v>0.42983246455645874</v>
      </c>
      <c r="D235" s="5">
        <v>36.200000000000003</v>
      </c>
      <c r="E235" s="5">
        <v>0.504</v>
      </c>
      <c r="F235" s="5">
        <v>5.9809999999999999</v>
      </c>
      <c r="G235" s="5">
        <v>68.099999999999994</v>
      </c>
      <c r="H235" s="5">
        <v>3.6750000000000003</v>
      </c>
      <c r="I235" s="5">
        <v>22.6</v>
      </c>
      <c r="J235" s="5">
        <v>11.65</v>
      </c>
      <c r="K235" s="5">
        <v>8.2859999999999996</v>
      </c>
      <c r="L235" s="5">
        <v>10.1944</v>
      </c>
      <c r="M235" s="5">
        <v>59</v>
      </c>
      <c r="N235" s="6">
        <v>4.6602048E-2</v>
      </c>
      <c r="O235" s="5">
        <v>0</v>
      </c>
      <c r="P235">
        <v>0</v>
      </c>
      <c r="Q235">
        <v>0</v>
      </c>
      <c r="R235">
        <v>0</v>
      </c>
      <c r="T235">
        <f t="shared" si="9"/>
        <v>23.652678646161814</v>
      </c>
      <c r="U235">
        <f t="shared" si="10"/>
        <v>-0.64732135383818701</v>
      </c>
      <c r="V235">
        <f t="shared" si="11"/>
        <v>0.4190249351349033</v>
      </c>
    </row>
    <row r="236" spans="2:22" x14ac:dyDescent="0.35">
      <c r="B236" s="4">
        <v>31.7</v>
      </c>
      <c r="C236" s="5">
        <v>0.38046178058424046</v>
      </c>
      <c r="D236" s="5">
        <v>36.200000000000003</v>
      </c>
      <c r="E236" s="5">
        <v>0.504</v>
      </c>
      <c r="F236" s="5">
        <v>7.4119999999999999</v>
      </c>
      <c r="G236" s="5">
        <v>76.900000000000006</v>
      </c>
      <c r="H236" s="5">
        <v>3.6724999999999999</v>
      </c>
      <c r="I236" s="5">
        <v>22.6</v>
      </c>
      <c r="J236" s="5">
        <v>5.25</v>
      </c>
      <c r="K236" s="5">
        <v>6.734</v>
      </c>
      <c r="L236" s="5">
        <v>10.2536</v>
      </c>
      <c r="M236" s="5">
        <v>26</v>
      </c>
      <c r="N236" s="6">
        <v>5.3927580000000003E-2</v>
      </c>
      <c r="O236" s="5">
        <v>1</v>
      </c>
      <c r="P236">
        <v>0</v>
      </c>
      <c r="Q236">
        <v>0</v>
      </c>
      <c r="R236">
        <v>0</v>
      </c>
      <c r="T236">
        <f t="shared" si="9"/>
        <v>33.538232963921146</v>
      </c>
      <c r="U236">
        <f t="shared" si="10"/>
        <v>1.838232963921147</v>
      </c>
      <c r="V236">
        <f t="shared" si="11"/>
        <v>3.379100429646325</v>
      </c>
    </row>
    <row r="237" spans="2:22" x14ac:dyDescent="0.35">
      <c r="B237" s="4">
        <v>41.7</v>
      </c>
      <c r="C237" s="5">
        <v>0.45443938231243064</v>
      </c>
      <c r="D237" s="5">
        <v>36.200000000000003</v>
      </c>
      <c r="E237" s="5">
        <v>0.50700000000000001</v>
      </c>
      <c r="F237" s="5">
        <v>8.3369999999999997</v>
      </c>
      <c r="G237" s="5">
        <v>73.3</v>
      </c>
      <c r="H237" s="5">
        <v>3.84</v>
      </c>
      <c r="I237" s="5">
        <v>22.6</v>
      </c>
      <c r="J237" s="5">
        <v>2.4700000000000002</v>
      </c>
      <c r="K237" s="5">
        <v>6.6340000000000003</v>
      </c>
      <c r="L237" s="5">
        <v>11.333600000000001</v>
      </c>
      <c r="M237" s="5">
        <v>28</v>
      </c>
      <c r="N237" s="6">
        <v>5.7302658999999999E-2</v>
      </c>
      <c r="O237" s="5">
        <v>1</v>
      </c>
      <c r="P237">
        <v>0</v>
      </c>
      <c r="Q237">
        <v>1</v>
      </c>
      <c r="R237">
        <v>0</v>
      </c>
      <c r="T237">
        <f t="shared" si="9"/>
        <v>38.633486996153358</v>
      </c>
      <c r="U237">
        <f t="shared" si="10"/>
        <v>-3.0665130038466444</v>
      </c>
      <c r="V237">
        <f t="shared" si="11"/>
        <v>9.40350200276057</v>
      </c>
    </row>
    <row r="238" spans="2:22" x14ac:dyDescent="0.35">
      <c r="B238" s="4">
        <v>48.3</v>
      </c>
      <c r="C238" s="5">
        <v>0.28628359503792583</v>
      </c>
      <c r="D238" s="5">
        <v>36.200000000000003</v>
      </c>
      <c r="E238" s="5">
        <v>0.50700000000000001</v>
      </c>
      <c r="F238" s="5">
        <v>8.2469999999999999</v>
      </c>
      <c r="G238" s="5">
        <v>70.400000000000006</v>
      </c>
      <c r="H238" s="5">
        <v>3.6500000000000004</v>
      </c>
      <c r="I238" s="5">
        <v>22.6</v>
      </c>
      <c r="J238" s="5">
        <v>3.95</v>
      </c>
      <c r="K238" s="5">
        <v>9.0660000000000007</v>
      </c>
      <c r="L238" s="5">
        <v>11.3864</v>
      </c>
      <c r="M238" s="5">
        <v>23</v>
      </c>
      <c r="N238" s="6">
        <v>5.0358562000000003E-2</v>
      </c>
      <c r="O238" s="5">
        <v>1</v>
      </c>
      <c r="P238">
        <v>0</v>
      </c>
      <c r="Q238">
        <v>0</v>
      </c>
      <c r="R238">
        <v>0</v>
      </c>
      <c r="T238">
        <f t="shared" si="9"/>
        <v>38.272671340385713</v>
      </c>
      <c r="U238">
        <f t="shared" si="10"/>
        <v>-10.027328659614284</v>
      </c>
      <c r="V238">
        <f t="shared" si="11"/>
        <v>100.54732004792199</v>
      </c>
    </row>
    <row r="239" spans="2:22" x14ac:dyDescent="0.35">
      <c r="B239" s="4">
        <v>29</v>
      </c>
      <c r="C239" s="5">
        <v>0.37012113733570889</v>
      </c>
      <c r="D239" s="5">
        <v>36.200000000000003</v>
      </c>
      <c r="E239" s="5">
        <v>0.50700000000000001</v>
      </c>
      <c r="F239" s="5">
        <v>6.726</v>
      </c>
      <c r="G239" s="5">
        <v>66.5</v>
      </c>
      <c r="H239" s="5">
        <v>3.6524999999999999</v>
      </c>
      <c r="I239" s="5">
        <v>22.6</v>
      </c>
      <c r="J239" s="5">
        <v>8.0500000000000007</v>
      </c>
      <c r="K239" s="5">
        <v>9.8800000000000008</v>
      </c>
      <c r="L239" s="5">
        <v>13.231999999999999</v>
      </c>
      <c r="M239" s="5">
        <v>32</v>
      </c>
      <c r="N239" s="6">
        <v>4.4080596E-2</v>
      </c>
      <c r="O239" s="5">
        <v>1</v>
      </c>
      <c r="P239">
        <v>0</v>
      </c>
      <c r="Q239">
        <v>1</v>
      </c>
      <c r="R239">
        <v>0</v>
      </c>
      <c r="T239">
        <f t="shared" si="9"/>
        <v>29.755145974447</v>
      </c>
      <c r="U239">
        <f t="shared" si="10"/>
        <v>0.75514597444700016</v>
      </c>
      <c r="V239">
        <f t="shared" si="11"/>
        <v>0.57024544272350941</v>
      </c>
    </row>
    <row r="240" spans="2:22" x14ac:dyDescent="0.35">
      <c r="B240" s="4">
        <v>24</v>
      </c>
      <c r="C240" s="5">
        <v>0.28551723087226971</v>
      </c>
      <c r="D240" s="5">
        <v>36.200000000000003</v>
      </c>
      <c r="E240" s="5">
        <v>0.50700000000000001</v>
      </c>
      <c r="F240" s="5">
        <v>6.0860000000000003</v>
      </c>
      <c r="G240" s="5">
        <v>61.5</v>
      </c>
      <c r="H240" s="5">
        <v>3.6500000000000004</v>
      </c>
      <c r="I240" s="5">
        <v>22.6</v>
      </c>
      <c r="J240" s="5">
        <v>10.88</v>
      </c>
      <c r="K240" s="5">
        <v>9.18</v>
      </c>
      <c r="L240" s="5">
        <v>14.192</v>
      </c>
      <c r="M240" s="5">
        <v>57</v>
      </c>
      <c r="N240" s="6">
        <v>5.2493323000000001E-2</v>
      </c>
      <c r="O240" s="5">
        <v>1</v>
      </c>
      <c r="P240">
        <v>0</v>
      </c>
      <c r="Q240">
        <v>0</v>
      </c>
      <c r="R240">
        <v>0</v>
      </c>
      <c r="T240">
        <f t="shared" si="9"/>
        <v>26.601943217587152</v>
      </c>
      <c r="U240">
        <f t="shared" si="10"/>
        <v>2.6019432175871522</v>
      </c>
      <c r="V240">
        <f t="shared" si="11"/>
        <v>6.770108507547782</v>
      </c>
    </row>
    <row r="241" spans="2:22" x14ac:dyDescent="0.35">
      <c r="B241" s="4">
        <v>25.1</v>
      </c>
      <c r="C241" s="5">
        <v>0.41909184102282127</v>
      </c>
      <c r="D241" s="5">
        <v>36.200000000000003</v>
      </c>
      <c r="E241" s="5">
        <v>0.50700000000000001</v>
      </c>
      <c r="F241" s="5">
        <v>6.6310000000000002</v>
      </c>
      <c r="G241" s="5">
        <v>76.5</v>
      </c>
      <c r="H241" s="5">
        <v>4.1475</v>
      </c>
      <c r="I241" s="5">
        <v>22.6</v>
      </c>
      <c r="J241" s="5">
        <v>9.5399999999999991</v>
      </c>
      <c r="K241" s="5">
        <v>9.4019999999999992</v>
      </c>
      <c r="L241" s="5">
        <v>15.200799999999999</v>
      </c>
      <c r="M241" s="5">
        <v>36</v>
      </c>
      <c r="N241" s="6">
        <v>4.6360973E-2</v>
      </c>
      <c r="O241" s="5">
        <v>1</v>
      </c>
      <c r="P241">
        <v>0</v>
      </c>
      <c r="Q241">
        <v>0</v>
      </c>
      <c r="R241">
        <v>1</v>
      </c>
      <c r="T241">
        <f t="shared" si="9"/>
        <v>27.656177900432116</v>
      </c>
      <c r="U241">
        <f t="shared" si="10"/>
        <v>2.5561779004321146</v>
      </c>
      <c r="V241">
        <f t="shared" si="11"/>
        <v>6.5340454586575332</v>
      </c>
    </row>
    <row r="242" spans="2:22" x14ac:dyDescent="0.35">
      <c r="B242" s="4">
        <v>31.5</v>
      </c>
      <c r="C242" s="5">
        <v>0.41332083757374688</v>
      </c>
      <c r="D242" s="5">
        <v>36.200000000000003</v>
      </c>
      <c r="E242" s="5">
        <v>0.50700000000000001</v>
      </c>
      <c r="F242" s="5">
        <v>7.3579999999999997</v>
      </c>
      <c r="G242" s="5">
        <v>71.599999999999994</v>
      </c>
      <c r="H242" s="5">
        <v>4.1475</v>
      </c>
      <c r="I242" s="5">
        <v>22.6</v>
      </c>
      <c r="J242" s="5">
        <v>4.7300000000000004</v>
      </c>
      <c r="K242" s="5">
        <v>10.53</v>
      </c>
      <c r="L242" s="5">
        <v>12.252000000000001</v>
      </c>
      <c r="M242" s="5">
        <v>34</v>
      </c>
      <c r="N242" s="6">
        <v>5.6108328999999998E-2</v>
      </c>
      <c r="O242" s="5">
        <v>1</v>
      </c>
      <c r="P242">
        <v>0</v>
      </c>
      <c r="Q242">
        <v>1</v>
      </c>
      <c r="R242">
        <v>0</v>
      </c>
      <c r="T242">
        <f t="shared" si="9"/>
        <v>34.464089124727259</v>
      </c>
      <c r="U242">
        <f t="shared" si="10"/>
        <v>2.9640891247272592</v>
      </c>
      <c r="V242">
        <f t="shared" si="11"/>
        <v>8.7858243393264086</v>
      </c>
    </row>
    <row r="243" spans="2:22" x14ac:dyDescent="0.35">
      <c r="B243" s="4">
        <v>23.7</v>
      </c>
      <c r="C243" s="5">
        <v>7.9217752106628944E-2</v>
      </c>
      <c r="D243" s="5">
        <v>34.93</v>
      </c>
      <c r="E243" s="5">
        <v>0.42799999999999999</v>
      </c>
      <c r="F243" s="5">
        <v>6.4809999999999999</v>
      </c>
      <c r="G243" s="5">
        <v>18.5</v>
      </c>
      <c r="H243" s="5">
        <v>6.1899999999999995</v>
      </c>
      <c r="I243" s="5">
        <v>23.4</v>
      </c>
      <c r="J243" s="5">
        <v>6.36</v>
      </c>
      <c r="K243" s="5">
        <v>7.3739999999999997</v>
      </c>
      <c r="L243" s="5">
        <v>12.1896</v>
      </c>
      <c r="M243" s="5">
        <v>48</v>
      </c>
      <c r="N243" s="6">
        <v>4.9067932000000002E-2</v>
      </c>
      <c r="O243" s="5">
        <v>1</v>
      </c>
      <c r="P243">
        <v>0</v>
      </c>
      <c r="Q243">
        <v>0</v>
      </c>
      <c r="R243">
        <v>1</v>
      </c>
      <c r="T243">
        <f t="shared" si="9"/>
        <v>28.632264572737693</v>
      </c>
      <c r="U243">
        <f t="shared" si="10"/>
        <v>4.9322645727376937</v>
      </c>
      <c r="V243">
        <f t="shared" si="11"/>
        <v>24.327233815483343</v>
      </c>
    </row>
    <row r="244" spans="2:22" x14ac:dyDescent="0.35">
      <c r="B244" s="4">
        <v>23.3</v>
      </c>
      <c r="C244" s="5">
        <v>8.8486954456199293E-2</v>
      </c>
      <c r="D244" s="5">
        <v>34.93</v>
      </c>
      <c r="E244" s="5">
        <v>0.42799999999999999</v>
      </c>
      <c r="F244" s="5">
        <v>6.6059999999999999</v>
      </c>
      <c r="G244" s="5">
        <v>42.2</v>
      </c>
      <c r="H244" s="5">
        <v>6.1899999999999995</v>
      </c>
      <c r="I244" s="5">
        <v>23.4</v>
      </c>
      <c r="J244" s="5">
        <v>7.37</v>
      </c>
      <c r="K244" s="5">
        <v>5.5659999999999998</v>
      </c>
      <c r="L244" s="5">
        <v>15.186400000000001</v>
      </c>
      <c r="M244" s="5">
        <v>51</v>
      </c>
      <c r="N244" s="6">
        <v>4.1232141E-2</v>
      </c>
      <c r="O244" s="5">
        <v>0</v>
      </c>
      <c r="P244">
        <v>0</v>
      </c>
      <c r="Q244">
        <v>0</v>
      </c>
      <c r="R244">
        <v>1</v>
      </c>
      <c r="T244">
        <f t="shared" si="9"/>
        <v>26.539352612812248</v>
      </c>
      <c r="U244">
        <f t="shared" si="10"/>
        <v>3.2393526128122474</v>
      </c>
      <c r="V244">
        <f t="shared" si="11"/>
        <v>10.493405350133534</v>
      </c>
    </row>
    <row r="245" spans="2:22" x14ac:dyDescent="0.35">
      <c r="B245" s="4">
        <v>27</v>
      </c>
      <c r="C245" s="5">
        <v>0.10731959540732408</v>
      </c>
      <c r="D245" s="5">
        <v>34.93</v>
      </c>
      <c r="E245" s="5">
        <v>0.42799999999999999</v>
      </c>
      <c r="F245" s="5">
        <v>6.8970000000000002</v>
      </c>
      <c r="G245" s="5">
        <v>54.3</v>
      </c>
      <c r="H245" s="5">
        <v>6.3350000000000009</v>
      </c>
      <c r="I245" s="5">
        <v>23.4</v>
      </c>
      <c r="J245" s="5">
        <v>11.38</v>
      </c>
      <c r="K245" s="5">
        <v>10.24</v>
      </c>
      <c r="L245" s="5">
        <v>11.215999999999999</v>
      </c>
      <c r="M245" s="5">
        <v>24</v>
      </c>
      <c r="N245" s="6">
        <v>3.8641350999999997E-2</v>
      </c>
      <c r="O245" s="5">
        <v>1</v>
      </c>
      <c r="P245">
        <v>0</v>
      </c>
      <c r="Q245">
        <v>0</v>
      </c>
      <c r="R245">
        <v>0</v>
      </c>
      <c r="T245">
        <f t="shared" si="9"/>
        <v>27.588199034014661</v>
      </c>
      <c r="U245">
        <f t="shared" si="10"/>
        <v>0.58819903401466078</v>
      </c>
      <c r="V245">
        <f t="shared" si="11"/>
        <v>0.34597810361578007</v>
      </c>
    </row>
    <row r="246" spans="2:22" x14ac:dyDescent="0.35">
      <c r="B246" s="4">
        <v>20.100000000000001</v>
      </c>
      <c r="C246" s="5">
        <v>0.10085839631038274</v>
      </c>
      <c r="D246" s="5">
        <v>34.93</v>
      </c>
      <c r="E246" s="5">
        <v>0.42799999999999999</v>
      </c>
      <c r="F246" s="5">
        <v>6.0949999999999998</v>
      </c>
      <c r="G246" s="5">
        <v>65.099999999999994</v>
      </c>
      <c r="H246" s="5">
        <v>6.335</v>
      </c>
      <c r="I246" s="5">
        <v>23.4</v>
      </c>
      <c r="J246" s="5">
        <v>12.4</v>
      </c>
      <c r="K246" s="5">
        <v>8.3019999999999996</v>
      </c>
      <c r="L246" s="5">
        <v>13.1608</v>
      </c>
      <c r="M246" s="5">
        <v>41</v>
      </c>
      <c r="N246" s="6">
        <v>3.9667516E-2</v>
      </c>
      <c r="O246" s="5">
        <v>0</v>
      </c>
      <c r="P246">
        <v>0</v>
      </c>
      <c r="Q246">
        <v>0</v>
      </c>
      <c r="R246">
        <v>0</v>
      </c>
      <c r="T246">
        <f t="shared" si="9"/>
        <v>22.455976584544977</v>
      </c>
      <c r="U246">
        <f t="shared" si="10"/>
        <v>2.355976584544976</v>
      </c>
      <c r="V246">
        <f t="shared" si="11"/>
        <v>5.5506256669242111</v>
      </c>
    </row>
    <row r="247" spans="2:22" x14ac:dyDescent="0.35">
      <c r="B247" s="4">
        <v>22.2</v>
      </c>
      <c r="C247" s="5">
        <v>9.7943074329964172E-2</v>
      </c>
      <c r="D247" s="5">
        <v>34.93</v>
      </c>
      <c r="E247" s="5">
        <v>0.42799999999999999</v>
      </c>
      <c r="F247" s="5">
        <v>6.3579999999999997</v>
      </c>
      <c r="G247" s="5">
        <v>52.9</v>
      </c>
      <c r="H247" s="5">
        <v>7.0350000000000001</v>
      </c>
      <c r="I247" s="5">
        <v>23.4</v>
      </c>
      <c r="J247" s="5">
        <v>11.22</v>
      </c>
      <c r="K247" s="5">
        <v>6.0439999999999996</v>
      </c>
      <c r="L247" s="5">
        <v>10.1776</v>
      </c>
      <c r="M247" s="5">
        <v>42</v>
      </c>
      <c r="N247" s="6">
        <v>4.1118808E-2</v>
      </c>
      <c r="O247" s="5">
        <v>1</v>
      </c>
      <c r="P247">
        <v>0</v>
      </c>
      <c r="Q247">
        <v>1</v>
      </c>
      <c r="R247">
        <v>0</v>
      </c>
      <c r="T247">
        <f t="shared" si="9"/>
        <v>23.319132951148216</v>
      </c>
      <c r="U247">
        <f t="shared" si="10"/>
        <v>1.1191329511482166</v>
      </c>
      <c r="V247">
        <f t="shared" si="11"/>
        <v>1.2524585623457167</v>
      </c>
    </row>
    <row r="248" spans="2:22" x14ac:dyDescent="0.35">
      <c r="B248" s="4">
        <v>23.7</v>
      </c>
      <c r="C248" s="5">
        <v>0.1200648747247548</v>
      </c>
      <c r="D248" s="5">
        <v>34.93</v>
      </c>
      <c r="E248" s="5">
        <v>0.42799999999999999</v>
      </c>
      <c r="F248" s="5">
        <v>6.3929999999999998</v>
      </c>
      <c r="G248" s="5">
        <v>7.8</v>
      </c>
      <c r="H248" s="5">
        <v>7.0374999999999996</v>
      </c>
      <c r="I248" s="5">
        <v>23.4</v>
      </c>
      <c r="J248" s="5">
        <v>5.19</v>
      </c>
      <c r="K248" s="5">
        <v>7.3739999999999997</v>
      </c>
      <c r="L248" s="5">
        <v>15.1896</v>
      </c>
      <c r="M248" s="5">
        <v>26</v>
      </c>
      <c r="N248" s="6">
        <v>4.8029264000000002E-2</v>
      </c>
      <c r="O248" s="5">
        <v>1</v>
      </c>
      <c r="P248">
        <v>0</v>
      </c>
      <c r="Q248">
        <v>1</v>
      </c>
      <c r="R248">
        <v>0</v>
      </c>
      <c r="T248">
        <f t="shared" si="9"/>
        <v>28.237471314435279</v>
      </c>
      <c r="U248">
        <f t="shared" si="10"/>
        <v>4.5374713144352796</v>
      </c>
      <c r="V248">
        <f t="shared" si="11"/>
        <v>20.588645929323025</v>
      </c>
    </row>
    <row r="249" spans="2:22" x14ac:dyDescent="0.35">
      <c r="B249" s="4">
        <v>17.600000000000001</v>
      </c>
      <c r="C249" s="5">
        <v>0.1873754310966336</v>
      </c>
      <c r="D249" s="5">
        <v>35.86</v>
      </c>
      <c r="E249" s="5">
        <v>0.43099999999999999</v>
      </c>
      <c r="F249" s="5">
        <v>5.593</v>
      </c>
      <c r="G249" s="5">
        <v>76.5</v>
      </c>
      <c r="H249" s="5">
        <v>7.9550000000000001</v>
      </c>
      <c r="I249" s="5">
        <v>20.9</v>
      </c>
      <c r="J249" s="5">
        <v>12.5</v>
      </c>
      <c r="K249" s="5">
        <v>6.2519999999999998</v>
      </c>
      <c r="L249" s="5">
        <v>12.1408</v>
      </c>
      <c r="M249" s="5">
        <v>42</v>
      </c>
      <c r="N249" s="6">
        <v>4.1141822000000002E-2</v>
      </c>
      <c r="O249" s="5">
        <v>0</v>
      </c>
      <c r="P249">
        <v>0</v>
      </c>
      <c r="Q249">
        <v>0</v>
      </c>
      <c r="R249">
        <v>0</v>
      </c>
      <c r="T249">
        <f t="shared" si="9"/>
        <v>15.037394475935667</v>
      </c>
      <c r="U249">
        <f t="shared" si="10"/>
        <v>-2.5626055240643346</v>
      </c>
      <c r="V249">
        <f t="shared" si="11"/>
        <v>6.5669470719650427</v>
      </c>
    </row>
    <row r="250" spans="2:22" x14ac:dyDescent="0.35">
      <c r="B250" s="4">
        <v>18.5</v>
      </c>
      <c r="C250" s="5">
        <v>0.17507033007976175</v>
      </c>
      <c r="D250" s="5">
        <v>35.86</v>
      </c>
      <c r="E250" s="5">
        <v>0.43099999999999999</v>
      </c>
      <c r="F250" s="5">
        <v>5.6050000000000004</v>
      </c>
      <c r="G250" s="5">
        <v>70.2</v>
      </c>
      <c r="H250" s="5">
        <v>7.9550000000000001</v>
      </c>
      <c r="I250" s="5">
        <v>20.9</v>
      </c>
      <c r="J250" s="5">
        <v>18.46</v>
      </c>
      <c r="K250" s="5">
        <v>9.27</v>
      </c>
      <c r="L250" s="5">
        <v>10.148</v>
      </c>
      <c r="M250" s="5">
        <v>59</v>
      </c>
      <c r="N250" s="6">
        <v>4.3718215999999997E-2</v>
      </c>
      <c r="O250" s="5">
        <v>1</v>
      </c>
      <c r="P250">
        <v>0</v>
      </c>
      <c r="Q250">
        <v>0</v>
      </c>
      <c r="R250">
        <v>0</v>
      </c>
      <c r="T250">
        <f t="shared" si="9"/>
        <v>14.062679618763813</v>
      </c>
      <c r="U250">
        <f t="shared" si="10"/>
        <v>-4.4373203812361872</v>
      </c>
      <c r="V250">
        <f t="shared" si="11"/>
        <v>19.689812165734061</v>
      </c>
    </row>
    <row r="251" spans="2:22" x14ac:dyDescent="0.35">
      <c r="B251" s="4">
        <v>24.3</v>
      </c>
      <c r="C251" s="5">
        <v>0.29254274024304827</v>
      </c>
      <c r="D251" s="5">
        <v>35.86</v>
      </c>
      <c r="E251" s="5">
        <v>0.43099999999999999</v>
      </c>
      <c r="F251" s="5">
        <v>6.1079999999999997</v>
      </c>
      <c r="G251" s="5">
        <v>34.9</v>
      </c>
      <c r="H251" s="5">
        <v>8.0549999999999997</v>
      </c>
      <c r="I251" s="5">
        <v>20.9</v>
      </c>
      <c r="J251" s="5">
        <v>9.16</v>
      </c>
      <c r="K251" s="5">
        <v>7.0860000000000003</v>
      </c>
      <c r="L251" s="5">
        <v>11.1944</v>
      </c>
      <c r="M251" s="5">
        <v>25</v>
      </c>
      <c r="N251" s="6">
        <v>4.8857201000000003E-2</v>
      </c>
      <c r="O251" s="5">
        <v>1</v>
      </c>
      <c r="P251">
        <v>0</v>
      </c>
      <c r="Q251">
        <v>0</v>
      </c>
      <c r="R251">
        <v>0</v>
      </c>
      <c r="T251">
        <f t="shared" si="9"/>
        <v>20.641152746117243</v>
      </c>
      <c r="U251">
        <f t="shared" si="10"/>
        <v>-3.6588472538827581</v>
      </c>
      <c r="V251">
        <f t="shared" si="11"/>
        <v>13.3871632272454</v>
      </c>
    </row>
    <row r="252" spans="2:22" x14ac:dyDescent="0.35">
      <c r="B252" s="4">
        <v>20.5</v>
      </c>
      <c r="C252" s="5">
        <v>0.17945913062491262</v>
      </c>
      <c r="D252" s="5">
        <v>35.86</v>
      </c>
      <c r="E252" s="5">
        <v>0.43099999999999999</v>
      </c>
      <c r="F252" s="5">
        <v>6.226</v>
      </c>
      <c r="G252" s="5">
        <v>79.2</v>
      </c>
      <c r="H252" s="5">
        <v>8.0549999999999997</v>
      </c>
      <c r="I252" s="5">
        <v>20.9</v>
      </c>
      <c r="J252" s="5">
        <v>10.15</v>
      </c>
      <c r="K252" s="5">
        <v>9.81</v>
      </c>
      <c r="L252" s="5">
        <v>12.164</v>
      </c>
      <c r="M252" s="5">
        <v>31</v>
      </c>
      <c r="N252" s="6">
        <v>4.6513912999999997E-2</v>
      </c>
      <c r="O252" s="5">
        <v>0</v>
      </c>
      <c r="P252">
        <v>0</v>
      </c>
      <c r="Q252">
        <v>1</v>
      </c>
      <c r="R252">
        <v>0</v>
      </c>
      <c r="T252">
        <f t="shared" si="9"/>
        <v>19.877978294163011</v>
      </c>
      <c r="U252">
        <f t="shared" si="10"/>
        <v>-0.62202170583698901</v>
      </c>
      <c r="V252">
        <f t="shared" si="11"/>
        <v>0.38691100253235772</v>
      </c>
    </row>
    <row r="253" spans="2:22" x14ac:dyDescent="0.35">
      <c r="B253" s="4">
        <v>24.5</v>
      </c>
      <c r="C253" s="5">
        <v>0.15219734473840293</v>
      </c>
      <c r="D253" s="5">
        <v>35.86</v>
      </c>
      <c r="E253" s="5">
        <v>0.43099999999999999</v>
      </c>
      <c r="F253" s="5">
        <v>6.4329999999999998</v>
      </c>
      <c r="G253" s="5">
        <v>49.1</v>
      </c>
      <c r="H253" s="5">
        <v>7.8274999999999997</v>
      </c>
      <c r="I253" s="5">
        <v>20.9</v>
      </c>
      <c r="J253" s="5">
        <v>9.52</v>
      </c>
      <c r="K253" s="5">
        <v>8.39</v>
      </c>
      <c r="L253" s="5">
        <v>15.196</v>
      </c>
      <c r="M253" s="5">
        <v>43</v>
      </c>
      <c r="N253" s="6">
        <v>4.9388751000000002E-2</v>
      </c>
      <c r="O253" s="5">
        <v>1</v>
      </c>
      <c r="P253">
        <v>0</v>
      </c>
      <c r="Q253">
        <v>1</v>
      </c>
      <c r="R253">
        <v>0</v>
      </c>
      <c r="T253">
        <f t="shared" si="9"/>
        <v>22.775261456280234</v>
      </c>
      <c r="U253">
        <f t="shared" si="10"/>
        <v>-1.7247385437197664</v>
      </c>
      <c r="V253">
        <f t="shared" si="11"/>
        <v>2.9747230441925807</v>
      </c>
    </row>
    <row r="254" spans="2:22" x14ac:dyDescent="0.35">
      <c r="B254" s="4">
        <v>26.2</v>
      </c>
      <c r="C254" s="5">
        <v>0.17456656442088758</v>
      </c>
      <c r="D254" s="5">
        <v>35.86</v>
      </c>
      <c r="E254" s="5">
        <v>0.43099999999999999</v>
      </c>
      <c r="F254" s="5">
        <v>6.718</v>
      </c>
      <c r="G254" s="5">
        <v>17.5</v>
      </c>
      <c r="H254" s="5">
        <v>7.8249999999999993</v>
      </c>
      <c r="I254" s="5">
        <v>20.9</v>
      </c>
      <c r="J254" s="5">
        <v>6.56</v>
      </c>
      <c r="K254" s="5">
        <v>9.3239999999999998</v>
      </c>
      <c r="L254" s="5">
        <v>11.2096</v>
      </c>
      <c r="M254" s="5">
        <v>39</v>
      </c>
      <c r="N254" s="6">
        <v>4.4233350999999997E-2</v>
      </c>
      <c r="O254" s="5">
        <v>1</v>
      </c>
      <c r="P254">
        <v>0</v>
      </c>
      <c r="Q254">
        <v>0</v>
      </c>
      <c r="R254">
        <v>0</v>
      </c>
      <c r="T254">
        <f t="shared" si="9"/>
        <v>25.684866720904349</v>
      </c>
      <c r="U254">
        <f t="shared" si="10"/>
        <v>-0.51513327909565021</v>
      </c>
      <c r="V254">
        <f t="shared" si="11"/>
        <v>0.26536229523183708</v>
      </c>
    </row>
    <row r="255" spans="2:22" x14ac:dyDescent="0.35">
      <c r="B255" s="4">
        <v>24.4</v>
      </c>
      <c r="C255" s="5">
        <v>0.13129138568117577</v>
      </c>
      <c r="D255" s="5">
        <v>35.86</v>
      </c>
      <c r="E255" s="5">
        <v>0.43099999999999999</v>
      </c>
      <c r="F255" s="5">
        <v>6.4870000000000001</v>
      </c>
      <c r="G255" s="5">
        <v>13</v>
      </c>
      <c r="H255" s="5">
        <v>7.3975</v>
      </c>
      <c r="I255" s="5">
        <v>20.9</v>
      </c>
      <c r="J255" s="5">
        <v>5.9</v>
      </c>
      <c r="K255" s="5">
        <v>6.1879999999999997</v>
      </c>
      <c r="L255" s="5">
        <v>14.1952</v>
      </c>
      <c r="M255" s="5">
        <v>38</v>
      </c>
      <c r="N255" s="6">
        <v>3.8843516000000002E-2</v>
      </c>
      <c r="O255" s="5">
        <v>1</v>
      </c>
      <c r="P255">
        <v>0</v>
      </c>
      <c r="Q255">
        <v>1</v>
      </c>
      <c r="R255">
        <v>0</v>
      </c>
      <c r="T255">
        <f t="shared" si="9"/>
        <v>24.267554113022388</v>
      </c>
      <c r="U255">
        <f t="shared" si="10"/>
        <v>-0.13244588697761017</v>
      </c>
      <c r="V255">
        <f t="shared" si="11"/>
        <v>1.7541912977285887E-2</v>
      </c>
    </row>
    <row r="256" spans="2:22" x14ac:dyDescent="0.35">
      <c r="B256" s="4">
        <v>24.8</v>
      </c>
      <c r="C256" s="5">
        <v>0.19399482498004614</v>
      </c>
      <c r="D256" s="5">
        <v>35.86</v>
      </c>
      <c r="E256" s="5">
        <v>0.43099999999999999</v>
      </c>
      <c r="F256" s="5">
        <v>6.4379999999999997</v>
      </c>
      <c r="G256" s="5">
        <v>8.9</v>
      </c>
      <c r="H256" s="5">
        <v>7.3975</v>
      </c>
      <c r="I256" s="5">
        <v>20.9</v>
      </c>
      <c r="J256" s="5">
        <v>3.59</v>
      </c>
      <c r="K256" s="5">
        <v>10.295999999999999</v>
      </c>
      <c r="L256" s="5">
        <v>12.198399999999999</v>
      </c>
      <c r="M256" s="5">
        <v>50</v>
      </c>
      <c r="N256" s="6">
        <v>4.6856215E-2</v>
      </c>
      <c r="O256" s="5">
        <v>0</v>
      </c>
      <c r="P256">
        <v>1</v>
      </c>
      <c r="Q256">
        <v>0</v>
      </c>
      <c r="R256">
        <v>0</v>
      </c>
      <c r="T256">
        <f t="shared" si="9"/>
        <v>26.74875542594037</v>
      </c>
      <c r="U256">
        <f t="shared" si="10"/>
        <v>1.9487554259403694</v>
      </c>
      <c r="V256">
        <f t="shared" si="11"/>
        <v>3.7976477101320305</v>
      </c>
    </row>
    <row r="257" spans="2:22" x14ac:dyDescent="0.35">
      <c r="B257" s="4">
        <v>29.6</v>
      </c>
      <c r="C257" s="5">
        <v>7.9005246619953756E-2</v>
      </c>
      <c r="D257" s="5">
        <v>35.86</v>
      </c>
      <c r="E257" s="5">
        <v>0.43099999999999999</v>
      </c>
      <c r="F257" s="5">
        <v>6.9569999999999999</v>
      </c>
      <c r="G257" s="5">
        <v>6.8</v>
      </c>
      <c r="H257" s="5">
        <v>8.9050000000000011</v>
      </c>
      <c r="I257" s="5">
        <v>20.9</v>
      </c>
      <c r="J257" s="5">
        <v>3.53</v>
      </c>
      <c r="K257" s="5">
        <v>8.9920000000000009</v>
      </c>
      <c r="L257" s="5">
        <v>12.236800000000001</v>
      </c>
      <c r="M257" s="5">
        <v>57</v>
      </c>
      <c r="N257" s="6">
        <v>3.95258E-2</v>
      </c>
      <c r="O257" s="5">
        <v>0</v>
      </c>
      <c r="P257">
        <v>0</v>
      </c>
      <c r="Q257">
        <v>0</v>
      </c>
      <c r="R257">
        <v>1</v>
      </c>
      <c r="T257">
        <f t="shared" si="9"/>
        <v>25.336769543824676</v>
      </c>
      <c r="U257">
        <f t="shared" si="10"/>
        <v>-4.2632304561753251</v>
      </c>
      <c r="V257">
        <f t="shared" si="11"/>
        <v>18.175133922460869</v>
      </c>
    </row>
    <row r="258" spans="2:22" x14ac:dyDescent="0.35">
      <c r="B258" s="4">
        <v>42.8</v>
      </c>
      <c r="C258" s="5">
        <v>0.31403671773445885</v>
      </c>
      <c r="D258" s="5">
        <v>35.86</v>
      </c>
      <c r="E258" s="5">
        <v>0.43099999999999999</v>
      </c>
      <c r="F258" s="5">
        <v>8.2590000000000003</v>
      </c>
      <c r="G258" s="5">
        <v>8.4</v>
      </c>
      <c r="H258" s="5">
        <v>8.9075000000000006</v>
      </c>
      <c r="I258" s="5">
        <v>20.9</v>
      </c>
      <c r="J258" s="5">
        <v>3.54</v>
      </c>
      <c r="K258" s="5">
        <v>10.856</v>
      </c>
      <c r="L258" s="5">
        <v>13.3424</v>
      </c>
      <c r="M258" s="5">
        <v>53</v>
      </c>
      <c r="N258" s="6">
        <v>5.0873373999999999E-2</v>
      </c>
      <c r="O258" s="5">
        <v>0</v>
      </c>
      <c r="P258">
        <v>0</v>
      </c>
      <c r="Q258">
        <v>1</v>
      </c>
      <c r="R258">
        <v>0</v>
      </c>
      <c r="T258">
        <f t="shared" si="9"/>
        <v>32.297242886131684</v>
      </c>
      <c r="U258">
        <f t="shared" si="10"/>
        <v>-10.502757113868313</v>
      </c>
      <c r="V258">
        <f t="shared" si="11"/>
        <v>110.30790699291146</v>
      </c>
    </row>
    <row r="259" spans="2:22" x14ac:dyDescent="0.35">
      <c r="B259" s="4">
        <v>21.9</v>
      </c>
      <c r="C259" s="5">
        <v>4.7064867176330308E-2</v>
      </c>
      <c r="D259" s="5">
        <v>33.64</v>
      </c>
      <c r="E259" s="5">
        <v>0.39200000000000002</v>
      </c>
      <c r="F259" s="5">
        <v>6.1079999999999997</v>
      </c>
      <c r="G259" s="5">
        <v>32</v>
      </c>
      <c r="H259" s="5">
        <v>9.2175000000000011</v>
      </c>
      <c r="I259" s="5">
        <v>23.6</v>
      </c>
      <c r="J259" s="5">
        <v>6.57</v>
      </c>
      <c r="K259" s="5">
        <v>6.5380000000000003</v>
      </c>
      <c r="L259" s="5">
        <v>12.1752</v>
      </c>
      <c r="M259" s="5">
        <v>56</v>
      </c>
      <c r="N259" s="6">
        <v>3.6968617000000002E-2</v>
      </c>
      <c r="O259" s="5">
        <v>0</v>
      </c>
      <c r="P259">
        <v>0</v>
      </c>
      <c r="Q259">
        <v>1</v>
      </c>
      <c r="R259">
        <v>0</v>
      </c>
      <c r="T259">
        <f t="shared" si="9"/>
        <v>22.689436930469899</v>
      </c>
      <c r="U259">
        <f t="shared" si="10"/>
        <v>0.78943693046990049</v>
      </c>
      <c r="V259">
        <f t="shared" si="11"/>
        <v>0.6232106671897385</v>
      </c>
    </row>
    <row r="260" spans="2:22" x14ac:dyDescent="0.35">
      <c r="B260" s="4">
        <v>20.9</v>
      </c>
      <c r="C260" s="5">
        <v>3.4865087326079354E-2</v>
      </c>
      <c r="D260" s="5">
        <v>33.64</v>
      </c>
      <c r="E260" s="5">
        <v>0.39200000000000002</v>
      </c>
      <c r="F260" s="5">
        <v>5.8760000000000003</v>
      </c>
      <c r="G260" s="5">
        <v>19.100000000000001</v>
      </c>
      <c r="H260" s="5">
        <v>9.2200000000000006</v>
      </c>
      <c r="I260" s="5">
        <v>23.6</v>
      </c>
      <c r="J260" s="5">
        <v>9.25</v>
      </c>
      <c r="K260" s="5">
        <v>7.8179999999999996</v>
      </c>
      <c r="L260" s="5">
        <v>15.167199999999999</v>
      </c>
      <c r="M260" s="5">
        <v>31</v>
      </c>
      <c r="N260" s="6">
        <v>4.3736447999999997E-2</v>
      </c>
      <c r="O260" s="5">
        <v>0</v>
      </c>
      <c r="P260">
        <v>0</v>
      </c>
      <c r="Q260">
        <v>0</v>
      </c>
      <c r="R260">
        <v>0</v>
      </c>
      <c r="T260">
        <f t="shared" si="9"/>
        <v>21.239504378651507</v>
      </c>
      <c r="U260">
        <f t="shared" si="10"/>
        <v>0.33950437865150818</v>
      </c>
      <c r="V260">
        <f t="shared" si="11"/>
        <v>0.11526322312354664</v>
      </c>
    </row>
    <row r="261" spans="2:22" x14ac:dyDescent="0.35">
      <c r="B261" s="4">
        <v>44</v>
      </c>
      <c r="C261" s="5">
        <v>1.526292666591232E-2</v>
      </c>
      <c r="D261" s="5">
        <v>33.75</v>
      </c>
      <c r="E261" s="5">
        <v>0.39400000000000002</v>
      </c>
      <c r="F261" s="5">
        <v>7.4539999999999997</v>
      </c>
      <c r="G261" s="5">
        <v>34.200000000000003</v>
      </c>
      <c r="H261" s="5">
        <v>6.335</v>
      </c>
      <c r="I261" s="5">
        <v>24.1</v>
      </c>
      <c r="J261" s="5">
        <v>3.11</v>
      </c>
      <c r="K261" s="5">
        <v>6.68</v>
      </c>
      <c r="L261" s="5">
        <v>13.352</v>
      </c>
      <c r="M261" s="5">
        <v>38</v>
      </c>
      <c r="N261" s="6">
        <v>4.2191684E-2</v>
      </c>
      <c r="O261" s="5">
        <v>0</v>
      </c>
      <c r="P261">
        <v>0</v>
      </c>
      <c r="Q261">
        <v>1</v>
      </c>
      <c r="R261">
        <v>0</v>
      </c>
      <c r="T261">
        <f t="shared" si="9"/>
        <v>34.214372472593091</v>
      </c>
      <c r="U261">
        <f t="shared" si="10"/>
        <v>-9.7856275274069091</v>
      </c>
      <c r="V261">
        <f t="shared" si="11"/>
        <v>95.758506105143852</v>
      </c>
    </row>
    <row r="262" spans="2:22" x14ac:dyDescent="0.35">
      <c r="B262" s="4">
        <v>50</v>
      </c>
      <c r="C262" s="5">
        <v>0.47719024356009226</v>
      </c>
      <c r="D262" s="5">
        <v>33.97</v>
      </c>
      <c r="E262" s="5">
        <v>0.64700000000000002</v>
      </c>
      <c r="F262" s="5">
        <v>8.7040000000000006</v>
      </c>
      <c r="G262" s="5">
        <v>86.9</v>
      </c>
      <c r="H262" s="5">
        <v>1.8025</v>
      </c>
      <c r="I262" s="5">
        <v>27</v>
      </c>
      <c r="J262" s="5">
        <v>5.12</v>
      </c>
      <c r="K262" s="5">
        <v>8.6</v>
      </c>
      <c r="L262" s="5">
        <v>11.4</v>
      </c>
      <c r="M262" s="5">
        <v>54</v>
      </c>
      <c r="N262" s="6">
        <v>5.5193191000000003E-2</v>
      </c>
      <c r="O262" s="5">
        <v>1</v>
      </c>
      <c r="P262">
        <v>0</v>
      </c>
      <c r="Q262">
        <v>1</v>
      </c>
      <c r="R262">
        <v>0</v>
      </c>
      <c r="T262">
        <f t="shared" ref="T262:T325" si="12">B$2+SUMPRODUCT(C$2:R$2,C262:R262)</f>
        <v>43.577463936757972</v>
      </c>
      <c r="U262">
        <f t="shared" ref="U262:U325" si="13">T262-B262</f>
        <v>-6.4225360632420276</v>
      </c>
      <c r="V262">
        <f t="shared" ref="V262:V325" si="14">U262*U262</f>
        <v>41.248969483644402</v>
      </c>
    </row>
    <row r="263" spans="2:22" x14ac:dyDescent="0.35">
      <c r="B263" s="4">
        <v>36</v>
      </c>
      <c r="C263" s="5">
        <v>0.50892982788002705</v>
      </c>
      <c r="D263" s="5">
        <v>33.97</v>
      </c>
      <c r="E263" s="5">
        <v>0.64700000000000002</v>
      </c>
      <c r="F263" s="5">
        <v>7.3330000000000002</v>
      </c>
      <c r="G263" s="5">
        <v>100</v>
      </c>
      <c r="H263" s="5">
        <v>1.8925000000000003</v>
      </c>
      <c r="I263" s="5">
        <v>27</v>
      </c>
      <c r="J263" s="5">
        <v>7.79</v>
      </c>
      <c r="K263" s="5">
        <v>8.02</v>
      </c>
      <c r="L263" s="5">
        <v>15.288</v>
      </c>
      <c r="M263" s="5">
        <v>58</v>
      </c>
      <c r="N263" s="6">
        <v>6.0092539E-2</v>
      </c>
      <c r="O263" s="5">
        <v>1</v>
      </c>
      <c r="P263">
        <v>0</v>
      </c>
      <c r="Q263">
        <v>1</v>
      </c>
      <c r="R263">
        <v>0</v>
      </c>
      <c r="T263">
        <f t="shared" si="12"/>
        <v>36.847030387997847</v>
      </c>
      <c r="U263">
        <f t="shared" si="13"/>
        <v>0.84703038799784736</v>
      </c>
      <c r="V263">
        <f t="shared" si="14"/>
        <v>0.71746047819178382</v>
      </c>
    </row>
    <row r="264" spans="2:22" x14ac:dyDescent="0.35">
      <c r="B264" s="4">
        <v>30.1</v>
      </c>
      <c r="C264" s="5">
        <v>0.50479749102764881</v>
      </c>
      <c r="D264" s="5">
        <v>33.97</v>
      </c>
      <c r="E264" s="5">
        <v>0.64700000000000002</v>
      </c>
      <c r="F264" s="5">
        <v>6.8419999999999996</v>
      </c>
      <c r="G264" s="5">
        <v>100</v>
      </c>
      <c r="H264" s="5">
        <v>2.0125000000000002</v>
      </c>
      <c r="I264" s="5">
        <v>27</v>
      </c>
      <c r="J264" s="5">
        <v>6.9</v>
      </c>
      <c r="K264" s="5">
        <v>7.3019999999999996</v>
      </c>
      <c r="L264" s="5">
        <v>11.2408</v>
      </c>
      <c r="M264" s="5">
        <v>40</v>
      </c>
      <c r="N264" s="6">
        <v>5.98956E-2</v>
      </c>
      <c r="O264" s="5">
        <v>1</v>
      </c>
      <c r="P264">
        <v>0</v>
      </c>
      <c r="Q264">
        <v>1</v>
      </c>
      <c r="R264">
        <v>0</v>
      </c>
      <c r="T264">
        <f t="shared" si="12"/>
        <v>34.341770411108648</v>
      </c>
      <c r="U264">
        <f t="shared" si="13"/>
        <v>4.2417704111086465</v>
      </c>
      <c r="V264">
        <f t="shared" si="14"/>
        <v>17.992616220556815</v>
      </c>
    </row>
    <row r="265" spans="2:22" x14ac:dyDescent="0.35">
      <c r="B265" s="4">
        <v>33.799999999999997</v>
      </c>
      <c r="C265" s="5">
        <v>0.43185384244606734</v>
      </c>
      <c r="D265" s="5">
        <v>33.97</v>
      </c>
      <c r="E265" s="5">
        <v>0.64700000000000002</v>
      </c>
      <c r="F265" s="5">
        <v>7.2030000000000003</v>
      </c>
      <c r="G265" s="5">
        <v>81.8</v>
      </c>
      <c r="H265" s="5">
        <v>2.1124999999999998</v>
      </c>
      <c r="I265" s="5">
        <v>27</v>
      </c>
      <c r="J265" s="5">
        <v>9.59</v>
      </c>
      <c r="K265" s="5">
        <v>7.8997670682730989</v>
      </c>
      <c r="L265" s="5">
        <v>11.2704</v>
      </c>
      <c r="M265" s="5">
        <v>21</v>
      </c>
      <c r="N265" s="6">
        <v>6.8040719E-2</v>
      </c>
      <c r="O265" s="5">
        <v>1</v>
      </c>
      <c r="P265">
        <v>1</v>
      </c>
      <c r="Q265">
        <v>0</v>
      </c>
      <c r="R265">
        <v>0</v>
      </c>
      <c r="T265">
        <f t="shared" si="12"/>
        <v>35.121153154487651</v>
      </c>
      <c r="U265">
        <f t="shared" si="13"/>
        <v>1.3211531544876536</v>
      </c>
      <c r="V265">
        <f t="shared" si="14"/>
        <v>1.7454456576126778</v>
      </c>
    </row>
    <row r="266" spans="2:22" x14ac:dyDescent="0.35">
      <c r="B266" s="4">
        <v>43.1</v>
      </c>
      <c r="C266" s="5">
        <v>0.42795692674339131</v>
      </c>
      <c r="D266" s="5">
        <v>33.97</v>
      </c>
      <c r="E266" s="5">
        <v>0.64700000000000002</v>
      </c>
      <c r="F266" s="5">
        <v>7.52</v>
      </c>
      <c r="G266" s="5">
        <v>89.4</v>
      </c>
      <c r="H266" s="5">
        <v>2.1375000000000002</v>
      </c>
      <c r="I266" s="5">
        <v>27</v>
      </c>
      <c r="J266" s="5">
        <v>7.26</v>
      </c>
      <c r="K266" s="5">
        <v>6.6619999999999999</v>
      </c>
      <c r="L266" s="5">
        <v>11.344799999999999</v>
      </c>
      <c r="M266" s="5">
        <v>24</v>
      </c>
      <c r="N266" s="6">
        <v>6.5038239999999997E-2</v>
      </c>
      <c r="O266" s="5">
        <v>1</v>
      </c>
      <c r="P266">
        <v>0</v>
      </c>
      <c r="Q266">
        <v>0</v>
      </c>
      <c r="R266">
        <v>1</v>
      </c>
      <c r="T266">
        <f t="shared" si="12"/>
        <v>36.183262693478291</v>
      </c>
      <c r="U266">
        <f t="shared" si="13"/>
        <v>-6.9167373065217106</v>
      </c>
      <c r="V266">
        <f t="shared" si="14"/>
        <v>47.841254967429208</v>
      </c>
    </row>
    <row r="267" spans="2:22" x14ac:dyDescent="0.35">
      <c r="B267" s="4">
        <v>48.8</v>
      </c>
      <c r="C267" s="5">
        <v>0.41880243587991361</v>
      </c>
      <c r="D267" s="5">
        <v>33.97</v>
      </c>
      <c r="E267" s="5">
        <v>0.64700000000000002</v>
      </c>
      <c r="F267" s="5">
        <v>8.3979999999999997</v>
      </c>
      <c r="G267" s="5">
        <v>91.5</v>
      </c>
      <c r="H267" s="5">
        <v>2.2875000000000001</v>
      </c>
      <c r="I267" s="5">
        <v>27</v>
      </c>
      <c r="J267" s="5">
        <v>5.91</v>
      </c>
      <c r="K267" s="5">
        <v>10.076000000000001</v>
      </c>
      <c r="L267" s="5">
        <v>15.3904</v>
      </c>
      <c r="M267" s="5">
        <v>24</v>
      </c>
      <c r="N267" s="6">
        <v>5.5130644999999999E-2</v>
      </c>
      <c r="O267" s="5">
        <v>1</v>
      </c>
      <c r="P267">
        <v>0</v>
      </c>
      <c r="Q267">
        <v>1</v>
      </c>
      <c r="R267">
        <v>0</v>
      </c>
      <c r="T267">
        <f t="shared" si="12"/>
        <v>41.6339180373269</v>
      </c>
      <c r="U267">
        <f t="shared" si="13"/>
        <v>-7.1660819626730969</v>
      </c>
      <c r="V267">
        <f t="shared" si="14"/>
        <v>51.352730695748704</v>
      </c>
    </row>
    <row r="268" spans="2:22" x14ac:dyDescent="0.35">
      <c r="B268" s="4">
        <v>31</v>
      </c>
      <c r="C268" s="5">
        <v>0.60172244264059782</v>
      </c>
      <c r="D268" s="5">
        <v>33.97</v>
      </c>
      <c r="E268" s="5">
        <v>0.64700000000000002</v>
      </c>
      <c r="F268" s="5">
        <v>7.327</v>
      </c>
      <c r="G268" s="5">
        <v>94.5</v>
      </c>
      <c r="H268" s="5">
        <v>2.08</v>
      </c>
      <c r="I268" s="5">
        <v>27</v>
      </c>
      <c r="J268" s="5">
        <v>11.25</v>
      </c>
      <c r="K268" s="5">
        <v>5.72</v>
      </c>
      <c r="L268" s="5">
        <v>11.247999999999999</v>
      </c>
      <c r="M268" s="5">
        <v>60</v>
      </c>
      <c r="N268" s="6">
        <v>5.5456882999999998E-2</v>
      </c>
      <c r="O268" s="5">
        <v>1</v>
      </c>
      <c r="P268">
        <v>0</v>
      </c>
      <c r="Q268">
        <v>0</v>
      </c>
      <c r="R268">
        <v>0</v>
      </c>
      <c r="T268">
        <f t="shared" si="12"/>
        <v>33.521051001723407</v>
      </c>
      <c r="U268">
        <f t="shared" si="13"/>
        <v>2.5210510017234071</v>
      </c>
      <c r="V268">
        <f t="shared" si="14"/>
        <v>6.3556981532905947</v>
      </c>
    </row>
    <row r="269" spans="2:22" x14ac:dyDescent="0.35">
      <c r="B269" s="4">
        <v>36.5</v>
      </c>
      <c r="C269" s="5">
        <v>0.43830009120173735</v>
      </c>
      <c r="D269" s="5">
        <v>33.97</v>
      </c>
      <c r="E269" s="5">
        <v>0.64700000000000002</v>
      </c>
      <c r="F269" s="5">
        <v>7.2060000000000004</v>
      </c>
      <c r="G269" s="5">
        <v>91.6</v>
      </c>
      <c r="H269" s="5">
        <v>1.93</v>
      </c>
      <c r="I269" s="5">
        <v>27</v>
      </c>
      <c r="J269" s="5">
        <v>8.1</v>
      </c>
      <c r="K269" s="5">
        <v>8.5299999999999994</v>
      </c>
      <c r="L269" s="5">
        <v>14.292</v>
      </c>
      <c r="M269" s="5">
        <v>36</v>
      </c>
      <c r="N269" s="6">
        <v>5.8798547999999999E-2</v>
      </c>
      <c r="O269" s="5">
        <v>1</v>
      </c>
      <c r="P269">
        <v>0</v>
      </c>
      <c r="Q269">
        <v>1</v>
      </c>
      <c r="R269">
        <v>0</v>
      </c>
      <c r="T269">
        <f t="shared" si="12"/>
        <v>35.807334194862712</v>
      </c>
      <c r="U269">
        <f t="shared" si="13"/>
        <v>-0.69266580513728826</v>
      </c>
      <c r="V269">
        <f t="shared" si="14"/>
        <v>0.47978591760648781</v>
      </c>
    </row>
    <row r="270" spans="2:22" x14ac:dyDescent="0.35">
      <c r="B270" s="4">
        <v>22.8</v>
      </c>
      <c r="C270" s="5">
        <v>0.56623384023699808</v>
      </c>
      <c r="D270" s="5">
        <v>33.97</v>
      </c>
      <c r="E270" s="5">
        <v>0.64700000000000002</v>
      </c>
      <c r="F270" s="5">
        <v>5.56</v>
      </c>
      <c r="G270" s="5">
        <v>62.8</v>
      </c>
      <c r="H270" s="5">
        <v>1.9850000000000003</v>
      </c>
      <c r="I270" s="5">
        <v>27</v>
      </c>
      <c r="J270" s="5">
        <v>10.45</v>
      </c>
      <c r="K270" s="5">
        <v>7.4560000000000004</v>
      </c>
      <c r="L270" s="5">
        <v>13.182399999999999</v>
      </c>
      <c r="M270" s="5">
        <v>59</v>
      </c>
      <c r="N270" s="6">
        <v>5.8891324000000002E-2</v>
      </c>
      <c r="O270" s="5">
        <v>0</v>
      </c>
      <c r="P270">
        <v>0</v>
      </c>
      <c r="Q270">
        <v>0</v>
      </c>
      <c r="R270">
        <v>0</v>
      </c>
      <c r="T270">
        <f t="shared" si="12"/>
        <v>27.017973989472747</v>
      </c>
      <c r="U270">
        <f t="shared" si="13"/>
        <v>4.2179739894727462</v>
      </c>
      <c r="V270">
        <f t="shared" si="14"/>
        <v>17.791304575868633</v>
      </c>
    </row>
    <row r="271" spans="2:22" x14ac:dyDescent="0.35">
      <c r="B271" s="4">
        <v>30.7</v>
      </c>
      <c r="C271" s="5">
        <v>0.57981049522094186</v>
      </c>
      <c r="D271" s="5">
        <v>33.97</v>
      </c>
      <c r="E271" s="5">
        <v>0.64700000000000002</v>
      </c>
      <c r="F271" s="5">
        <v>7.0140000000000002</v>
      </c>
      <c r="G271" s="5">
        <v>84.6</v>
      </c>
      <c r="H271" s="5">
        <v>2.1324999999999998</v>
      </c>
      <c r="I271" s="5">
        <v>27</v>
      </c>
      <c r="J271" s="5">
        <v>14.79</v>
      </c>
      <c r="K271" s="5">
        <v>6.1139999999999999</v>
      </c>
      <c r="L271" s="5">
        <v>10.2456</v>
      </c>
      <c r="M271" s="5">
        <v>41</v>
      </c>
      <c r="N271" s="6">
        <v>5.7759379999999999E-2</v>
      </c>
      <c r="O271" s="5">
        <v>0</v>
      </c>
      <c r="P271">
        <v>0</v>
      </c>
      <c r="Q271">
        <v>1</v>
      </c>
      <c r="R271">
        <v>0</v>
      </c>
      <c r="T271">
        <f t="shared" si="12"/>
        <v>28.690170827252356</v>
      </c>
      <c r="U271">
        <f t="shared" si="13"/>
        <v>-2.0098291727476436</v>
      </c>
      <c r="V271">
        <f t="shared" si="14"/>
        <v>4.0394133036274775</v>
      </c>
    </row>
    <row r="272" spans="2:22" x14ac:dyDescent="0.35">
      <c r="B272" s="4">
        <v>50</v>
      </c>
      <c r="C272" s="5">
        <v>0.4563736618258476</v>
      </c>
      <c r="D272" s="5">
        <v>33.97</v>
      </c>
      <c r="E272" s="5">
        <v>0.57499999999999996</v>
      </c>
      <c r="F272" s="5">
        <v>8.2970000000000006</v>
      </c>
      <c r="G272" s="5">
        <v>67</v>
      </c>
      <c r="H272" s="5">
        <v>2.42</v>
      </c>
      <c r="I272" s="5">
        <v>27</v>
      </c>
      <c r="J272" s="5">
        <v>7.44</v>
      </c>
      <c r="K272" s="5">
        <v>8</v>
      </c>
      <c r="L272" s="5">
        <v>15.4</v>
      </c>
      <c r="M272" s="5">
        <v>42</v>
      </c>
      <c r="N272" s="6">
        <v>6.3234774999999993E-2</v>
      </c>
      <c r="O272" s="5">
        <v>1</v>
      </c>
      <c r="P272">
        <v>0</v>
      </c>
      <c r="Q272">
        <v>0</v>
      </c>
      <c r="R272">
        <v>0</v>
      </c>
      <c r="T272">
        <f t="shared" si="12"/>
        <v>42.161020398171758</v>
      </c>
      <c r="U272">
        <f t="shared" si="13"/>
        <v>-7.8389796018282425</v>
      </c>
      <c r="V272">
        <f t="shared" si="14"/>
        <v>61.449601197879268</v>
      </c>
    </row>
    <row r="273" spans="2:22" x14ac:dyDescent="0.35">
      <c r="B273" s="4">
        <v>43.5</v>
      </c>
      <c r="C273" s="5">
        <v>0.43210703905458553</v>
      </c>
      <c r="D273" s="5">
        <v>33.97</v>
      </c>
      <c r="E273" s="5">
        <v>0.57499999999999996</v>
      </c>
      <c r="F273" s="5">
        <v>7.47</v>
      </c>
      <c r="G273" s="5">
        <v>52.6</v>
      </c>
      <c r="H273" s="5">
        <v>2.87</v>
      </c>
      <c r="I273" s="5">
        <v>27</v>
      </c>
      <c r="J273" s="5">
        <v>3.16</v>
      </c>
      <c r="K273" s="5">
        <v>9.07</v>
      </c>
      <c r="L273" s="5">
        <v>15.348000000000001</v>
      </c>
      <c r="M273" s="5">
        <v>43</v>
      </c>
      <c r="N273" s="6">
        <v>5.0390184999999997E-2</v>
      </c>
      <c r="O273" s="5">
        <v>0</v>
      </c>
      <c r="P273">
        <v>1</v>
      </c>
      <c r="Q273">
        <v>0</v>
      </c>
      <c r="R273">
        <v>0</v>
      </c>
      <c r="T273">
        <f t="shared" si="12"/>
        <v>39.616231598480191</v>
      </c>
      <c r="U273">
        <f t="shared" si="13"/>
        <v>-3.8837684015198093</v>
      </c>
      <c r="V273">
        <f t="shared" si="14"/>
        <v>15.083656996643734</v>
      </c>
    </row>
    <row r="274" spans="2:22" x14ac:dyDescent="0.35">
      <c r="B274" s="4">
        <v>20.7</v>
      </c>
      <c r="C274" s="5">
        <v>8.6773848782038379E-2</v>
      </c>
      <c r="D274" s="5">
        <v>36.96</v>
      </c>
      <c r="E274" s="5">
        <v>0.46400000000000002</v>
      </c>
      <c r="F274" s="5">
        <v>5.92</v>
      </c>
      <c r="G274" s="5">
        <v>61.5</v>
      </c>
      <c r="H274" s="5">
        <v>3.9175</v>
      </c>
      <c r="I274" s="5">
        <v>21.4</v>
      </c>
      <c r="J274" s="5">
        <v>13.65</v>
      </c>
      <c r="K274" s="5">
        <v>10.414</v>
      </c>
      <c r="L274" s="5">
        <v>14.1656</v>
      </c>
      <c r="M274" s="5">
        <v>29</v>
      </c>
      <c r="N274" s="6">
        <v>5.2332701000000002E-2</v>
      </c>
      <c r="O274" s="5">
        <v>0</v>
      </c>
      <c r="P274">
        <v>0</v>
      </c>
      <c r="Q274">
        <v>0</v>
      </c>
      <c r="R274">
        <v>1</v>
      </c>
      <c r="T274">
        <f t="shared" si="12"/>
        <v>21.805614604968504</v>
      </c>
      <c r="U274">
        <f t="shared" si="13"/>
        <v>1.1056146049685047</v>
      </c>
      <c r="V274">
        <f t="shared" si="14"/>
        <v>1.2223836547196627</v>
      </c>
    </row>
    <row r="275" spans="2:22" x14ac:dyDescent="0.35">
      <c r="B275" s="4">
        <v>21.1</v>
      </c>
      <c r="C275" s="5">
        <v>0.26171790177397097</v>
      </c>
      <c r="D275" s="5">
        <v>36.96</v>
      </c>
      <c r="E275" s="5">
        <v>0.46400000000000002</v>
      </c>
      <c r="F275" s="5">
        <v>5.8559999999999999</v>
      </c>
      <c r="G275" s="5">
        <v>42.1</v>
      </c>
      <c r="H275" s="5">
        <v>4.43</v>
      </c>
      <c r="I275" s="5">
        <v>21.4</v>
      </c>
      <c r="J275" s="5">
        <v>13</v>
      </c>
      <c r="K275" s="5">
        <v>6.2220000000000004</v>
      </c>
      <c r="L275" s="5">
        <v>15.168799999999999</v>
      </c>
      <c r="M275" s="5">
        <v>27</v>
      </c>
      <c r="N275" s="6">
        <v>4.6563106E-2</v>
      </c>
      <c r="O275" s="5">
        <v>1</v>
      </c>
      <c r="P275">
        <v>0</v>
      </c>
      <c r="Q275">
        <v>0</v>
      </c>
      <c r="R275">
        <v>0</v>
      </c>
      <c r="T275">
        <f t="shared" si="12"/>
        <v>21.497458735780896</v>
      </c>
      <c r="U275">
        <f t="shared" si="13"/>
        <v>0.3974587357808943</v>
      </c>
      <c r="V275">
        <f t="shared" si="14"/>
        <v>0.15797344664854676</v>
      </c>
    </row>
    <row r="276" spans="2:22" x14ac:dyDescent="0.35">
      <c r="B276" s="4">
        <v>25.2</v>
      </c>
      <c r="C276" s="5">
        <v>0.15023731832110337</v>
      </c>
      <c r="D276" s="5">
        <v>36.96</v>
      </c>
      <c r="E276" s="5">
        <v>0.46400000000000002</v>
      </c>
      <c r="F276" s="5">
        <v>6.24</v>
      </c>
      <c r="G276" s="5">
        <v>16.3</v>
      </c>
      <c r="H276" s="5">
        <v>4.43</v>
      </c>
      <c r="I276" s="5">
        <v>21.4</v>
      </c>
      <c r="J276" s="5">
        <v>6.59</v>
      </c>
      <c r="K276" s="5">
        <v>6.6040000000000001</v>
      </c>
      <c r="L276" s="5">
        <v>10.201599999999999</v>
      </c>
      <c r="M276" s="5">
        <v>25</v>
      </c>
      <c r="N276" s="6">
        <v>4.3394822E-2</v>
      </c>
      <c r="O276" s="5">
        <v>0</v>
      </c>
      <c r="P276">
        <v>0</v>
      </c>
      <c r="Q276">
        <v>1</v>
      </c>
      <c r="R276">
        <v>0</v>
      </c>
      <c r="T276">
        <f t="shared" si="12"/>
        <v>24.976876768475993</v>
      </c>
      <c r="U276">
        <f t="shared" si="13"/>
        <v>-0.22312323152400637</v>
      </c>
      <c r="V276">
        <f t="shared" si="14"/>
        <v>4.9783976445715347E-2</v>
      </c>
    </row>
    <row r="277" spans="2:22" x14ac:dyDescent="0.35">
      <c r="B277" s="4">
        <v>24.4</v>
      </c>
      <c r="C277" s="5">
        <v>0.10849559615329896</v>
      </c>
      <c r="D277" s="5">
        <v>36.96</v>
      </c>
      <c r="E277" s="5">
        <v>0.46400000000000002</v>
      </c>
      <c r="F277" s="5">
        <v>6.5380000000000003</v>
      </c>
      <c r="G277" s="5">
        <v>58.7</v>
      </c>
      <c r="H277" s="5">
        <v>3.9175</v>
      </c>
      <c r="I277" s="5">
        <v>21.4</v>
      </c>
      <c r="J277" s="5">
        <v>7.73</v>
      </c>
      <c r="K277" s="5">
        <v>8.4879999999999995</v>
      </c>
      <c r="L277" s="5">
        <v>13.1952</v>
      </c>
      <c r="M277" s="5">
        <v>40</v>
      </c>
      <c r="N277" s="6">
        <v>4.3963558999999999E-2</v>
      </c>
      <c r="O277" s="5">
        <v>1</v>
      </c>
      <c r="P277">
        <v>0</v>
      </c>
      <c r="Q277">
        <v>1</v>
      </c>
      <c r="R277">
        <v>0</v>
      </c>
      <c r="T277">
        <f t="shared" si="12"/>
        <v>28.195051098193343</v>
      </c>
      <c r="U277">
        <f t="shared" si="13"/>
        <v>3.7950510981933441</v>
      </c>
      <c r="V277">
        <f t="shared" si="14"/>
        <v>14.402412837898506</v>
      </c>
    </row>
    <row r="278" spans="2:22" x14ac:dyDescent="0.35">
      <c r="B278" s="4">
        <v>35.200000000000003</v>
      </c>
      <c r="C278" s="5">
        <v>0.20039065625483235</v>
      </c>
      <c r="D278" s="5">
        <v>36.96</v>
      </c>
      <c r="E278" s="5">
        <v>0.46400000000000002</v>
      </c>
      <c r="F278" s="5">
        <v>7.6909999999999998</v>
      </c>
      <c r="G278" s="5">
        <v>51.8</v>
      </c>
      <c r="H278" s="5">
        <v>4.3674999999999997</v>
      </c>
      <c r="I278" s="5">
        <v>21.4</v>
      </c>
      <c r="J278" s="5">
        <v>6.58</v>
      </c>
      <c r="K278" s="5">
        <v>6.0039999999999996</v>
      </c>
      <c r="L278" s="5">
        <v>10.281599999999999</v>
      </c>
      <c r="M278" s="5">
        <v>39</v>
      </c>
      <c r="N278" s="6">
        <v>4.2436928999999998E-2</v>
      </c>
      <c r="O278" s="5">
        <v>1</v>
      </c>
      <c r="P278">
        <v>0</v>
      </c>
      <c r="Q278">
        <v>1</v>
      </c>
      <c r="R278">
        <v>0</v>
      </c>
      <c r="T278">
        <f t="shared" si="12"/>
        <v>31.773812689025451</v>
      </c>
      <c r="U278">
        <f t="shared" si="13"/>
        <v>-3.4261873109745515</v>
      </c>
      <c r="V278">
        <f t="shared" si="14"/>
        <v>11.738759489883028</v>
      </c>
    </row>
    <row r="279" spans="2:22" x14ac:dyDescent="0.35">
      <c r="B279" s="4">
        <v>32.4</v>
      </c>
      <c r="C279" s="5">
        <v>5.4904765169286003E-2</v>
      </c>
      <c r="D279" s="5">
        <v>36.409999999999997</v>
      </c>
      <c r="E279" s="5">
        <v>0.44700000000000001</v>
      </c>
      <c r="F279" s="5">
        <v>6.758</v>
      </c>
      <c r="G279" s="5">
        <v>32.9</v>
      </c>
      <c r="H279" s="5">
        <v>4.08</v>
      </c>
      <c r="I279" s="5">
        <v>22.4</v>
      </c>
      <c r="J279" s="5">
        <v>3.53</v>
      </c>
      <c r="K279" s="5">
        <v>10.648</v>
      </c>
      <c r="L279" s="5">
        <v>12.2592</v>
      </c>
      <c r="M279" s="5">
        <v>30</v>
      </c>
      <c r="N279" s="6">
        <v>4.2514896000000003E-2</v>
      </c>
      <c r="O279" s="5">
        <v>0</v>
      </c>
      <c r="P279">
        <v>0</v>
      </c>
      <c r="Q279">
        <v>1</v>
      </c>
      <c r="R279">
        <v>0</v>
      </c>
      <c r="T279">
        <f t="shared" si="12"/>
        <v>32.135184516045257</v>
      </c>
      <c r="U279">
        <f t="shared" si="13"/>
        <v>-0.26481548395474164</v>
      </c>
      <c r="V279">
        <f t="shared" si="14"/>
        <v>7.0127240542184027E-2</v>
      </c>
    </row>
    <row r="280" spans="2:22" x14ac:dyDescent="0.35">
      <c r="B280" s="4">
        <v>32</v>
      </c>
      <c r="C280" s="5">
        <v>9.1703684210213077E-2</v>
      </c>
      <c r="D280" s="5">
        <v>36.409999999999997</v>
      </c>
      <c r="E280" s="5">
        <v>0.44700000000000001</v>
      </c>
      <c r="F280" s="5">
        <v>6.8540000000000001</v>
      </c>
      <c r="G280" s="5">
        <v>42.8</v>
      </c>
      <c r="H280" s="5">
        <v>4.2675000000000001</v>
      </c>
      <c r="I280" s="5">
        <v>22.4</v>
      </c>
      <c r="J280" s="5">
        <v>2.98</v>
      </c>
      <c r="K280" s="5">
        <v>8.84</v>
      </c>
      <c r="L280" s="5">
        <v>12.256</v>
      </c>
      <c r="M280" s="5">
        <v>23</v>
      </c>
      <c r="N280" s="6">
        <v>3.8411883000000001E-2</v>
      </c>
      <c r="O280" s="5">
        <v>1</v>
      </c>
      <c r="P280">
        <v>0</v>
      </c>
      <c r="Q280">
        <v>1</v>
      </c>
      <c r="R280">
        <v>0</v>
      </c>
      <c r="T280">
        <f t="shared" si="12"/>
        <v>32.697015136788018</v>
      </c>
      <c r="U280">
        <f t="shared" si="13"/>
        <v>0.69701513678801774</v>
      </c>
      <c r="V280">
        <f t="shared" si="14"/>
        <v>0.4858301009116191</v>
      </c>
    </row>
    <row r="281" spans="2:22" x14ac:dyDescent="0.35">
      <c r="B281" s="4">
        <v>33.200000000000003</v>
      </c>
      <c r="C281" s="5">
        <v>9.9564752623745603E-2</v>
      </c>
      <c r="D281" s="5">
        <v>36.409999999999997</v>
      </c>
      <c r="E281" s="5">
        <v>0.44700000000000001</v>
      </c>
      <c r="F281" s="5">
        <v>7.2670000000000003</v>
      </c>
      <c r="G281" s="5">
        <v>49</v>
      </c>
      <c r="H281" s="5">
        <v>4.7874999999999996</v>
      </c>
      <c r="I281" s="5">
        <v>22.4</v>
      </c>
      <c r="J281" s="5">
        <v>6.05</v>
      </c>
      <c r="K281" s="5">
        <v>8.5640000000000001</v>
      </c>
      <c r="L281" s="5">
        <v>11.265599999999999</v>
      </c>
      <c r="M281" s="5">
        <v>35</v>
      </c>
      <c r="N281" s="6">
        <v>4.2341510999999998E-2</v>
      </c>
      <c r="O281" s="5">
        <v>0</v>
      </c>
      <c r="P281">
        <v>1</v>
      </c>
      <c r="Q281">
        <v>0</v>
      </c>
      <c r="R281">
        <v>0</v>
      </c>
      <c r="T281">
        <f t="shared" si="12"/>
        <v>31.579597319921238</v>
      </c>
      <c r="U281">
        <f t="shared" si="13"/>
        <v>-1.6204026800787652</v>
      </c>
      <c r="V281">
        <f t="shared" si="14"/>
        <v>2.6257048456064451</v>
      </c>
    </row>
    <row r="282" spans="2:22" x14ac:dyDescent="0.35">
      <c r="B282" s="4">
        <v>33.1</v>
      </c>
      <c r="C282" s="5">
        <v>5.946630416666647E-2</v>
      </c>
      <c r="D282" s="5">
        <v>36.409999999999997</v>
      </c>
      <c r="E282" s="5">
        <v>0.44700000000000001</v>
      </c>
      <c r="F282" s="5">
        <v>6.8259999999999996</v>
      </c>
      <c r="G282" s="5">
        <v>27.6</v>
      </c>
      <c r="H282" s="5">
        <v>4.8624999999999998</v>
      </c>
      <c r="I282" s="5">
        <v>22.4</v>
      </c>
      <c r="J282" s="5">
        <v>4.16</v>
      </c>
      <c r="K282" s="5">
        <v>6.2619999999999996</v>
      </c>
      <c r="L282" s="5">
        <v>11.264799999999999</v>
      </c>
      <c r="M282" s="5">
        <v>21</v>
      </c>
      <c r="N282" s="6">
        <v>4.1667833000000001E-2</v>
      </c>
      <c r="O282" s="5">
        <v>0</v>
      </c>
      <c r="P282">
        <v>0</v>
      </c>
      <c r="Q282">
        <v>1</v>
      </c>
      <c r="R282">
        <v>0</v>
      </c>
      <c r="T282">
        <f t="shared" si="12"/>
        <v>29.343417161264764</v>
      </c>
      <c r="U282">
        <f t="shared" si="13"/>
        <v>-3.7565828387352376</v>
      </c>
      <c r="V282">
        <f t="shared" si="14"/>
        <v>14.111914624280097</v>
      </c>
    </row>
    <row r="283" spans="2:22" x14ac:dyDescent="0.35">
      <c r="B283" s="4">
        <v>29.1</v>
      </c>
      <c r="C283" s="5">
        <v>7.6757316682007123E-2</v>
      </c>
      <c r="D283" s="5">
        <v>36.409999999999997</v>
      </c>
      <c r="E283" s="5">
        <v>0.44700000000000001</v>
      </c>
      <c r="F283" s="5">
        <v>6.4820000000000002</v>
      </c>
      <c r="G283" s="5">
        <v>32.1</v>
      </c>
      <c r="H283" s="5">
        <v>4.1375000000000002</v>
      </c>
      <c r="I283" s="5">
        <v>22.4</v>
      </c>
      <c r="J283" s="5">
        <v>7.19</v>
      </c>
      <c r="K283" s="5">
        <v>6.282</v>
      </c>
      <c r="L283" s="5">
        <v>10.232799999999999</v>
      </c>
      <c r="M283" s="5">
        <v>38</v>
      </c>
      <c r="N283" s="6">
        <v>4.7733892999999999E-2</v>
      </c>
      <c r="O283" s="5">
        <v>1</v>
      </c>
      <c r="P283">
        <v>0</v>
      </c>
      <c r="Q283">
        <v>1</v>
      </c>
      <c r="R283">
        <v>0</v>
      </c>
      <c r="T283">
        <f t="shared" si="12"/>
        <v>28.730352728160153</v>
      </c>
      <c r="U283">
        <f t="shared" si="13"/>
        <v>-0.36964727183984891</v>
      </c>
      <c r="V283">
        <f t="shared" si="14"/>
        <v>0.13663910557864317</v>
      </c>
    </row>
    <row r="284" spans="2:22" x14ac:dyDescent="0.35">
      <c r="B284" s="4">
        <v>35.1</v>
      </c>
      <c r="C284" s="5">
        <v>0.19093435989217727</v>
      </c>
      <c r="D284" s="5">
        <v>33.33</v>
      </c>
      <c r="E284" s="5">
        <v>0.44290000000000002</v>
      </c>
      <c r="F284" s="5">
        <v>6.8120000000000003</v>
      </c>
      <c r="G284" s="5">
        <v>32.200000000000003</v>
      </c>
      <c r="H284" s="5">
        <v>4.0999999999999996</v>
      </c>
      <c r="I284" s="5">
        <v>25.1</v>
      </c>
      <c r="J284" s="5">
        <v>4.8499999999999996</v>
      </c>
      <c r="K284" s="5">
        <v>9.6020000000000003</v>
      </c>
      <c r="L284" s="5">
        <v>12.280799999999999</v>
      </c>
      <c r="M284" s="5">
        <v>26</v>
      </c>
      <c r="N284" s="6">
        <v>5.1259589000000001E-2</v>
      </c>
      <c r="O284" s="5">
        <v>0</v>
      </c>
      <c r="P284">
        <v>1</v>
      </c>
      <c r="Q284">
        <v>0</v>
      </c>
      <c r="R284">
        <v>0</v>
      </c>
      <c r="T284">
        <f t="shared" si="12"/>
        <v>35.151851625065561</v>
      </c>
      <c r="U284">
        <f t="shared" si="13"/>
        <v>5.1851625065559404E-2</v>
      </c>
      <c r="V284">
        <f t="shared" si="14"/>
        <v>2.6885910219393481E-3</v>
      </c>
    </row>
    <row r="285" spans="2:22" x14ac:dyDescent="0.35">
      <c r="B285" s="4">
        <v>45.4</v>
      </c>
      <c r="C285" s="5">
        <v>3.5154766074375378E-2</v>
      </c>
      <c r="D285" s="5">
        <v>33.33</v>
      </c>
      <c r="E285" s="5">
        <v>0.44290000000000002</v>
      </c>
      <c r="F285" s="5">
        <v>7.82</v>
      </c>
      <c r="G285" s="5">
        <v>64.5</v>
      </c>
      <c r="H285" s="5">
        <v>4.6950000000000003</v>
      </c>
      <c r="I285" s="5">
        <v>25.1</v>
      </c>
      <c r="J285" s="5">
        <v>3.76</v>
      </c>
      <c r="K285" s="5">
        <v>7.1079999999999997</v>
      </c>
      <c r="L285" s="5">
        <v>10.363200000000001</v>
      </c>
      <c r="M285" s="5">
        <v>50</v>
      </c>
      <c r="N285" s="6">
        <v>4.1950914999999998E-2</v>
      </c>
      <c r="O285" s="5">
        <v>0</v>
      </c>
      <c r="P285">
        <v>0</v>
      </c>
      <c r="Q285">
        <v>0</v>
      </c>
      <c r="R285">
        <v>0</v>
      </c>
      <c r="T285">
        <f t="shared" si="12"/>
        <v>37.485828253773718</v>
      </c>
      <c r="U285">
        <f t="shared" si="13"/>
        <v>-7.9141717462262804</v>
      </c>
      <c r="V285">
        <f t="shared" si="14"/>
        <v>62.634114428766331</v>
      </c>
    </row>
    <row r="286" spans="2:22" x14ac:dyDescent="0.35">
      <c r="B286" s="4">
        <v>35.4</v>
      </c>
      <c r="C286" s="5">
        <v>3.6380144092750526E-2</v>
      </c>
      <c r="D286" s="5">
        <v>33.33</v>
      </c>
      <c r="E286" s="5">
        <v>0.44290000000000002</v>
      </c>
      <c r="F286" s="5">
        <v>6.968</v>
      </c>
      <c r="G286" s="5">
        <v>37.200000000000003</v>
      </c>
      <c r="H286" s="5">
        <v>5.2450000000000001</v>
      </c>
      <c r="I286" s="5">
        <v>25.1</v>
      </c>
      <c r="J286" s="5">
        <v>4.59</v>
      </c>
      <c r="K286" s="5">
        <v>8.5079999999999991</v>
      </c>
      <c r="L286" s="5">
        <v>14.283200000000001</v>
      </c>
      <c r="M286" s="5">
        <v>48</v>
      </c>
      <c r="N286" s="6">
        <v>4.2131214E-2</v>
      </c>
      <c r="O286" s="5">
        <v>1</v>
      </c>
      <c r="P286">
        <v>0</v>
      </c>
      <c r="Q286">
        <v>0</v>
      </c>
      <c r="R286">
        <v>0</v>
      </c>
      <c r="T286">
        <f t="shared" si="12"/>
        <v>34.977766018999354</v>
      </c>
      <c r="U286">
        <f t="shared" si="13"/>
        <v>-0.42223398100064458</v>
      </c>
      <c r="V286">
        <f t="shared" si="14"/>
        <v>0.17828153471165267</v>
      </c>
    </row>
    <row r="287" spans="2:22" x14ac:dyDescent="0.35">
      <c r="B287" s="4">
        <v>46</v>
      </c>
      <c r="C287" s="5">
        <v>5.9485149334766049E-2</v>
      </c>
      <c r="D287" s="5">
        <v>33.33</v>
      </c>
      <c r="E287" s="5">
        <v>0.44290000000000002</v>
      </c>
      <c r="F287" s="5">
        <v>7.6449999999999996</v>
      </c>
      <c r="G287" s="5">
        <v>49.7</v>
      </c>
      <c r="H287" s="5">
        <v>5.21</v>
      </c>
      <c r="I287" s="5">
        <v>25.1</v>
      </c>
      <c r="J287" s="5">
        <v>3.01</v>
      </c>
      <c r="K287" s="5">
        <v>8.7200000000000006</v>
      </c>
      <c r="L287" s="5">
        <v>12.368</v>
      </c>
      <c r="M287" s="5">
        <v>25</v>
      </c>
      <c r="N287" s="6">
        <v>5.1141289999999999E-2</v>
      </c>
      <c r="O287" s="5">
        <v>1</v>
      </c>
      <c r="P287">
        <v>1</v>
      </c>
      <c r="Q287">
        <v>0</v>
      </c>
      <c r="R287">
        <v>0</v>
      </c>
      <c r="T287">
        <f t="shared" si="12"/>
        <v>38.905218909989188</v>
      </c>
      <c r="U287">
        <f t="shared" si="13"/>
        <v>-7.0947810900108124</v>
      </c>
      <c r="V287">
        <f t="shared" si="14"/>
        <v>50.335918715175012</v>
      </c>
    </row>
    <row r="288" spans="2:22" x14ac:dyDescent="0.35">
      <c r="B288" s="4">
        <v>50</v>
      </c>
      <c r="C288" s="5">
        <v>1.4898464661966622E-2</v>
      </c>
      <c r="D288" s="5">
        <v>31.21</v>
      </c>
      <c r="E288" s="5">
        <v>0.40100000000000002</v>
      </c>
      <c r="F288" s="5">
        <v>7.923</v>
      </c>
      <c r="G288" s="5">
        <v>24.8</v>
      </c>
      <c r="H288" s="5">
        <v>5.8849999999999998</v>
      </c>
      <c r="I288" s="5">
        <v>26.4</v>
      </c>
      <c r="J288" s="5">
        <v>3.16</v>
      </c>
      <c r="K288" s="5">
        <v>8.6999999999999993</v>
      </c>
      <c r="L288" s="5">
        <v>13.4</v>
      </c>
      <c r="M288" s="5">
        <v>20</v>
      </c>
      <c r="N288" s="6">
        <v>4.8894815000000001E-2</v>
      </c>
      <c r="O288" s="5">
        <v>1</v>
      </c>
      <c r="P288">
        <v>1</v>
      </c>
      <c r="Q288">
        <v>0</v>
      </c>
      <c r="R288">
        <v>0</v>
      </c>
      <c r="T288">
        <f t="shared" si="12"/>
        <v>41.397204253257172</v>
      </c>
      <c r="U288">
        <f t="shared" si="13"/>
        <v>-8.602795746742828</v>
      </c>
      <c r="V288">
        <f t="shared" si="14"/>
        <v>74.008094660176496</v>
      </c>
    </row>
    <row r="289" spans="2:22" x14ac:dyDescent="0.35">
      <c r="B289" s="4">
        <v>32.200000000000003</v>
      </c>
      <c r="C289" s="5">
        <v>9.0192044201599982E-3</v>
      </c>
      <c r="D289" s="5">
        <v>32.97</v>
      </c>
      <c r="E289" s="5">
        <v>0.4</v>
      </c>
      <c r="F289" s="5">
        <v>7.0880000000000001</v>
      </c>
      <c r="G289" s="5">
        <v>20.8</v>
      </c>
      <c r="H289" s="5">
        <v>7.307500000000001</v>
      </c>
      <c r="I289" s="5">
        <v>24.7</v>
      </c>
      <c r="J289" s="5">
        <v>7.85</v>
      </c>
      <c r="K289" s="5">
        <v>7.8440000000000003</v>
      </c>
      <c r="L289" s="5">
        <v>12.2576</v>
      </c>
      <c r="M289" s="5">
        <v>30</v>
      </c>
      <c r="N289" s="6">
        <v>4.2339768E-2</v>
      </c>
      <c r="O289" s="5">
        <v>1</v>
      </c>
      <c r="P289">
        <v>0</v>
      </c>
      <c r="Q289">
        <v>0</v>
      </c>
      <c r="R289">
        <v>1</v>
      </c>
      <c r="T289">
        <f t="shared" si="12"/>
        <v>30.28804655535146</v>
      </c>
      <c r="U289">
        <f t="shared" si="13"/>
        <v>-1.9119534446485424</v>
      </c>
      <c r="V289">
        <f t="shared" si="14"/>
        <v>3.655565974503427</v>
      </c>
    </row>
    <row r="290" spans="2:22" x14ac:dyDescent="0.35">
      <c r="B290" s="4">
        <v>22</v>
      </c>
      <c r="C290" s="5">
        <v>1.0900374468288333E-2</v>
      </c>
      <c r="D290" s="5">
        <v>32.25</v>
      </c>
      <c r="E290" s="5">
        <v>0.38900000000000001</v>
      </c>
      <c r="F290" s="5">
        <v>6.4530000000000003</v>
      </c>
      <c r="G290" s="5">
        <v>31.9</v>
      </c>
      <c r="H290" s="5">
        <v>7.3075000000000001</v>
      </c>
      <c r="I290" s="5">
        <v>24.7</v>
      </c>
      <c r="J290" s="5">
        <v>8.23</v>
      </c>
      <c r="K290" s="5">
        <v>10.44</v>
      </c>
      <c r="L290" s="5">
        <v>14.176</v>
      </c>
      <c r="M290" s="5">
        <v>55</v>
      </c>
      <c r="N290" s="6">
        <v>3.4687927E-2</v>
      </c>
      <c r="O290" s="5">
        <v>1</v>
      </c>
      <c r="P290">
        <v>0</v>
      </c>
      <c r="Q290">
        <v>0</v>
      </c>
      <c r="R290">
        <v>0</v>
      </c>
      <c r="T290">
        <f t="shared" si="12"/>
        <v>29.410167466989048</v>
      </c>
      <c r="U290">
        <f t="shared" si="13"/>
        <v>7.4101674669890478</v>
      </c>
      <c r="V290">
        <f t="shared" si="14"/>
        <v>54.910581888822882</v>
      </c>
    </row>
    <row r="291" spans="2:22" x14ac:dyDescent="0.35">
      <c r="B291" s="4">
        <v>20.100000000000001</v>
      </c>
      <c r="C291" s="5">
        <v>1.9459431156219023E-2</v>
      </c>
      <c r="D291" s="5">
        <v>31.76</v>
      </c>
      <c r="E291" s="5">
        <v>0.38500000000000001</v>
      </c>
      <c r="F291" s="5">
        <v>6.23</v>
      </c>
      <c r="G291" s="5">
        <v>31.5</v>
      </c>
      <c r="H291" s="5">
        <v>9.0875000000000004</v>
      </c>
      <c r="I291" s="5">
        <v>21.8</v>
      </c>
      <c r="J291" s="5">
        <v>12.93</v>
      </c>
      <c r="K291" s="5">
        <v>8.3019999999999996</v>
      </c>
      <c r="L291" s="5">
        <v>10.1608</v>
      </c>
      <c r="M291" s="5">
        <v>39</v>
      </c>
      <c r="N291" s="6">
        <v>3.3291762000000003E-2</v>
      </c>
      <c r="O291" s="5">
        <v>1</v>
      </c>
      <c r="P291">
        <v>0</v>
      </c>
      <c r="Q291">
        <v>0</v>
      </c>
      <c r="R291">
        <v>0</v>
      </c>
      <c r="T291">
        <f t="shared" si="12"/>
        <v>19.377564789081845</v>
      </c>
      <c r="U291">
        <f t="shared" si="13"/>
        <v>-0.72243521091815666</v>
      </c>
      <c r="V291">
        <f t="shared" si="14"/>
        <v>0.5219126339743615</v>
      </c>
    </row>
    <row r="292" spans="2:22" x14ac:dyDescent="0.35">
      <c r="B292" s="4">
        <v>23.2</v>
      </c>
      <c r="C292" s="5">
        <v>3.7979558624174382E-2</v>
      </c>
      <c r="D292" s="5">
        <v>35.32</v>
      </c>
      <c r="E292" s="5">
        <v>0.40500000000000003</v>
      </c>
      <c r="F292" s="5">
        <v>6.2089999999999996</v>
      </c>
      <c r="G292" s="5">
        <v>31.3</v>
      </c>
      <c r="H292" s="5">
        <v>7.32</v>
      </c>
      <c r="I292" s="5">
        <v>23.4</v>
      </c>
      <c r="J292" s="5">
        <v>7.14</v>
      </c>
      <c r="K292" s="5">
        <v>9.9640000000000004</v>
      </c>
      <c r="L292" s="5">
        <v>14.185600000000001</v>
      </c>
      <c r="M292" s="5">
        <v>60</v>
      </c>
      <c r="N292" s="6">
        <v>4.3226216999999997E-2</v>
      </c>
      <c r="O292" s="5">
        <v>1</v>
      </c>
      <c r="P292">
        <v>1</v>
      </c>
      <c r="Q292">
        <v>0</v>
      </c>
      <c r="R292">
        <v>0</v>
      </c>
      <c r="T292">
        <f t="shared" si="12"/>
        <v>27.955916046770948</v>
      </c>
      <c r="U292">
        <f t="shared" si="13"/>
        <v>4.7559160467709489</v>
      </c>
      <c r="V292">
        <f t="shared" si="14"/>
        <v>22.618737443933412</v>
      </c>
    </row>
    <row r="293" spans="2:22" x14ac:dyDescent="0.35">
      <c r="B293" s="4">
        <v>22.3</v>
      </c>
      <c r="C293" s="5">
        <v>4.4877758778085503E-2</v>
      </c>
      <c r="D293" s="5">
        <v>35.32</v>
      </c>
      <c r="E293" s="5">
        <v>0.40500000000000003</v>
      </c>
      <c r="F293" s="5">
        <v>6.3150000000000004</v>
      </c>
      <c r="G293" s="5">
        <v>45.6</v>
      </c>
      <c r="H293" s="5">
        <v>7.3174999999999999</v>
      </c>
      <c r="I293" s="5">
        <v>23.4</v>
      </c>
      <c r="J293" s="5">
        <v>7.6</v>
      </c>
      <c r="K293" s="5">
        <v>5.8460000000000001</v>
      </c>
      <c r="L293" s="5">
        <v>12.1784</v>
      </c>
      <c r="M293" s="5">
        <v>22</v>
      </c>
      <c r="N293" s="6">
        <v>3.4847433999999997E-2</v>
      </c>
      <c r="O293" s="5">
        <v>0</v>
      </c>
      <c r="P293">
        <v>0</v>
      </c>
      <c r="Q293">
        <v>1</v>
      </c>
      <c r="R293">
        <v>0</v>
      </c>
      <c r="T293">
        <f t="shared" si="12"/>
        <v>23.699815021377049</v>
      </c>
      <c r="U293">
        <f t="shared" si="13"/>
        <v>1.3998150213770479</v>
      </c>
      <c r="V293">
        <f t="shared" si="14"/>
        <v>1.9594820940728253</v>
      </c>
    </row>
    <row r="294" spans="2:22" x14ac:dyDescent="0.35">
      <c r="B294" s="4">
        <v>24.8</v>
      </c>
      <c r="C294" s="5">
        <v>4.2072412421841468E-2</v>
      </c>
      <c r="D294" s="5">
        <v>35.32</v>
      </c>
      <c r="E294" s="5">
        <v>0.40500000000000003</v>
      </c>
      <c r="F294" s="5">
        <v>6.5650000000000004</v>
      </c>
      <c r="G294" s="5">
        <v>22.9</v>
      </c>
      <c r="H294" s="5">
        <v>7.3174999999999999</v>
      </c>
      <c r="I294" s="5">
        <v>23.4</v>
      </c>
      <c r="J294" s="5">
        <v>9.51</v>
      </c>
      <c r="K294" s="5">
        <v>9.0960000000000001</v>
      </c>
      <c r="L294" s="5">
        <v>14.198399999999999</v>
      </c>
      <c r="M294" s="5">
        <v>60</v>
      </c>
      <c r="N294" s="6">
        <v>4.1045876000000002E-2</v>
      </c>
      <c r="O294" s="5">
        <v>0</v>
      </c>
      <c r="P294">
        <v>0</v>
      </c>
      <c r="Q294">
        <v>0</v>
      </c>
      <c r="R294">
        <v>0</v>
      </c>
      <c r="T294">
        <f t="shared" si="12"/>
        <v>26.266633122709404</v>
      </c>
      <c r="U294">
        <f t="shared" si="13"/>
        <v>1.4666331227094034</v>
      </c>
      <c r="V294">
        <f t="shared" si="14"/>
        <v>2.1510127166283359</v>
      </c>
    </row>
    <row r="295" spans="2:22" x14ac:dyDescent="0.35">
      <c r="B295" s="4">
        <v>28.5</v>
      </c>
      <c r="C295" s="5">
        <v>3.4420750202130299E-2</v>
      </c>
      <c r="D295" s="5">
        <v>34.950000000000003</v>
      </c>
      <c r="E295" s="5">
        <v>0.41099999999999998</v>
      </c>
      <c r="F295" s="5">
        <v>6.8609999999999998</v>
      </c>
      <c r="G295" s="5">
        <v>27.9</v>
      </c>
      <c r="H295" s="5">
        <v>5.1174999999999997</v>
      </c>
      <c r="I295" s="5">
        <v>20.8</v>
      </c>
      <c r="J295" s="5">
        <v>3.33</v>
      </c>
      <c r="K295" s="5">
        <v>8.07</v>
      </c>
      <c r="L295" s="5">
        <v>11.228</v>
      </c>
      <c r="M295" s="5">
        <v>53</v>
      </c>
      <c r="N295" s="6">
        <v>3.9614292000000002E-2</v>
      </c>
      <c r="O295" s="5">
        <v>1</v>
      </c>
      <c r="P295">
        <v>0</v>
      </c>
      <c r="Q295">
        <v>1</v>
      </c>
      <c r="R295">
        <v>0</v>
      </c>
      <c r="T295">
        <f t="shared" si="12"/>
        <v>30.971079488041934</v>
      </c>
      <c r="U295">
        <f t="shared" si="13"/>
        <v>2.4710794880419336</v>
      </c>
      <c r="V295">
        <f t="shared" si="14"/>
        <v>6.1062338362215849</v>
      </c>
    </row>
    <row r="296" spans="2:22" x14ac:dyDescent="0.35">
      <c r="B296" s="4">
        <v>37.299999999999997</v>
      </c>
      <c r="C296" s="5">
        <v>7.5904928089464183E-2</v>
      </c>
      <c r="D296" s="5">
        <v>34.950000000000003</v>
      </c>
      <c r="E296" s="5">
        <v>0.41099999999999998</v>
      </c>
      <c r="F296" s="5">
        <v>7.1479999999999997</v>
      </c>
      <c r="G296" s="5">
        <v>27.7</v>
      </c>
      <c r="H296" s="5">
        <v>5.1174999999999997</v>
      </c>
      <c r="I296" s="5">
        <v>20.8</v>
      </c>
      <c r="J296" s="5">
        <v>3.56</v>
      </c>
      <c r="K296" s="5">
        <v>8.1460000000000008</v>
      </c>
      <c r="L296" s="5">
        <v>10.298400000000001</v>
      </c>
      <c r="M296" s="5">
        <v>37</v>
      </c>
      <c r="N296" s="6">
        <v>4.7461264000000003E-2</v>
      </c>
      <c r="O296" s="5">
        <v>1</v>
      </c>
      <c r="P296">
        <v>0</v>
      </c>
      <c r="Q296">
        <v>0</v>
      </c>
      <c r="R296">
        <v>0</v>
      </c>
      <c r="T296">
        <f t="shared" si="12"/>
        <v>32.414519230150958</v>
      </c>
      <c r="U296">
        <f t="shared" si="13"/>
        <v>-4.885480769849039</v>
      </c>
      <c r="V296">
        <f t="shared" si="14"/>
        <v>23.867922352564758</v>
      </c>
    </row>
    <row r="297" spans="2:22" x14ac:dyDescent="0.35">
      <c r="B297" s="4">
        <v>27.9</v>
      </c>
      <c r="C297" s="5">
        <v>3.551192100135947E-2</v>
      </c>
      <c r="D297" s="5">
        <v>34.950000000000003</v>
      </c>
      <c r="E297" s="5">
        <v>0.41099999999999998</v>
      </c>
      <c r="F297" s="5">
        <v>6.63</v>
      </c>
      <c r="G297" s="5">
        <v>23.4</v>
      </c>
      <c r="H297" s="5">
        <v>5.1174999999999997</v>
      </c>
      <c r="I297" s="5">
        <v>20.8</v>
      </c>
      <c r="J297" s="5">
        <v>4.7</v>
      </c>
      <c r="K297" s="5">
        <v>8.4580000000000002</v>
      </c>
      <c r="L297" s="5">
        <v>12.2232</v>
      </c>
      <c r="M297" s="5">
        <v>37</v>
      </c>
      <c r="N297" s="6">
        <v>3.8906314999999997E-2</v>
      </c>
      <c r="O297" s="5">
        <v>0</v>
      </c>
      <c r="P297">
        <v>0</v>
      </c>
      <c r="Q297">
        <v>1</v>
      </c>
      <c r="R297">
        <v>0</v>
      </c>
      <c r="T297">
        <f t="shared" si="12"/>
        <v>28.07995171342694</v>
      </c>
      <c r="U297">
        <f t="shared" si="13"/>
        <v>0.1799517134269415</v>
      </c>
      <c r="V297">
        <f t="shared" si="14"/>
        <v>3.2382619165292073E-2</v>
      </c>
    </row>
    <row r="298" spans="2:22" x14ac:dyDescent="0.35">
      <c r="B298" s="4">
        <v>23.9</v>
      </c>
      <c r="C298" s="5">
        <v>7.9411739424161784E-2</v>
      </c>
      <c r="D298" s="5">
        <v>43.92</v>
      </c>
      <c r="E298" s="5">
        <v>0.437</v>
      </c>
      <c r="F298" s="5">
        <v>6.1269999999999998</v>
      </c>
      <c r="G298" s="5">
        <v>18.399999999999999</v>
      </c>
      <c r="H298" s="5">
        <v>5.5049999999999999</v>
      </c>
      <c r="I298" s="5">
        <v>24</v>
      </c>
      <c r="J298" s="5">
        <v>8.58</v>
      </c>
      <c r="K298" s="5">
        <v>7.2779999999999996</v>
      </c>
      <c r="L298" s="5">
        <v>14.1912</v>
      </c>
      <c r="M298" s="5">
        <v>46</v>
      </c>
      <c r="N298" s="6">
        <v>4.8464069999999998E-2</v>
      </c>
      <c r="O298" s="5">
        <v>1</v>
      </c>
      <c r="P298">
        <v>0</v>
      </c>
      <c r="Q298">
        <v>1</v>
      </c>
      <c r="R298">
        <v>0</v>
      </c>
      <c r="T298">
        <f t="shared" si="12"/>
        <v>27.279012870612487</v>
      </c>
      <c r="U298">
        <f t="shared" si="13"/>
        <v>3.3790128706124882</v>
      </c>
      <c r="V298">
        <f t="shared" si="14"/>
        <v>11.417727979764848</v>
      </c>
    </row>
    <row r="299" spans="2:22" x14ac:dyDescent="0.35">
      <c r="B299" s="4">
        <v>21.7</v>
      </c>
      <c r="C299" s="5">
        <v>7.880193823740346E-2</v>
      </c>
      <c r="D299" s="5">
        <v>43.92</v>
      </c>
      <c r="E299" s="5">
        <v>0.437</v>
      </c>
      <c r="F299" s="5">
        <v>6.0090000000000003</v>
      </c>
      <c r="G299" s="5">
        <v>42.3</v>
      </c>
      <c r="H299" s="5">
        <v>5.5025000000000004</v>
      </c>
      <c r="I299" s="5">
        <v>24</v>
      </c>
      <c r="J299" s="5">
        <v>10.4</v>
      </c>
      <c r="K299" s="5">
        <v>8.8339999999999996</v>
      </c>
      <c r="L299" s="5">
        <v>11.1736</v>
      </c>
      <c r="M299" s="5">
        <v>23</v>
      </c>
      <c r="N299" s="6">
        <v>3.8579240000000001E-2</v>
      </c>
      <c r="O299" s="5">
        <v>0</v>
      </c>
      <c r="P299">
        <v>1</v>
      </c>
      <c r="Q299">
        <v>0</v>
      </c>
      <c r="R299">
        <v>0</v>
      </c>
      <c r="T299">
        <f t="shared" si="12"/>
        <v>24.351142003010079</v>
      </c>
      <c r="U299">
        <f t="shared" si="13"/>
        <v>2.6511420030100794</v>
      </c>
      <c r="V299">
        <f t="shared" si="14"/>
        <v>7.0285539201242955</v>
      </c>
    </row>
    <row r="300" spans="2:22" x14ac:dyDescent="0.35">
      <c r="B300" s="4">
        <v>28.6</v>
      </c>
      <c r="C300" s="5">
        <v>0.12161568167655962</v>
      </c>
      <c r="D300" s="5">
        <v>43.92</v>
      </c>
      <c r="E300" s="5">
        <v>0.437</v>
      </c>
      <c r="F300" s="5">
        <v>6.6779999999999999</v>
      </c>
      <c r="G300" s="5">
        <v>31.1</v>
      </c>
      <c r="H300" s="5">
        <v>5.96</v>
      </c>
      <c r="I300" s="5">
        <v>24</v>
      </c>
      <c r="J300" s="5">
        <v>6.27</v>
      </c>
      <c r="K300" s="5">
        <v>6.9720000000000004</v>
      </c>
      <c r="L300" s="5">
        <v>10.2288</v>
      </c>
      <c r="M300" s="5">
        <v>44</v>
      </c>
      <c r="N300" s="6">
        <v>4.2031036000000001E-2</v>
      </c>
      <c r="O300" s="5">
        <v>1</v>
      </c>
      <c r="P300">
        <v>0</v>
      </c>
      <c r="Q300">
        <v>1</v>
      </c>
      <c r="R300">
        <v>0</v>
      </c>
      <c r="T300">
        <f t="shared" si="12"/>
        <v>29.34138420986169</v>
      </c>
      <c r="U300">
        <f t="shared" si="13"/>
        <v>0.74138420986168896</v>
      </c>
      <c r="V300">
        <f t="shared" si="14"/>
        <v>0.54965054663224089</v>
      </c>
    </row>
    <row r="301" spans="2:22" x14ac:dyDescent="0.35">
      <c r="B301" s="4">
        <v>27.1</v>
      </c>
      <c r="C301" s="5">
        <v>5.2326760177767419E-2</v>
      </c>
      <c r="D301" s="5">
        <v>43.92</v>
      </c>
      <c r="E301" s="5">
        <v>0.437</v>
      </c>
      <c r="F301" s="5">
        <v>6.5490000000000004</v>
      </c>
      <c r="G301" s="5">
        <v>51</v>
      </c>
      <c r="H301" s="5">
        <v>5.9624999999999995</v>
      </c>
      <c r="I301" s="5">
        <v>24</v>
      </c>
      <c r="J301" s="5">
        <v>7.39</v>
      </c>
      <c r="K301" s="5">
        <v>10.442</v>
      </c>
      <c r="L301" s="5">
        <v>10.216799999999999</v>
      </c>
      <c r="M301" s="5">
        <v>26</v>
      </c>
      <c r="N301" s="6">
        <v>4.5355724E-2</v>
      </c>
      <c r="O301" s="5">
        <v>0</v>
      </c>
      <c r="P301">
        <v>0</v>
      </c>
      <c r="Q301">
        <v>0</v>
      </c>
      <c r="R301">
        <v>0</v>
      </c>
      <c r="T301">
        <f t="shared" si="12"/>
        <v>28.306524701448485</v>
      </c>
      <c r="U301">
        <f t="shared" si="13"/>
        <v>1.2065247014484832</v>
      </c>
      <c r="V301">
        <f t="shared" si="14"/>
        <v>1.4557018552053516</v>
      </c>
    </row>
    <row r="302" spans="2:22" x14ac:dyDescent="0.35">
      <c r="B302" s="4">
        <v>20.3</v>
      </c>
      <c r="C302" s="5">
        <v>0.13193136325997015</v>
      </c>
      <c r="D302" s="5">
        <v>43.92</v>
      </c>
      <c r="E302" s="5">
        <v>0.437</v>
      </c>
      <c r="F302" s="5">
        <v>5.79</v>
      </c>
      <c r="G302" s="5">
        <v>58</v>
      </c>
      <c r="H302" s="5">
        <v>6.32</v>
      </c>
      <c r="I302" s="5">
        <v>24</v>
      </c>
      <c r="J302" s="5">
        <v>15.84</v>
      </c>
      <c r="K302" s="5">
        <v>7.6059999999999999</v>
      </c>
      <c r="L302" s="5">
        <v>11.1624</v>
      </c>
      <c r="M302" s="5">
        <v>42</v>
      </c>
      <c r="N302" s="6">
        <v>5.2079027999999999E-2</v>
      </c>
      <c r="O302" s="5">
        <v>1</v>
      </c>
      <c r="P302">
        <v>0</v>
      </c>
      <c r="Q302">
        <v>0</v>
      </c>
      <c r="R302">
        <v>0</v>
      </c>
      <c r="T302">
        <f t="shared" si="12"/>
        <v>20.784004096366232</v>
      </c>
      <c r="U302">
        <f t="shared" si="13"/>
        <v>0.4840040963662311</v>
      </c>
      <c r="V302">
        <f t="shared" si="14"/>
        <v>0.23425996529929191</v>
      </c>
    </row>
    <row r="303" spans="2:22" x14ac:dyDescent="0.35">
      <c r="B303" s="4">
        <v>22.5</v>
      </c>
      <c r="C303" s="5">
        <v>6.2655499364342226E-2</v>
      </c>
      <c r="D303" s="5">
        <v>32.24</v>
      </c>
      <c r="E303" s="5">
        <v>0.4</v>
      </c>
      <c r="F303" s="5">
        <v>6.3449999999999998</v>
      </c>
      <c r="G303" s="5">
        <v>20.100000000000001</v>
      </c>
      <c r="H303" s="5">
        <v>7.8274999999999997</v>
      </c>
      <c r="I303" s="5">
        <v>25.2</v>
      </c>
      <c r="J303" s="5">
        <v>4.97</v>
      </c>
      <c r="K303" s="5">
        <v>9.4499999999999993</v>
      </c>
      <c r="L303" s="5">
        <v>13.18</v>
      </c>
      <c r="M303" s="5">
        <v>48</v>
      </c>
      <c r="N303" s="6">
        <v>3.6877730999999997E-2</v>
      </c>
      <c r="O303" s="5">
        <v>0</v>
      </c>
      <c r="P303">
        <v>1</v>
      </c>
      <c r="Q303">
        <v>0</v>
      </c>
      <c r="R303">
        <v>0</v>
      </c>
      <c r="T303">
        <f t="shared" si="12"/>
        <v>29.313980493259212</v>
      </c>
      <c r="U303">
        <f t="shared" si="13"/>
        <v>6.8139804932592121</v>
      </c>
      <c r="V303">
        <f t="shared" si="14"/>
        <v>46.430330162517052</v>
      </c>
    </row>
    <row r="304" spans="2:22" x14ac:dyDescent="0.35">
      <c r="B304" s="4">
        <v>29</v>
      </c>
      <c r="C304" s="5">
        <v>5.4118798887495961E-2</v>
      </c>
      <c r="D304" s="5">
        <v>32.24</v>
      </c>
      <c r="E304" s="5">
        <v>0.4</v>
      </c>
      <c r="F304" s="5">
        <v>7.0410000000000004</v>
      </c>
      <c r="G304" s="5">
        <v>10</v>
      </c>
      <c r="H304" s="5">
        <v>7.8299999999999992</v>
      </c>
      <c r="I304" s="5">
        <v>25.2</v>
      </c>
      <c r="J304" s="5">
        <v>4.74</v>
      </c>
      <c r="K304" s="5">
        <v>7.98</v>
      </c>
      <c r="L304" s="5">
        <v>11.231999999999999</v>
      </c>
      <c r="M304" s="5">
        <v>36</v>
      </c>
      <c r="N304" s="6">
        <v>4.1376429999999999E-2</v>
      </c>
      <c r="O304" s="5">
        <v>1</v>
      </c>
      <c r="P304">
        <v>1</v>
      </c>
      <c r="Q304">
        <v>0</v>
      </c>
      <c r="R304">
        <v>0</v>
      </c>
      <c r="T304">
        <f t="shared" si="12"/>
        <v>32.803633587728157</v>
      </c>
      <c r="U304">
        <f t="shared" si="13"/>
        <v>3.8036335877281573</v>
      </c>
      <c r="V304">
        <f t="shared" si="14"/>
        <v>14.467628469693773</v>
      </c>
    </row>
    <row r="305" spans="2:22" x14ac:dyDescent="0.35">
      <c r="B305" s="4">
        <v>24.8</v>
      </c>
      <c r="C305" s="5">
        <v>4.3222311453269033E-2</v>
      </c>
      <c r="D305" s="5">
        <v>32.24</v>
      </c>
      <c r="E305" s="5">
        <v>0.4</v>
      </c>
      <c r="F305" s="5">
        <v>6.8710000000000004</v>
      </c>
      <c r="G305" s="5">
        <v>47.4</v>
      </c>
      <c r="H305" s="5">
        <v>7.8275000000000006</v>
      </c>
      <c r="I305" s="5">
        <v>25.2</v>
      </c>
      <c r="J305" s="5">
        <v>6.07</v>
      </c>
      <c r="K305" s="5">
        <v>9.0960000000000001</v>
      </c>
      <c r="L305" s="5">
        <v>11.198399999999999</v>
      </c>
      <c r="M305" s="5">
        <v>29</v>
      </c>
      <c r="N305" s="6">
        <v>4.2859915999999998E-2</v>
      </c>
      <c r="O305" s="5">
        <v>1</v>
      </c>
      <c r="P305">
        <v>0</v>
      </c>
      <c r="Q305">
        <v>1</v>
      </c>
      <c r="R305">
        <v>0</v>
      </c>
      <c r="T305">
        <f t="shared" si="12"/>
        <v>30.963733958570817</v>
      </c>
      <c r="U305">
        <f t="shared" si="13"/>
        <v>6.1637339585708162</v>
      </c>
      <c r="V305">
        <f t="shared" si="14"/>
        <v>37.991616312039064</v>
      </c>
    </row>
    <row r="306" spans="2:22" x14ac:dyDescent="0.35">
      <c r="B306" s="4">
        <v>22</v>
      </c>
      <c r="C306" s="5">
        <v>3.4758850756454795E-2</v>
      </c>
      <c r="D306" s="5">
        <v>36.090000000000003</v>
      </c>
      <c r="E306" s="5">
        <v>0.433</v>
      </c>
      <c r="F306" s="5">
        <v>6.59</v>
      </c>
      <c r="G306" s="5">
        <v>40.4</v>
      </c>
      <c r="H306" s="5">
        <v>5.4949999999999992</v>
      </c>
      <c r="I306" s="5">
        <v>23.9</v>
      </c>
      <c r="J306" s="5">
        <v>9.5</v>
      </c>
      <c r="K306" s="5">
        <v>9.94</v>
      </c>
      <c r="L306" s="5">
        <v>12.176</v>
      </c>
      <c r="M306" s="5">
        <v>21</v>
      </c>
      <c r="N306" s="6">
        <v>3.7135614999999997E-2</v>
      </c>
      <c r="O306" s="5">
        <v>1</v>
      </c>
      <c r="P306">
        <v>0</v>
      </c>
      <c r="Q306">
        <v>1</v>
      </c>
      <c r="R306">
        <v>0</v>
      </c>
      <c r="T306">
        <f t="shared" si="12"/>
        <v>28.462222336831037</v>
      </c>
      <c r="U306">
        <f t="shared" si="13"/>
        <v>6.4622223368310365</v>
      </c>
      <c r="V306">
        <f t="shared" si="14"/>
        <v>41.760317530637984</v>
      </c>
    </row>
    <row r="307" spans="2:22" x14ac:dyDescent="0.35">
      <c r="B307" s="4">
        <v>26.4</v>
      </c>
      <c r="C307" s="5">
        <v>8.8615090353646259E-2</v>
      </c>
      <c r="D307" s="5">
        <v>36.090000000000003</v>
      </c>
      <c r="E307" s="5">
        <v>0.433</v>
      </c>
      <c r="F307" s="5">
        <v>6.4950000000000001</v>
      </c>
      <c r="G307" s="5">
        <v>18.399999999999999</v>
      </c>
      <c r="H307" s="5">
        <v>5.49</v>
      </c>
      <c r="I307" s="5">
        <v>23.9</v>
      </c>
      <c r="J307" s="5">
        <v>8.67</v>
      </c>
      <c r="K307" s="5">
        <v>7.9279999999999999</v>
      </c>
      <c r="L307" s="5">
        <v>11.2112</v>
      </c>
      <c r="M307" s="5">
        <v>42</v>
      </c>
      <c r="N307" s="6">
        <v>3.726343E-2</v>
      </c>
      <c r="O307" s="5">
        <v>1</v>
      </c>
      <c r="P307">
        <v>0</v>
      </c>
      <c r="Q307">
        <v>0</v>
      </c>
      <c r="R307">
        <v>1</v>
      </c>
      <c r="T307">
        <f t="shared" si="12"/>
        <v>27.862370406156476</v>
      </c>
      <c r="U307">
        <f t="shared" si="13"/>
        <v>1.4623704061564773</v>
      </c>
      <c r="V307">
        <f t="shared" si="14"/>
        <v>2.1385272048022603</v>
      </c>
    </row>
    <row r="308" spans="2:22" x14ac:dyDescent="0.35">
      <c r="B308" s="4">
        <v>33.1</v>
      </c>
      <c r="C308" s="5">
        <v>9.5310179804324935E-2</v>
      </c>
      <c r="D308" s="5">
        <v>36.090000000000003</v>
      </c>
      <c r="E308" s="5">
        <v>0.433</v>
      </c>
      <c r="F308" s="5">
        <v>6.9820000000000002</v>
      </c>
      <c r="G308" s="5">
        <v>17.7</v>
      </c>
      <c r="H308" s="5">
        <v>5.4924999999999997</v>
      </c>
      <c r="I308" s="5">
        <v>23.9</v>
      </c>
      <c r="J308" s="5">
        <v>4.8600000000000003</v>
      </c>
      <c r="K308" s="5">
        <v>8.2620000000000005</v>
      </c>
      <c r="L308" s="5">
        <v>14.264799999999999</v>
      </c>
      <c r="M308" s="5">
        <v>34</v>
      </c>
      <c r="N308" s="6">
        <v>5.1095003999999999E-2</v>
      </c>
      <c r="O308" s="5">
        <v>0</v>
      </c>
      <c r="P308">
        <v>0</v>
      </c>
      <c r="Q308">
        <v>0</v>
      </c>
      <c r="R308">
        <v>0</v>
      </c>
      <c r="T308">
        <f t="shared" si="12"/>
        <v>32.664625593350479</v>
      </c>
      <c r="U308">
        <f t="shared" si="13"/>
        <v>-0.43537440664952243</v>
      </c>
      <c r="V308">
        <f t="shared" si="14"/>
        <v>0.18955087396542372</v>
      </c>
    </row>
    <row r="309" spans="2:22" x14ac:dyDescent="0.35">
      <c r="B309" s="4">
        <v>36.1</v>
      </c>
      <c r="C309" s="5">
        <v>5.3682936916184865E-2</v>
      </c>
      <c r="D309" s="5">
        <v>32.18</v>
      </c>
      <c r="E309" s="5">
        <v>0.47199999999999998</v>
      </c>
      <c r="F309" s="5">
        <v>7.2359999999999998</v>
      </c>
      <c r="G309" s="5">
        <v>41.1</v>
      </c>
      <c r="H309" s="5">
        <v>4.0225</v>
      </c>
      <c r="I309" s="5">
        <v>21.6</v>
      </c>
      <c r="J309" s="5">
        <v>6.93</v>
      </c>
      <c r="K309" s="5">
        <v>6.9219999999999997</v>
      </c>
      <c r="L309" s="5">
        <v>10.2888</v>
      </c>
      <c r="M309" s="5">
        <v>55</v>
      </c>
      <c r="N309" s="6">
        <v>5.2321498000000001E-2</v>
      </c>
      <c r="O309" s="5">
        <v>0</v>
      </c>
      <c r="P309">
        <v>0</v>
      </c>
      <c r="Q309">
        <v>1</v>
      </c>
      <c r="R309">
        <v>0</v>
      </c>
      <c r="T309">
        <f t="shared" si="12"/>
        <v>30.505116292045447</v>
      </c>
      <c r="U309">
        <f t="shared" si="13"/>
        <v>-5.5948837079545548</v>
      </c>
      <c r="V309">
        <f t="shared" si="14"/>
        <v>31.302723705535307</v>
      </c>
    </row>
    <row r="310" spans="2:22" x14ac:dyDescent="0.35">
      <c r="B310" s="4">
        <v>28.4</v>
      </c>
      <c r="C310" s="5">
        <v>5.3341694981823208E-2</v>
      </c>
      <c r="D310" s="5">
        <v>32.18</v>
      </c>
      <c r="E310" s="5">
        <v>0.47199999999999998</v>
      </c>
      <c r="F310" s="5">
        <v>6.6159999999999997</v>
      </c>
      <c r="G310" s="5">
        <v>58.1</v>
      </c>
      <c r="H310" s="5">
        <v>3.37</v>
      </c>
      <c r="I310" s="5">
        <v>21.6</v>
      </c>
      <c r="J310" s="5">
        <v>8.93</v>
      </c>
      <c r="K310" s="5">
        <v>6.5679999999999996</v>
      </c>
      <c r="L310" s="5">
        <v>15.2272</v>
      </c>
      <c r="M310" s="5">
        <v>22</v>
      </c>
      <c r="N310" s="6">
        <v>4.5315187999999999E-2</v>
      </c>
      <c r="O310" s="5">
        <v>0</v>
      </c>
      <c r="P310">
        <v>0</v>
      </c>
      <c r="Q310">
        <v>0</v>
      </c>
      <c r="R310">
        <v>0</v>
      </c>
      <c r="T310">
        <f t="shared" si="12"/>
        <v>27.194052300902367</v>
      </c>
      <c r="U310">
        <f t="shared" si="13"/>
        <v>-1.2059476990976314</v>
      </c>
      <c r="V310">
        <f t="shared" si="14"/>
        <v>1.4543098529588714</v>
      </c>
    </row>
    <row r="311" spans="2:22" x14ac:dyDescent="0.35">
      <c r="B311" s="4">
        <v>33.4</v>
      </c>
      <c r="C311" s="5">
        <v>7.2348568166977809E-2</v>
      </c>
      <c r="D311" s="5">
        <v>32.18</v>
      </c>
      <c r="E311" s="5">
        <v>0.47199999999999998</v>
      </c>
      <c r="F311" s="5">
        <v>7.42</v>
      </c>
      <c r="G311" s="5">
        <v>71.900000000000006</v>
      </c>
      <c r="H311" s="5">
        <v>3.1</v>
      </c>
      <c r="I311" s="5">
        <v>21.6</v>
      </c>
      <c r="J311" s="5">
        <v>6.47</v>
      </c>
      <c r="K311" s="5">
        <v>10.667999999999999</v>
      </c>
      <c r="L311" s="5">
        <v>12.267200000000001</v>
      </c>
      <c r="M311" s="5">
        <v>23</v>
      </c>
      <c r="N311" s="6">
        <v>5.0502604999999999E-2</v>
      </c>
      <c r="O311" s="5">
        <v>1</v>
      </c>
      <c r="P311">
        <v>0</v>
      </c>
      <c r="Q311">
        <v>1</v>
      </c>
      <c r="R311">
        <v>0</v>
      </c>
      <c r="T311">
        <f t="shared" si="12"/>
        <v>34.394358120103675</v>
      </c>
      <c r="U311">
        <f t="shared" si="13"/>
        <v>0.99435812010367641</v>
      </c>
      <c r="V311">
        <f t="shared" si="14"/>
        <v>0.98874807101611739</v>
      </c>
    </row>
    <row r="312" spans="2:22" x14ac:dyDescent="0.35">
      <c r="B312" s="4">
        <v>28.2</v>
      </c>
      <c r="C312" s="5">
        <v>4.8142335326014168E-2</v>
      </c>
      <c r="D312" s="5">
        <v>32.18</v>
      </c>
      <c r="E312" s="5">
        <v>0.47199999999999998</v>
      </c>
      <c r="F312" s="5">
        <v>6.8490000000000002</v>
      </c>
      <c r="G312" s="5">
        <v>70.3</v>
      </c>
      <c r="H312" s="5">
        <v>3.1825000000000001</v>
      </c>
      <c r="I312" s="5">
        <v>21.6</v>
      </c>
      <c r="J312" s="5">
        <v>7.53</v>
      </c>
      <c r="K312" s="5">
        <v>10.464</v>
      </c>
      <c r="L312" s="5">
        <v>12.2256</v>
      </c>
      <c r="M312" s="5">
        <v>46</v>
      </c>
      <c r="N312" s="6">
        <v>4.6920310999999999E-2</v>
      </c>
      <c r="O312" s="5">
        <v>1</v>
      </c>
      <c r="P312">
        <v>0</v>
      </c>
      <c r="Q312">
        <v>0</v>
      </c>
      <c r="R312">
        <v>1</v>
      </c>
      <c r="T312">
        <f t="shared" si="12"/>
        <v>31.07817051865808</v>
      </c>
      <c r="U312">
        <f t="shared" si="13"/>
        <v>2.8781705186580808</v>
      </c>
      <c r="V312">
        <f t="shared" si="14"/>
        <v>8.2838655344725254</v>
      </c>
    </row>
    <row r="313" spans="2:22" x14ac:dyDescent="0.35">
      <c r="B313" s="4">
        <v>22.8</v>
      </c>
      <c r="C313" s="5">
        <v>0.40077412262004081</v>
      </c>
      <c r="D313" s="5">
        <v>39.9</v>
      </c>
      <c r="E313" s="5">
        <v>0.54400000000000004</v>
      </c>
      <c r="F313" s="5">
        <v>6.6349999999999998</v>
      </c>
      <c r="G313" s="5">
        <v>82.5</v>
      </c>
      <c r="H313" s="5">
        <v>3.3174999999999999</v>
      </c>
      <c r="I313" s="5">
        <v>21.6</v>
      </c>
      <c r="J313" s="5">
        <v>4.54</v>
      </c>
      <c r="K313" s="5">
        <v>7.1559999999999997</v>
      </c>
      <c r="L313" s="5">
        <v>11.182399999999999</v>
      </c>
      <c r="M313" s="5">
        <v>31</v>
      </c>
      <c r="N313" s="6">
        <v>5.8075981999999998E-2</v>
      </c>
      <c r="O313" s="5">
        <v>0</v>
      </c>
      <c r="P313">
        <v>0</v>
      </c>
      <c r="Q313">
        <v>1</v>
      </c>
      <c r="R313">
        <v>0</v>
      </c>
      <c r="T313">
        <f t="shared" si="12"/>
        <v>28.393986597163487</v>
      </c>
      <c r="U313">
        <f t="shared" si="13"/>
        <v>5.5939865971634859</v>
      </c>
      <c r="V313">
        <f t="shared" si="14"/>
        <v>31.292686049244715</v>
      </c>
    </row>
    <row r="314" spans="2:22" x14ac:dyDescent="0.35">
      <c r="B314" s="4">
        <v>20.3</v>
      </c>
      <c r="C314" s="5">
        <v>0.29966004921118788</v>
      </c>
      <c r="D314" s="5">
        <v>39.9</v>
      </c>
      <c r="E314" s="5">
        <v>0.54400000000000004</v>
      </c>
      <c r="F314" s="5">
        <v>5.9720000000000004</v>
      </c>
      <c r="G314" s="5">
        <v>76.7</v>
      </c>
      <c r="H314" s="5">
        <v>3.1025</v>
      </c>
      <c r="I314" s="5">
        <v>21.6</v>
      </c>
      <c r="J314" s="5">
        <v>9.9700000000000006</v>
      </c>
      <c r="K314" s="5">
        <v>10.106</v>
      </c>
      <c r="L314" s="5">
        <v>11.1624</v>
      </c>
      <c r="M314" s="5">
        <v>51</v>
      </c>
      <c r="N314" s="6">
        <v>5.6731152E-2</v>
      </c>
      <c r="O314" s="5">
        <v>1</v>
      </c>
      <c r="P314">
        <v>0</v>
      </c>
      <c r="Q314">
        <v>0</v>
      </c>
      <c r="R314">
        <v>0</v>
      </c>
      <c r="T314">
        <f t="shared" si="12"/>
        <v>25.515557383525458</v>
      </c>
      <c r="U314">
        <f t="shared" si="13"/>
        <v>5.2155573835254572</v>
      </c>
      <c r="V314">
        <f t="shared" si="14"/>
        <v>27.202038820846912</v>
      </c>
    </row>
    <row r="315" spans="2:22" x14ac:dyDescent="0.35">
      <c r="B315" s="4">
        <v>16.100000000000001</v>
      </c>
      <c r="C315" s="5">
        <v>1.2907411517862819</v>
      </c>
      <c r="D315" s="5">
        <v>39.9</v>
      </c>
      <c r="E315" s="5">
        <v>0.54400000000000004</v>
      </c>
      <c r="F315" s="5">
        <v>4.9729999999999999</v>
      </c>
      <c r="G315" s="5">
        <v>37.799999999999997</v>
      </c>
      <c r="H315" s="5">
        <v>2.5175000000000001</v>
      </c>
      <c r="I315" s="5">
        <v>21.6</v>
      </c>
      <c r="J315" s="5">
        <v>12.64</v>
      </c>
      <c r="K315" s="5">
        <v>7.3220000000000001</v>
      </c>
      <c r="L315" s="5">
        <v>11.1288</v>
      </c>
      <c r="M315" s="5">
        <v>27</v>
      </c>
      <c r="N315" s="6">
        <v>5.6148028000000003E-2</v>
      </c>
      <c r="O315" s="5">
        <v>0</v>
      </c>
      <c r="P315">
        <v>0</v>
      </c>
      <c r="Q315">
        <v>1</v>
      </c>
      <c r="R315">
        <v>0</v>
      </c>
      <c r="T315">
        <f t="shared" si="12"/>
        <v>18.154275205733867</v>
      </c>
      <c r="U315">
        <f t="shared" si="13"/>
        <v>2.054275205733866</v>
      </c>
      <c r="V315">
        <f t="shared" si="14"/>
        <v>4.2200466208929175</v>
      </c>
    </row>
    <row r="316" spans="2:22" x14ac:dyDescent="0.35">
      <c r="B316" s="4">
        <v>22.1</v>
      </c>
      <c r="C316" s="5">
        <v>0.58244464390398298</v>
      </c>
      <c r="D316" s="5">
        <v>39.9</v>
      </c>
      <c r="E316" s="5">
        <v>0.54400000000000004</v>
      </c>
      <c r="F316" s="5">
        <v>6.1219999999999999</v>
      </c>
      <c r="G316" s="5">
        <v>52.8</v>
      </c>
      <c r="H316" s="5">
        <v>2.6375000000000002</v>
      </c>
      <c r="I316" s="5">
        <v>21.6</v>
      </c>
      <c r="J316" s="5">
        <v>5.98</v>
      </c>
      <c r="K316" s="5">
        <v>8.2420000000000009</v>
      </c>
      <c r="L316" s="5">
        <v>15.1768</v>
      </c>
      <c r="M316" s="5">
        <v>46</v>
      </c>
      <c r="N316" s="6">
        <v>5.5734022000000001E-2</v>
      </c>
      <c r="O316" s="5">
        <v>1</v>
      </c>
      <c r="P316">
        <v>0</v>
      </c>
      <c r="Q316">
        <v>1</v>
      </c>
      <c r="R316">
        <v>0</v>
      </c>
      <c r="T316">
        <f t="shared" si="12"/>
        <v>28.436188521952534</v>
      </c>
      <c r="U316">
        <f t="shared" si="13"/>
        <v>6.3361885219525327</v>
      </c>
      <c r="V316">
        <f t="shared" si="14"/>
        <v>40.147284985723019</v>
      </c>
    </row>
    <row r="317" spans="2:22" x14ac:dyDescent="0.35">
      <c r="B317" s="4">
        <v>19.399999999999999</v>
      </c>
      <c r="C317" s="5">
        <v>0.23245209210577161</v>
      </c>
      <c r="D317" s="5">
        <v>39.9</v>
      </c>
      <c r="E317" s="5">
        <v>0.54400000000000004</v>
      </c>
      <c r="F317" s="5">
        <v>6.0229999999999997</v>
      </c>
      <c r="G317" s="5">
        <v>90.4</v>
      </c>
      <c r="H317" s="5">
        <v>2.8325</v>
      </c>
      <c r="I317" s="5">
        <v>21.6</v>
      </c>
      <c r="J317" s="5">
        <v>11.72</v>
      </c>
      <c r="K317" s="5">
        <v>6.2880000000000003</v>
      </c>
      <c r="L317" s="5">
        <v>13.155200000000001</v>
      </c>
      <c r="M317" s="5">
        <v>26</v>
      </c>
      <c r="N317" s="6">
        <v>5.3472691000000003E-2</v>
      </c>
      <c r="O317" s="5">
        <v>1</v>
      </c>
      <c r="P317">
        <v>0</v>
      </c>
      <c r="Q317">
        <v>0</v>
      </c>
      <c r="R317">
        <v>0</v>
      </c>
      <c r="T317">
        <f t="shared" si="12"/>
        <v>23.232066240225013</v>
      </c>
      <c r="U317">
        <f t="shared" si="13"/>
        <v>3.8320662402250143</v>
      </c>
      <c r="V317">
        <f t="shared" si="14"/>
        <v>14.684731669472278</v>
      </c>
    </row>
    <row r="318" spans="2:22" x14ac:dyDescent="0.35">
      <c r="B318" s="4">
        <v>21.6</v>
      </c>
      <c r="C318" s="5">
        <v>0.23852859229108628</v>
      </c>
      <c r="D318" s="5">
        <v>39.9</v>
      </c>
      <c r="E318" s="5">
        <v>0.54400000000000004</v>
      </c>
      <c r="F318" s="5">
        <v>6.266</v>
      </c>
      <c r="G318" s="5">
        <v>82.8</v>
      </c>
      <c r="H318" s="5">
        <v>3.2624999999999997</v>
      </c>
      <c r="I318" s="5">
        <v>21.6</v>
      </c>
      <c r="J318" s="5">
        <v>7.9</v>
      </c>
      <c r="K318" s="5">
        <v>8.8320000000000007</v>
      </c>
      <c r="L318" s="5">
        <v>14.172800000000001</v>
      </c>
      <c r="M318" s="5">
        <v>33</v>
      </c>
      <c r="N318" s="6">
        <v>5.4245265000000001E-2</v>
      </c>
      <c r="O318" s="5">
        <v>1</v>
      </c>
      <c r="P318">
        <v>0</v>
      </c>
      <c r="Q318">
        <v>0</v>
      </c>
      <c r="R318">
        <v>0</v>
      </c>
      <c r="T318">
        <f t="shared" si="12"/>
        <v>27.053463440331104</v>
      </c>
      <c r="U318">
        <f t="shared" si="13"/>
        <v>5.4534634403311024</v>
      </c>
      <c r="V318">
        <f t="shared" si="14"/>
        <v>29.740263495027943</v>
      </c>
    </row>
    <row r="319" spans="2:22" x14ac:dyDescent="0.35">
      <c r="B319" s="4">
        <v>23.8</v>
      </c>
      <c r="C319" s="5">
        <v>0.3142266276738932</v>
      </c>
      <c r="D319" s="5">
        <v>39.9</v>
      </c>
      <c r="E319" s="5">
        <v>0.54400000000000004</v>
      </c>
      <c r="F319" s="5">
        <v>6.5670000000000002</v>
      </c>
      <c r="G319" s="5">
        <v>87.3</v>
      </c>
      <c r="H319" s="5">
        <v>3.6050000000000004</v>
      </c>
      <c r="I319" s="5">
        <v>21.6</v>
      </c>
      <c r="J319" s="5">
        <v>9.2799999999999994</v>
      </c>
      <c r="K319" s="5">
        <v>9.5760000000000005</v>
      </c>
      <c r="L319" s="5">
        <v>13.1904</v>
      </c>
      <c r="M319" s="5">
        <v>56</v>
      </c>
      <c r="N319" s="6">
        <v>5.4380967000000002E-2</v>
      </c>
      <c r="O319" s="5">
        <v>1</v>
      </c>
      <c r="P319">
        <v>1</v>
      </c>
      <c r="Q319">
        <v>0</v>
      </c>
      <c r="R319">
        <v>0</v>
      </c>
      <c r="T319">
        <f t="shared" si="12"/>
        <v>27.832783923284165</v>
      </c>
      <c r="U319">
        <f t="shared" si="13"/>
        <v>4.032783923284164</v>
      </c>
      <c r="V319">
        <f t="shared" si="14"/>
        <v>16.263346171899215</v>
      </c>
    </row>
    <row r="320" spans="2:22" x14ac:dyDescent="0.35">
      <c r="B320" s="4">
        <v>16.2</v>
      </c>
      <c r="C320" s="5">
        <v>0.22598750344594104</v>
      </c>
      <c r="D320" s="5">
        <v>39.9</v>
      </c>
      <c r="E320" s="5">
        <v>0.54400000000000004</v>
      </c>
      <c r="F320" s="5">
        <v>5.7050000000000001</v>
      </c>
      <c r="G320" s="5">
        <v>77.7</v>
      </c>
      <c r="H320" s="5">
        <v>3.9449999999999998</v>
      </c>
      <c r="I320" s="5">
        <v>21.6</v>
      </c>
      <c r="J320" s="5">
        <v>11.5</v>
      </c>
      <c r="K320" s="5">
        <v>6.7240000000000002</v>
      </c>
      <c r="L320" s="5">
        <v>12.1296</v>
      </c>
      <c r="M320" s="5">
        <v>58</v>
      </c>
      <c r="N320" s="6">
        <v>5.5817766999999997E-2</v>
      </c>
      <c r="O320" s="5">
        <v>0</v>
      </c>
      <c r="P320">
        <v>0</v>
      </c>
      <c r="Q320">
        <v>1</v>
      </c>
      <c r="R320">
        <v>0</v>
      </c>
      <c r="T320">
        <f t="shared" si="12"/>
        <v>20.131516979716572</v>
      </c>
      <c r="U320">
        <f t="shared" si="13"/>
        <v>3.931516979716573</v>
      </c>
      <c r="V320">
        <f t="shared" si="14"/>
        <v>15.456825761799724</v>
      </c>
    </row>
    <row r="321" spans="2:22" x14ac:dyDescent="0.35">
      <c r="B321" s="4">
        <v>17.8</v>
      </c>
      <c r="C321" s="5">
        <v>0.2763202709424078</v>
      </c>
      <c r="D321" s="5">
        <v>39.9</v>
      </c>
      <c r="E321" s="5">
        <v>0.54400000000000004</v>
      </c>
      <c r="F321" s="5">
        <v>5.9139999999999997</v>
      </c>
      <c r="G321" s="5">
        <v>83.2</v>
      </c>
      <c r="H321" s="5">
        <v>3.9975000000000001</v>
      </c>
      <c r="I321" s="5">
        <v>21.6</v>
      </c>
      <c r="J321" s="5">
        <v>18.329999999999998</v>
      </c>
      <c r="K321" s="5">
        <v>7.2560000000000002</v>
      </c>
      <c r="L321" s="5">
        <v>12.1424</v>
      </c>
      <c r="M321" s="5">
        <v>43</v>
      </c>
      <c r="N321" s="6">
        <v>5.1922204E-2</v>
      </c>
      <c r="O321" s="5">
        <v>0</v>
      </c>
      <c r="P321">
        <v>0</v>
      </c>
      <c r="Q321">
        <v>1</v>
      </c>
      <c r="R321">
        <v>0</v>
      </c>
      <c r="T321">
        <f t="shared" si="12"/>
        <v>16.629434976538086</v>
      </c>
      <c r="U321">
        <f t="shared" si="13"/>
        <v>-1.1705650234619149</v>
      </c>
      <c r="V321">
        <f t="shared" si="14"/>
        <v>1.3702224741523934</v>
      </c>
    </row>
    <row r="322" spans="2:22" x14ac:dyDescent="0.35">
      <c r="B322" s="4">
        <v>19.8</v>
      </c>
      <c r="C322" s="5">
        <v>0.21931222113316776</v>
      </c>
      <c r="D322" s="5">
        <v>39.9</v>
      </c>
      <c r="E322" s="5">
        <v>0.54400000000000004</v>
      </c>
      <c r="F322" s="5">
        <v>5.782</v>
      </c>
      <c r="G322" s="5">
        <v>71.7</v>
      </c>
      <c r="H322" s="5">
        <v>4.0350000000000001</v>
      </c>
      <c r="I322" s="5">
        <v>21.6</v>
      </c>
      <c r="J322" s="5">
        <v>15.94</v>
      </c>
      <c r="K322" s="5">
        <v>9.7959999999999994</v>
      </c>
      <c r="L322" s="5">
        <v>12.1584</v>
      </c>
      <c r="M322" s="5">
        <v>50</v>
      </c>
      <c r="N322" s="6">
        <v>4.7061840000000001E-2</v>
      </c>
      <c r="O322" s="5">
        <v>0</v>
      </c>
      <c r="P322">
        <v>0</v>
      </c>
      <c r="Q322">
        <v>1</v>
      </c>
      <c r="R322">
        <v>0</v>
      </c>
      <c r="T322">
        <f t="shared" si="12"/>
        <v>18.192739386756667</v>
      </c>
      <c r="U322">
        <f t="shared" si="13"/>
        <v>-1.6072606132433336</v>
      </c>
      <c r="V322">
        <f t="shared" si="14"/>
        <v>2.5832866788833369</v>
      </c>
    </row>
    <row r="323" spans="2:22" x14ac:dyDescent="0.35">
      <c r="B323" s="4">
        <v>23.1</v>
      </c>
      <c r="C323" s="5">
        <v>0.33791405384588485</v>
      </c>
      <c r="D323" s="5">
        <v>39.9</v>
      </c>
      <c r="E323" s="5">
        <v>0.54400000000000004</v>
      </c>
      <c r="F323" s="5">
        <v>6.3819999999999997</v>
      </c>
      <c r="G323" s="5">
        <v>67.2</v>
      </c>
      <c r="H323" s="5">
        <v>3.5325000000000002</v>
      </c>
      <c r="I323" s="5">
        <v>21.6</v>
      </c>
      <c r="J323" s="5">
        <v>10.36</v>
      </c>
      <c r="K323" s="5">
        <v>5.5620000000000003</v>
      </c>
      <c r="L323" s="5">
        <v>10.184799999999999</v>
      </c>
      <c r="M323" s="5">
        <v>53</v>
      </c>
      <c r="N323" s="6">
        <v>5.1488997000000002E-2</v>
      </c>
      <c r="O323" s="5">
        <v>0</v>
      </c>
      <c r="P323">
        <v>0</v>
      </c>
      <c r="Q323">
        <v>0</v>
      </c>
      <c r="R323">
        <v>0</v>
      </c>
      <c r="T323">
        <f t="shared" si="12"/>
        <v>23.44342660163867</v>
      </c>
      <c r="U323">
        <f t="shared" si="13"/>
        <v>0.34342660163866867</v>
      </c>
      <c r="V323">
        <f t="shared" si="14"/>
        <v>0.11794183071308482</v>
      </c>
    </row>
    <row r="324" spans="2:22" x14ac:dyDescent="0.35">
      <c r="B324" s="4">
        <v>21</v>
      </c>
      <c r="C324" s="5">
        <v>0.38897658310334066</v>
      </c>
      <c r="D324" s="5">
        <v>39.9</v>
      </c>
      <c r="E324" s="5">
        <v>0.54400000000000004</v>
      </c>
      <c r="F324" s="5">
        <v>6.1130000000000004</v>
      </c>
      <c r="G324" s="5">
        <v>58.8</v>
      </c>
      <c r="H324" s="5">
        <v>4.0024999999999995</v>
      </c>
      <c r="I324" s="5">
        <v>21.6</v>
      </c>
      <c r="J324" s="5">
        <v>12.73</v>
      </c>
      <c r="K324" s="5">
        <v>10.32</v>
      </c>
      <c r="L324" s="5">
        <v>12.167999999999999</v>
      </c>
      <c r="M324" s="5">
        <v>36</v>
      </c>
      <c r="N324" s="6">
        <v>5.4127890999999997E-2</v>
      </c>
      <c r="O324" s="5">
        <v>0</v>
      </c>
      <c r="P324">
        <v>0</v>
      </c>
      <c r="Q324">
        <v>0</v>
      </c>
      <c r="R324">
        <v>1</v>
      </c>
      <c r="T324">
        <f t="shared" si="12"/>
        <v>21.455757534718948</v>
      </c>
      <c r="U324">
        <f t="shared" si="13"/>
        <v>0.45575753471894842</v>
      </c>
      <c r="V324">
        <f t="shared" si="14"/>
        <v>0.20771493045309347</v>
      </c>
    </row>
    <row r="325" spans="2:22" x14ac:dyDescent="0.35">
      <c r="B325" s="4">
        <v>23.8</v>
      </c>
      <c r="C325" s="5">
        <v>0.15495035999782261</v>
      </c>
      <c r="D325" s="5">
        <v>37.380000000000003</v>
      </c>
      <c r="E325" s="5">
        <v>0.49299999999999999</v>
      </c>
      <c r="F325" s="5">
        <v>6.4260000000000002</v>
      </c>
      <c r="G325" s="5">
        <v>52.3</v>
      </c>
      <c r="H325" s="5">
        <v>4.5425000000000004</v>
      </c>
      <c r="I325" s="5">
        <v>20.399999999999999</v>
      </c>
      <c r="J325" s="5">
        <v>7.2</v>
      </c>
      <c r="K325" s="5">
        <v>6.7759999999999998</v>
      </c>
      <c r="L325" s="5">
        <v>13.1904</v>
      </c>
      <c r="M325" s="5">
        <v>48</v>
      </c>
      <c r="N325" s="6">
        <v>5.5346636999999997E-2</v>
      </c>
      <c r="O325" s="5">
        <v>1</v>
      </c>
      <c r="P325">
        <v>0</v>
      </c>
      <c r="Q325">
        <v>1</v>
      </c>
      <c r="R325">
        <v>0</v>
      </c>
      <c r="T325">
        <f t="shared" si="12"/>
        <v>25.914690794453168</v>
      </c>
      <c r="U325">
        <f t="shared" si="13"/>
        <v>2.1146907944531677</v>
      </c>
      <c r="V325">
        <f t="shared" si="14"/>
        <v>4.4719171561449693</v>
      </c>
    </row>
    <row r="326" spans="2:22" x14ac:dyDescent="0.35">
      <c r="B326" s="4">
        <v>23.1</v>
      </c>
      <c r="C326" s="5">
        <v>0.16686098909834052</v>
      </c>
      <c r="D326" s="5">
        <v>37.380000000000003</v>
      </c>
      <c r="E326" s="5">
        <v>0.49299999999999999</v>
      </c>
      <c r="F326" s="5">
        <v>6.3760000000000003</v>
      </c>
      <c r="G326" s="5">
        <v>54.3</v>
      </c>
      <c r="H326" s="5">
        <v>4.54</v>
      </c>
      <c r="I326" s="5">
        <v>20.399999999999999</v>
      </c>
      <c r="J326" s="5">
        <v>6.87</v>
      </c>
      <c r="K326" s="5">
        <v>7.7619999999999996</v>
      </c>
      <c r="L326" s="5">
        <v>14.184799999999999</v>
      </c>
      <c r="M326" s="5">
        <v>40</v>
      </c>
      <c r="N326" s="6">
        <v>4.6927707999999999E-2</v>
      </c>
      <c r="O326" s="5">
        <v>1</v>
      </c>
      <c r="P326">
        <v>1</v>
      </c>
      <c r="Q326">
        <v>0</v>
      </c>
      <c r="R326">
        <v>0</v>
      </c>
      <c r="T326">
        <f t="shared" ref="T326:T389" si="15">B$2+SUMPRODUCT(C$2:R$2,C326:R326)</f>
        <v>26.22678137516537</v>
      </c>
      <c r="U326">
        <f t="shared" ref="U326:U389" si="16">T326-B326</f>
        <v>3.1267813751653684</v>
      </c>
      <c r="V326">
        <f t="shared" ref="V326:V389" si="17">U326*U326</f>
        <v>9.7767617680810321</v>
      </c>
    </row>
    <row r="327" spans="2:22" x14ac:dyDescent="0.35">
      <c r="B327" s="4">
        <v>20.399999999999999</v>
      </c>
      <c r="C327" s="5">
        <v>0.30094868055216623</v>
      </c>
      <c r="D327" s="5">
        <v>37.380000000000003</v>
      </c>
      <c r="E327" s="5">
        <v>0.49299999999999999</v>
      </c>
      <c r="F327" s="5">
        <v>6.0410000000000004</v>
      </c>
      <c r="G327" s="5">
        <v>49.9</v>
      </c>
      <c r="H327" s="5">
        <v>4.7225000000000001</v>
      </c>
      <c r="I327" s="5">
        <v>20.399999999999999</v>
      </c>
      <c r="J327" s="5">
        <v>7.7</v>
      </c>
      <c r="K327" s="5">
        <v>8.9079999999999995</v>
      </c>
      <c r="L327" s="5">
        <v>13.1632</v>
      </c>
      <c r="M327" s="5">
        <v>40</v>
      </c>
      <c r="N327" s="6">
        <v>4.5674584999999997E-2</v>
      </c>
      <c r="O327" s="5">
        <v>0</v>
      </c>
      <c r="P327">
        <v>0</v>
      </c>
      <c r="Q327">
        <v>0</v>
      </c>
      <c r="R327">
        <v>0</v>
      </c>
      <c r="T327">
        <f t="shared" si="15"/>
        <v>23.063341211672277</v>
      </c>
      <c r="U327">
        <f t="shared" si="16"/>
        <v>2.6633412116722788</v>
      </c>
      <c r="V327">
        <f t="shared" si="17"/>
        <v>7.0933864097919619</v>
      </c>
    </row>
    <row r="328" spans="2:22" x14ac:dyDescent="0.35">
      <c r="B328" s="4">
        <v>18.5</v>
      </c>
      <c r="C328" s="5">
        <v>0.24991789803076367</v>
      </c>
      <c r="D328" s="5">
        <v>37.380000000000003</v>
      </c>
      <c r="E328" s="5">
        <v>0.49299999999999999</v>
      </c>
      <c r="F328" s="5">
        <v>5.7080000000000002</v>
      </c>
      <c r="G328" s="5">
        <v>74.3</v>
      </c>
      <c r="H328" s="5">
        <v>4.72</v>
      </c>
      <c r="I328" s="5">
        <v>20.399999999999999</v>
      </c>
      <c r="J328" s="5">
        <v>11.74</v>
      </c>
      <c r="K328" s="5">
        <v>6.57</v>
      </c>
      <c r="L328" s="5">
        <v>15.148</v>
      </c>
      <c r="M328" s="5">
        <v>25</v>
      </c>
      <c r="N328" s="6">
        <v>5.0020110999999999E-2</v>
      </c>
      <c r="O328" s="5">
        <v>1</v>
      </c>
      <c r="P328">
        <v>0</v>
      </c>
      <c r="Q328">
        <v>0</v>
      </c>
      <c r="R328">
        <v>0</v>
      </c>
      <c r="T328">
        <f t="shared" si="15"/>
        <v>19.75664814058106</v>
      </c>
      <c r="U328">
        <f t="shared" si="16"/>
        <v>1.2566481405810599</v>
      </c>
      <c r="V328">
        <f t="shared" si="17"/>
        <v>1.5791645492258353</v>
      </c>
    </row>
    <row r="329" spans="2:22" x14ac:dyDescent="0.35">
      <c r="B329" s="4">
        <v>25</v>
      </c>
      <c r="C329" s="5">
        <v>0.29348271614145111</v>
      </c>
      <c r="D329" s="5">
        <v>37.380000000000003</v>
      </c>
      <c r="E329" s="5">
        <v>0.49299999999999999</v>
      </c>
      <c r="F329" s="5">
        <v>6.415</v>
      </c>
      <c r="G329" s="5">
        <v>40.1</v>
      </c>
      <c r="H329" s="5">
        <v>4.72</v>
      </c>
      <c r="I329" s="5">
        <v>20.399999999999999</v>
      </c>
      <c r="J329" s="5">
        <v>6.12</v>
      </c>
      <c r="K329" s="5">
        <v>8.6</v>
      </c>
      <c r="L329" s="5">
        <v>15.2</v>
      </c>
      <c r="M329" s="5">
        <v>52</v>
      </c>
      <c r="N329" s="6">
        <v>4.7326765999999999E-2</v>
      </c>
      <c r="O329" s="5">
        <v>0</v>
      </c>
      <c r="P329">
        <v>0</v>
      </c>
      <c r="Q329">
        <v>1</v>
      </c>
      <c r="R329">
        <v>0</v>
      </c>
      <c r="T329">
        <f t="shared" si="15"/>
        <v>25.627796589005872</v>
      </c>
      <c r="U329">
        <f t="shared" si="16"/>
        <v>0.62779658900587165</v>
      </c>
      <c r="V329">
        <f t="shared" si="17"/>
        <v>0.3941285571674073</v>
      </c>
    </row>
    <row r="330" spans="2:22" x14ac:dyDescent="0.35">
      <c r="B330" s="4">
        <v>24.6</v>
      </c>
      <c r="C330" s="5">
        <v>0.17551511208097648</v>
      </c>
      <c r="D330" s="5">
        <v>37.380000000000003</v>
      </c>
      <c r="E330" s="5">
        <v>0.49299999999999999</v>
      </c>
      <c r="F330" s="5">
        <v>6.431</v>
      </c>
      <c r="G330" s="5">
        <v>14.7</v>
      </c>
      <c r="H330" s="5">
        <v>5.4175000000000004</v>
      </c>
      <c r="I330" s="5">
        <v>20.399999999999999</v>
      </c>
      <c r="J330" s="5">
        <v>5.08</v>
      </c>
      <c r="K330" s="5">
        <v>7.992</v>
      </c>
      <c r="L330" s="5">
        <v>15.1968</v>
      </c>
      <c r="M330" s="5">
        <v>45</v>
      </c>
      <c r="N330" s="6">
        <v>4.5302945999999997E-2</v>
      </c>
      <c r="O330" s="5">
        <v>0</v>
      </c>
      <c r="P330">
        <v>0</v>
      </c>
      <c r="Q330">
        <v>0</v>
      </c>
      <c r="R330">
        <v>0</v>
      </c>
      <c r="T330">
        <f t="shared" si="15"/>
        <v>25.416021639529564</v>
      </c>
      <c r="U330">
        <f t="shared" si="16"/>
        <v>0.81602163952956275</v>
      </c>
      <c r="V330">
        <f t="shared" si="17"/>
        <v>0.66589131618051567</v>
      </c>
    </row>
    <row r="331" spans="2:22" x14ac:dyDescent="0.35">
      <c r="B331" s="4">
        <v>23</v>
      </c>
      <c r="C331" s="5">
        <v>0.26502993916684725</v>
      </c>
      <c r="D331" s="5">
        <v>37.380000000000003</v>
      </c>
      <c r="E331" s="5">
        <v>0.49299999999999999</v>
      </c>
      <c r="F331" s="5">
        <v>6.3120000000000003</v>
      </c>
      <c r="G331" s="5">
        <v>28.9</v>
      </c>
      <c r="H331" s="5">
        <v>5.4175000000000004</v>
      </c>
      <c r="I331" s="5">
        <v>20.399999999999999</v>
      </c>
      <c r="J331" s="5">
        <v>6.15</v>
      </c>
      <c r="K331" s="5">
        <v>7.06</v>
      </c>
      <c r="L331" s="5">
        <v>12.183999999999999</v>
      </c>
      <c r="M331" s="5">
        <v>36</v>
      </c>
      <c r="N331" s="6">
        <v>4.8493779000000001E-2</v>
      </c>
      <c r="O331" s="5">
        <v>1</v>
      </c>
      <c r="P331">
        <v>0</v>
      </c>
      <c r="Q331">
        <v>1</v>
      </c>
      <c r="R331">
        <v>0</v>
      </c>
      <c r="T331">
        <f t="shared" si="15"/>
        <v>24.540899330157334</v>
      </c>
      <c r="U331">
        <f t="shared" si="16"/>
        <v>1.5408993301573339</v>
      </c>
      <c r="V331">
        <f t="shared" si="17"/>
        <v>2.3743707456793204</v>
      </c>
    </row>
    <row r="332" spans="2:22" x14ac:dyDescent="0.35">
      <c r="B332" s="4">
        <v>22.2</v>
      </c>
      <c r="C332" s="5">
        <v>0.21594167998346542</v>
      </c>
      <c r="D332" s="5">
        <v>37.380000000000003</v>
      </c>
      <c r="E332" s="5">
        <v>0.49299999999999999</v>
      </c>
      <c r="F332" s="5">
        <v>6.0830000000000002</v>
      </c>
      <c r="G332" s="5">
        <v>43.7</v>
      </c>
      <c r="H332" s="5">
        <v>5.415</v>
      </c>
      <c r="I332" s="5">
        <v>20.399999999999999</v>
      </c>
      <c r="J332" s="5">
        <v>12.79</v>
      </c>
      <c r="K332" s="5">
        <v>9.0440000000000005</v>
      </c>
      <c r="L332" s="5">
        <v>15.1776</v>
      </c>
      <c r="M332" s="5">
        <v>27</v>
      </c>
      <c r="N332" s="6">
        <v>5.0830442000000003E-2</v>
      </c>
      <c r="O332" s="5">
        <v>0</v>
      </c>
      <c r="P332">
        <v>0</v>
      </c>
      <c r="Q332">
        <v>0</v>
      </c>
      <c r="R332">
        <v>0</v>
      </c>
      <c r="T332">
        <f t="shared" si="15"/>
        <v>19.788619212122128</v>
      </c>
      <c r="U332">
        <f t="shared" si="16"/>
        <v>-2.4113807878778708</v>
      </c>
      <c r="V332">
        <f t="shared" si="17"/>
        <v>5.814757304146501</v>
      </c>
    </row>
    <row r="333" spans="2:22" x14ac:dyDescent="0.35">
      <c r="B333" s="4">
        <v>19.3</v>
      </c>
      <c r="C333" s="5">
        <v>6.4072787700588968E-2</v>
      </c>
      <c r="D333" s="5">
        <v>33.24</v>
      </c>
      <c r="E333" s="5">
        <v>0.46</v>
      </c>
      <c r="F333" s="5">
        <v>5.8680000000000003</v>
      </c>
      <c r="G333" s="5">
        <v>25.8</v>
      </c>
      <c r="H333" s="5">
        <v>5.2174999999999994</v>
      </c>
      <c r="I333" s="5">
        <v>23.1</v>
      </c>
      <c r="J333" s="5">
        <v>9.9700000000000006</v>
      </c>
      <c r="K333" s="5">
        <v>9.9860000000000007</v>
      </c>
      <c r="L333" s="5">
        <v>10.154400000000001</v>
      </c>
      <c r="M333" s="5">
        <v>35</v>
      </c>
      <c r="N333" s="6">
        <v>3.9430780999999998E-2</v>
      </c>
      <c r="O333" s="5">
        <v>1</v>
      </c>
      <c r="P333">
        <v>1</v>
      </c>
      <c r="Q333">
        <v>0</v>
      </c>
      <c r="R333">
        <v>0</v>
      </c>
      <c r="T333">
        <f t="shared" si="15"/>
        <v>25.198074601535392</v>
      </c>
      <c r="U333">
        <f t="shared" si="16"/>
        <v>5.8980746015353915</v>
      </c>
      <c r="V333">
        <f t="shared" si="17"/>
        <v>34.787284005276867</v>
      </c>
    </row>
    <row r="334" spans="2:22" x14ac:dyDescent="0.35">
      <c r="B334" s="4">
        <v>22.6</v>
      </c>
      <c r="C334" s="5">
        <v>6.5075876736187657E-2</v>
      </c>
      <c r="D334" s="5">
        <v>33.24</v>
      </c>
      <c r="E334" s="5">
        <v>0.46</v>
      </c>
      <c r="F334" s="5">
        <v>6.3330000000000002</v>
      </c>
      <c r="G334" s="5">
        <v>17.2</v>
      </c>
      <c r="H334" s="5">
        <v>5.2149999999999999</v>
      </c>
      <c r="I334" s="5">
        <v>23.1</v>
      </c>
      <c r="J334" s="5">
        <v>7.34</v>
      </c>
      <c r="K334" s="5">
        <v>5.5519999999999996</v>
      </c>
      <c r="L334" s="5">
        <v>14.1808</v>
      </c>
      <c r="M334" s="5">
        <v>53</v>
      </c>
      <c r="N334" s="6">
        <v>4.5171643999999997E-2</v>
      </c>
      <c r="O334" s="5">
        <v>0</v>
      </c>
      <c r="P334">
        <v>0</v>
      </c>
      <c r="Q334">
        <v>0</v>
      </c>
      <c r="R334">
        <v>0</v>
      </c>
      <c r="T334">
        <f t="shared" si="15"/>
        <v>26.74240892288746</v>
      </c>
      <c r="U334">
        <f t="shared" si="16"/>
        <v>4.1424089228874585</v>
      </c>
      <c r="V334">
        <f t="shared" si="17"/>
        <v>17.159551684417636</v>
      </c>
    </row>
    <row r="335" spans="2:22" x14ac:dyDescent="0.35">
      <c r="B335" s="4">
        <v>19.8</v>
      </c>
      <c r="C335" s="5">
        <v>4.4437849430568215E-2</v>
      </c>
      <c r="D335" s="5">
        <v>33.24</v>
      </c>
      <c r="E335" s="5">
        <v>0.46</v>
      </c>
      <c r="F335" s="5">
        <v>6.1440000000000001</v>
      </c>
      <c r="G335" s="5">
        <v>32.200000000000003</v>
      </c>
      <c r="H335" s="5">
        <v>5.875</v>
      </c>
      <c r="I335" s="5">
        <v>23.1</v>
      </c>
      <c r="J335" s="5">
        <v>9.09</v>
      </c>
      <c r="K335" s="5">
        <v>9.3960000000000008</v>
      </c>
      <c r="L335" s="5">
        <v>11.1584</v>
      </c>
      <c r="M335" s="5">
        <v>26</v>
      </c>
      <c r="N335" s="6">
        <v>4.3030881999999999E-2</v>
      </c>
      <c r="O335" s="5">
        <v>0</v>
      </c>
      <c r="P335">
        <v>0</v>
      </c>
      <c r="Q335">
        <v>1</v>
      </c>
      <c r="R335">
        <v>0</v>
      </c>
      <c r="T335">
        <f t="shared" si="15"/>
        <v>24.285927368320497</v>
      </c>
      <c r="U335">
        <f t="shared" si="16"/>
        <v>4.4859273683204961</v>
      </c>
      <c r="V335">
        <f t="shared" si="17"/>
        <v>20.123544353846853</v>
      </c>
    </row>
    <row r="336" spans="2:22" x14ac:dyDescent="0.35">
      <c r="B336" s="4">
        <v>17.100000000000001</v>
      </c>
      <c r="C336" s="5">
        <v>4.9009187801052775E-2</v>
      </c>
      <c r="D336" s="5">
        <v>36.06</v>
      </c>
      <c r="E336" s="5">
        <v>0.43790000000000001</v>
      </c>
      <c r="F336" s="5">
        <v>5.7060000000000004</v>
      </c>
      <c r="G336" s="5">
        <v>28.4</v>
      </c>
      <c r="H336" s="5">
        <v>6.6400000000000006</v>
      </c>
      <c r="I336" s="5">
        <v>23.1</v>
      </c>
      <c r="J336" s="5">
        <v>12.43</v>
      </c>
      <c r="K336" s="5">
        <v>6.742</v>
      </c>
      <c r="L336" s="5">
        <v>14.136799999999999</v>
      </c>
      <c r="M336" s="5">
        <v>21</v>
      </c>
      <c r="N336" s="6">
        <v>5.2187446999999998E-2</v>
      </c>
      <c r="O336" s="5">
        <v>0</v>
      </c>
      <c r="P336">
        <v>1</v>
      </c>
      <c r="Q336">
        <v>0</v>
      </c>
      <c r="R336">
        <v>0</v>
      </c>
      <c r="T336">
        <f t="shared" si="15"/>
        <v>20.376760682978752</v>
      </c>
      <c r="U336">
        <f t="shared" si="16"/>
        <v>3.2767606829787503</v>
      </c>
      <c r="V336">
        <f t="shared" si="17"/>
        <v>10.737160573515366</v>
      </c>
    </row>
    <row r="337" spans="2:22" x14ac:dyDescent="0.35">
      <c r="B337" s="4">
        <v>19.399999999999999</v>
      </c>
      <c r="C337" s="5">
        <v>3.407287033313533E-2</v>
      </c>
      <c r="D337" s="5">
        <v>36.06</v>
      </c>
      <c r="E337" s="5">
        <v>0.43790000000000001</v>
      </c>
      <c r="F337" s="5">
        <v>6.0309999999999997</v>
      </c>
      <c r="G337" s="5">
        <v>23.3</v>
      </c>
      <c r="H337" s="5">
        <v>6.6400000000000006</v>
      </c>
      <c r="I337" s="5">
        <v>23.1</v>
      </c>
      <c r="J337" s="5">
        <v>7.83</v>
      </c>
      <c r="K337" s="5">
        <v>7.4880000000000004</v>
      </c>
      <c r="L337" s="5">
        <v>14.155200000000001</v>
      </c>
      <c r="M337" s="5">
        <v>22</v>
      </c>
      <c r="N337" s="6">
        <v>5.1756241000000001E-2</v>
      </c>
      <c r="O337" s="5">
        <v>1</v>
      </c>
      <c r="P337">
        <v>0</v>
      </c>
      <c r="Q337">
        <v>0</v>
      </c>
      <c r="R337">
        <v>0</v>
      </c>
      <c r="T337">
        <f t="shared" si="15"/>
        <v>25.471628880132823</v>
      </c>
      <c r="U337">
        <f t="shared" si="16"/>
        <v>6.071628880132824</v>
      </c>
      <c r="V337">
        <f t="shared" si="17"/>
        <v>36.864677258062969</v>
      </c>
    </row>
    <row r="338" spans="2:22" x14ac:dyDescent="0.35">
      <c r="B338" s="4">
        <v>22.2</v>
      </c>
      <c r="C338" s="5">
        <v>4.9580328098150425E-2</v>
      </c>
      <c r="D338" s="5">
        <v>35.19</v>
      </c>
      <c r="E338" s="5">
        <v>0.51500000000000001</v>
      </c>
      <c r="F338" s="5">
        <v>6.3159999999999998</v>
      </c>
      <c r="G338" s="5">
        <v>38.1</v>
      </c>
      <c r="H338" s="5">
        <v>6.4575000000000005</v>
      </c>
      <c r="I338" s="5">
        <v>19.8</v>
      </c>
      <c r="J338" s="5">
        <v>5.68</v>
      </c>
      <c r="K338" s="5">
        <v>9.1440000000000001</v>
      </c>
      <c r="L338" s="5">
        <v>11.1776</v>
      </c>
      <c r="M338" s="5">
        <v>34</v>
      </c>
      <c r="N338" s="6">
        <v>4.9894823999999997E-2</v>
      </c>
      <c r="O338" s="5">
        <v>0</v>
      </c>
      <c r="P338">
        <v>0</v>
      </c>
      <c r="Q338">
        <v>0</v>
      </c>
      <c r="R338">
        <v>0</v>
      </c>
      <c r="T338">
        <f t="shared" si="15"/>
        <v>22.36851144698155</v>
      </c>
      <c r="U338">
        <f t="shared" si="16"/>
        <v>0.16851144698155096</v>
      </c>
      <c r="V338">
        <f t="shared" si="17"/>
        <v>2.8396107763816059E-2</v>
      </c>
    </row>
    <row r="339" spans="2:22" x14ac:dyDescent="0.35">
      <c r="B339" s="4">
        <v>20.7</v>
      </c>
      <c r="C339" s="5">
        <v>3.6698303782673684E-2</v>
      </c>
      <c r="D339" s="5">
        <v>35.19</v>
      </c>
      <c r="E339" s="5">
        <v>0.51500000000000001</v>
      </c>
      <c r="F339" s="5">
        <v>6.31</v>
      </c>
      <c r="G339" s="5">
        <v>38.5</v>
      </c>
      <c r="H339" s="5">
        <v>6.46</v>
      </c>
      <c r="I339" s="5">
        <v>19.8</v>
      </c>
      <c r="J339" s="5">
        <v>6.75</v>
      </c>
      <c r="K339" s="5">
        <v>7.5140000000000002</v>
      </c>
      <c r="L339" s="5">
        <v>15.1656</v>
      </c>
      <c r="M339" s="5">
        <v>53</v>
      </c>
      <c r="N339" s="6">
        <v>5.5402330999999999E-2</v>
      </c>
      <c r="O339" s="5">
        <v>1</v>
      </c>
      <c r="P339">
        <v>0</v>
      </c>
      <c r="Q339">
        <v>0</v>
      </c>
      <c r="R339">
        <v>1</v>
      </c>
      <c r="T339">
        <f t="shared" si="15"/>
        <v>22.577100576736225</v>
      </c>
      <c r="U339">
        <f t="shared" si="16"/>
        <v>1.8771005767362254</v>
      </c>
      <c r="V339">
        <f t="shared" si="17"/>
        <v>3.52350657518347</v>
      </c>
    </row>
    <row r="340" spans="2:22" x14ac:dyDescent="0.35">
      <c r="B340" s="4">
        <v>21.1</v>
      </c>
      <c r="C340" s="5">
        <v>3.8845642823198155E-2</v>
      </c>
      <c r="D340" s="5">
        <v>35.19</v>
      </c>
      <c r="E340" s="5">
        <v>0.51500000000000001</v>
      </c>
      <c r="F340" s="5">
        <v>6.0369999999999999</v>
      </c>
      <c r="G340" s="5">
        <v>34.5</v>
      </c>
      <c r="H340" s="5">
        <v>5.9850000000000003</v>
      </c>
      <c r="I340" s="5">
        <v>19.8</v>
      </c>
      <c r="J340" s="5">
        <v>8.01</v>
      </c>
      <c r="K340" s="5">
        <v>8.9220000000000006</v>
      </c>
      <c r="L340" s="5">
        <v>14.168799999999999</v>
      </c>
      <c r="M340" s="5">
        <v>57</v>
      </c>
      <c r="N340" s="6">
        <v>5.0577406999999998E-2</v>
      </c>
      <c r="O340" s="5">
        <v>1</v>
      </c>
      <c r="P340">
        <v>0</v>
      </c>
      <c r="Q340">
        <v>0</v>
      </c>
      <c r="R340">
        <v>0</v>
      </c>
      <c r="T340">
        <f t="shared" si="15"/>
        <v>22.207963690891226</v>
      </c>
      <c r="U340">
        <f t="shared" si="16"/>
        <v>1.1079636908912249</v>
      </c>
      <c r="V340">
        <f t="shared" si="17"/>
        <v>1.2275835403333057</v>
      </c>
    </row>
    <row r="341" spans="2:22" x14ac:dyDescent="0.35">
      <c r="B341" s="4">
        <v>19.5</v>
      </c>
      <c r="C341" s="5">
        <v>3.3695863856725551E-2</v>
      </c>
      <c r="D341" s="5">
        <v>35.19</v>
      </c>
      <c r="E341" s="5">
        <v>0.51500000000000001</v>
      </c>
      <c r="F341" s="5">
        <v>5.8689999999999998</v>
      </c>
      <c r="G341" s="5">
        <v>46.3</v>
      </c>
      <c r="H341" s="5">
        <v>5.23</v>
      </c>
      <c r="I341" s="5">
        <v>19.8</v>
      </c>
      <c r="J341" s="5">
        <v>9.8000000000000007</v>
      </c>
      <c r="K341" s="5">
        <v>10.09</v>
      </c>
      <c r="L341" s="5">
        <v>15.156000000000001</v>
      </c>
      <c r="M341" s="5">
        <v>53</v>
      </c>
      <c r="N341" s="6">
        <v>4.4682896999999999E-2</v>
      </c>
      <c r="O341" s="5">
        <v>0</v>
      </c>
      <c r="P341">
        <v>0</v>
      </c>
      <c r="Q341">
        <v>1</v>
      </c>
      <c r="R341">
        <v>0</v>
      </c>
      <c r="T341">
        <f t="shared" si="15"/>
        <v>20.033694289772235</v>
      </c>
      <c r="U341">
        <f t="shared" si="16"/>
        <v>0.53369428977223521</v>
      </c>
      <c r="V341">
        <f t="shared" si="17"/>
        <v>0.28482959493549054</v>
      </c>
    </row>
    <row r="342" spans="2:22" x14ac:dyDescent="0.35">
      <c r="B342" s="4">
        <v>18.5</v>
      </c>
      <c r="C342" s="5">
        <v>2.9956781289803357E-2</v>
      </c>
      <c r="D342" s="5">
        <v>35.19</v>
      </c>
      <c r="E342" s="5">
        <v>0.51500000000000001</v>
      </c>
      <c r="F342" s="5">
        <v>5.8949999999999996</v>
      </c>
      <c r="G342" s="5">
        <v>59.6</v>
      </c>
      <c r="H342" s="5">
        <v>5.6150000000000002</v>
      </c>
      <c r="I342" s="5">
        <v>19.8</v>
      </c>
      <c r="J342" s="5">
        <v>10.56</v>
      </c>
      <c r="K342" s="5">
        <v>8.27</v>
      </c>
      <c r="L342" s="5">
        <v>12.148</v>
      </c>
      <c r="M342" s="5">
        <v>21</v>
      </c>
      <c r="N342" s="6">
        <v>5.6682366999999997E-2</v>
      </c>
      <c r="O342" s="5">
        <v>1</v>
      </c>
      <c r="P342">
        <v>0</v>
      </c>
      <c r="Q342">
        <v>1</v>
      </c>
      <c r="R342">
        <v>0</v>
      </c>
      <c r="T342">
        <f t="shared" si="15"/>
        <v>19.572473246662586</v>
      </c>
      <c r="U342">
        <f t="shared" si="16"/>
        <v>1.0724732466625859</v>
      </c>
      <c r="V342">
        <f t="shared" si="17"/>
        <v>1.1501988648069879</v>
      </c>
    </row>
    <row r="343" spans="2:22" x14ac:dyDescent="0.35">
      <c r="B343" s="4">
        <v>20.6</v>
      </c>
      <c r="C343" s="5">
        <v>3.2525271703396925E-2</v>
      </c>
      <c r="D343" s="5">
        <v>35.19</v>
      </c>
      <c r="E343" s="5">
        <v>0.51500000000000001</v>
      </c>
      <c r="F343" s="5">
        <v>6.0590000000000002</v>
      </c>
      <c r="G343" s="5">
        <v>37.299999999999997</v>
      </c>
      <c r="H343" s="5">
        <v>4.8125</v>
      </c>
      <c r="I343" s="5">
        <v>19.8</v>
      </c>
      <c r="J343" s="5">
        <v>8.51</v>
      </c>
      <c r="K343" s="5">
        <v>8.1120000000000001</v>
      </c>
      <c r="L343" s="5">
        <v>14.1648</v>
      </c>
      <c r="M343" s="5">
        <v>26</v>
      </c>
      <c r="N343" s="6">
        <v>5.3459544999999997E-2</v>
      </c>
      <c r="O343" s="5">
        <v>1</v>
      </c>
      <c r="P343">
        <v>0</v>
      </c>
      <c r="Q343">
        <v>1</v>
      </c>
      <c r="R343">
        <v>0</v>
      </c>
      <c r="T343">
        <f t="shared" si="15"/>
        <v>22.531058275388521</v>
      </c>
      <c r="U343">
        <f t="shared" si="16"/>
        <v>1.9310582753885193</v>
      </c>
      <c r="V343">
        <f t="shared" si="17"/>
        <v>3.7289860629464822</v>
      </c>
    </row>
    <row r="344" spans="2:22" x14ac:dyDescent="0.35">
      <c r="B344" s="4">
        <v>19</v>
      </c>
      <c r="C344" s="5">
        <v>5.3512330504761188E-2</v>
      </c>
      <c r="D344" s="5">
        <v>35.19</v>
      </c>
      <c r="E344" s="5">
        <v>0.51500000000000001</v>
      </c>
      <c r="F344" s="5">
        <v>5.9850000000000003</v>
      </c>
      <c r="G344" s="5">
        <v>45.4</v>
      </c>
      <c r="H344" s="5">
        <v>4.8125</v>
      </c>
      <c r="I344" s="5">
        <v>19.8</v>
      </c>
      <c r="J344" s="5">
        <v>9.74</v>
      </c>
      <c r="K344" s="5">
        <v>6.38</v>
      </c>
      <c r="L344" s="5">
        <v>11.151999999999999</v>
      </c>
      <c r="M344" s="5">
        <v>28</v>
      </c>
      <c r="N344" s="6">
        <v>4.7699619999999998E-2</v>
      </c>
      <c r="O344" s="5">
        <v>0</v>
      </c>
      <c r="P344">
        <v>1</v>
      </c>
      <c r="Q344">
        <v>0</v>
      </c>
      <c r="R344">
        <v>0</v>
      </c>
      <c r="T344">
        <f t="shared" si="15"/>
        <v>19.738808704858851</v>
      </c>
      <c r="U344">
        <f t="shared" si="16"/>
        <v>0.73880870485885097</v>
      </c>
      <c r="V344">
        <f t="shared" si="17"/>
        <v>0.5458383023752128</v>
      </c>
    </row>
    <row r="345" spans="2:22" x14ac:dyDescent="0.35">
      <c r="B345" s="4">
        <v>18.7</v>
      </c>
      <c r="C345" s="5">
        <v>5.9692422747982116E-2</v>
      </c>
      <c r="D345" s="5">
        <v>35.19</v>
      </c>
      <c r="E345" s="5">
        <v>0.51500000000000001</v>
      </c>
      <c r="F345" s="5">
        <v>5.968</v>
      </c>
      <c r="G345" s="5">
        <v>58.5</v>
      </c>
      <c r="H345" s="5">
        <v>4.8125</v>
      </c>
      <c r="I345" s="5">
        <v>19.8</v>
      </c>
      <c r="J345" s="5">
        <v>9.2899999999999991</v>
      </c>
      <c r="K345" s="5">
        <v>6.4740000000000002</v>
      </c>
      <c r="L345" s="5">
        <v>13.1496</v>
      </c>
      <c r="M345" s="5">
        <v>20</v>
      </c>
      <c r="N345" s="6">
        <v>5.3311543000000003E-2</v>
      </c>
      <c r="O345" s="5">
        <v>1</v>
      </c>
      <c r="P345">
        <v>0</v>
      </c>
      <c r="Q345">
        <v>0</v>
      </c>
      <c r="R345">
        <v>0</v>
      </c>
      <c r="T345">
        <f t="shared" si="15"/>
        <v>21.120200196777013</v>
      </c>
      <c r="U345">
        <f t="shared" si="16"/>
        <v>2.4202001967770137</v>
      </c>
      <c r="V345">
        <f t="shared" si="17"/>
        <v>5.8573689924794961</v>
      </c>
    </row>
    <row r="346" spans="2:22" x14ac:dyDescent="0.35">
      <c r="B346" s="4">
        <v>32.700000000000003</v>
      </c>
      <c r="C346" s="5">
        <v>1.2926096886133642E-2</v>
      </c>
      <c r="D346" s="5">
        <v>31.52</v>
      </c>
      <c r="E346" s="5">
        <v>0.442</v>
      </c>
      <c r="F346" s="5">
        <v>7.2409999999999997</v>
      </c>
      <c r="G346" s="5">
        <v>49.3</v>
      </c>
      <c r="H346" s="5">
        <v>7.0375000000000005</v>
      </c>
      <c r="I346" s="5">
        <v>24.5</v>
      </c>
      <c r="J346" s="5">
        <v>5.49</v>
      </c>
      <c r="K346" s="5">
        <v>6.2539999999999996</v>
      </c>
      <c r="L346" s="5">
        <v>13.2616</v>
      </c>
      <c r="M346" s="5">
        <v>48</v>
      </c>
      <c r="N346" s="6">
        <v>5.2440281999999998E-2</v>
      </c>
      <c r="O346" s="5">
        <v>1</v>
      </c>
      <c r="P346">
        <v>0</v>
      </c>
      <c r="Q346">
        <v>0</v>
      </c>
      <c r="R346">
        <v>0</v>
      </c>
      <c r="T346">
        <f t="shared" si="15"/>
        <v>32.545404629690964</v>
      </c>
      <c r="U346">
        <f t="shared" si="16"/>
        <v>-0.15459537030903903</v>
      </c>
      <c r="V346">
        <f t="shared" si="17"/>
        <v>2.3899728520988907E-2</v>
      </c>
    </row>
    <row r="347" spans="2:22" x14ac:dyDescent="0.35">
      <c r="B347" s="4">
        <v>16.5</v>
      </c>
      <c r="C347" s="5">
        <v>2.4673100204884196E-2</v>
      </c>
      <c r="D347" s="5">
        <v>31.89</v>
      </c>
      <c r="E347" s="5">
        <v>0.51800000000000002</v>
      </c>
      <c r="F347" s="5">
        <v>6.54</v>
      </c>
      <c r="G347" s="5">
        <v>59.7</v>
      </c>
      <c r="H347" s="5">
        <v>6.2674999999999992</v>
      </c>
      <c r="I347" s="5">
        <v>24.1</v>
      </c>
      <c r="J347" s="5">
        <v>8.65</v>
      </c>
      <c r="K347" s="5">
        <v>7.33</v>
      </c>
      <c r="L347" s="5">
        <v>11.132</v>
      </c>
      <c r="M347" s="5">
        <v>40</v>
      </c>
      <c r="N347" s="6">
        <v>5.6545656E-2</v>
      </c>
      <c r="O347" s="5">
        <v>1</v>
      </c>
      <c r="P347">
        <v>0</v>
      </c>
      <c r="Q347">
        <v>1</v>
      </c>
      <c r="R347">
        <v>0</v>
      </c>
      <c r="T347">
        <f t="shared" si="15"/>
        <v>26.793549859253108</v>
      </c>
      <c r="U347">
        <f t="shared" si="16"/>
        <v>10.293549859253108</v>
      </c>
      <c r="V347">
        <f t="shared" si="17"/>
        <v>105.95716870492969</v>
      </c>
    </row>
    <row r="348" spans="2:22" x14ac:dyDescent="0.35">
      <c r="B348" s="4">
        <v>23.9</v>
      </c>
      <c r="C348" s="5">
        <v>2.5112036814854896E-2</v>
      </c>
      <c r="D348" s="5">
        <v>33.78</v>
      </c>
      <c r="E348" s="5">
        <v>0.48399999999999999</v>
      </c>
      <c r="F348" s="5">
        <v>6.6959999999999997</v>
      </c>
      <c r="G348" s="5">
        <v>56.4</v>
      </c>
      <c r="H348" s="5">
        <v>5.7325000000000008</v>
      </c>
      <c r="I348" s="5">
        <v>22.4</v>
      </c>
      <c r="J348" s="5">
        <v>7.18</v>
      </c>
      <c r="K348" s="5">
        <v>8.9779999999999998</v>
      </c>
      <c r="L348" s="5">
        <v>15.1912</v>
      </c>
      <c r="M348" s="5">
        <v>52</v>
      </c>
      <c r="N348" s="6">
        <v>4.7871548999999999E-2</v>
      </c>
      <c r="O348" s="5">
        <v>1</v>
      </c>
      <c r="P348">
        <v>0</v>
      </c>
      <c r="Q348">
        <v>0</v>
      </c>
      <c r="R348">
        <v>1</v>
      </c>
      <c r="T348">
        <f t="shared" si="15"/>
        <v>28.039266310227202</v>
      </c>
      <c r="U348">
        <f t="shared" si="16"/>
        <v>4.1392663102272031</v>
      </c>
      <c r="V348">
        <f t="shared" si="17"/>
        <v>17.133525586981925</v>
      </c>
    </row>
    <row r="349" spans="2:22" x14ac:dyDescent="0.35">
      <c r="B349" s="4">
        <v>31.2</v>
      </c>
      <c r="C349" s="5">
        <v>3.0034417274120925E-2</v>
      </c>
      <c r="D349" s="5">
        <v>33.78</v>
      </c>
      <c r="E349" s="5">
        <v>0.48399999999999999</v>
      </c>
      <c r="F349" s="5">
        <v>6.8739999999999997</v>
      </c>
      <c r="G349" s="5">
        <v>28.1</v>
      </c>
      <c r="H349" s="5">
        <v>6.4650000000000007</v>
      </c>
      <c r="I349" s="5">
        <v>22.4</v>
      </c>
      <c r="J349" s="5">
        <v>4.6100000000000003</v>
      </c>
      <c r="K349" s="5">
        <v>10.624000000000001</v>
      </c>
      <c r="L349" s="5">
        <v>11.249599999999999</v>
      </c>
      <c r="M349" s="5">
        <v>23</v>
      </c>
      <c r="N349" s="6">
        <v>4.6382518999999997E-2</v>
      </c>
      <c r="O349" s="5">
        <v>0</v>
      </c>
      <c r="P349">
        <v>0</v>
      </c>
      <c r="Q349">
        <v>1</v>
      </c>
      <c r="R349">
        <v>0</v>
      </c>
      <c r="T349">
        <f t="shared" si="15"/>
        <v>28.457658239188977</v>
      </c>
      <c r="U349">
        <f t="shared" si="16"/>
        <v>-2.7423417608110228</v>
      </c>
      <c r="V349">
        <f t="shared" si="17"/>
        <v>7.5204383330881006</v>
      </c>
    </row>
    <row r="350" spans="2:22" x14ac:dyDescent="0.35">
      <c r="B350" s="4">
        <v>17.5</v>
      </c>
      <c r="C350" s="5">
        <v>3.0655288259616963E-2</v>
      </c>
      <c r="D350" s="5">
        <v>34.39</v>
      </c>
      <c r="E350" s="5">
        <v>0.442</v>
      </c>
      <c r="F350" s="5">
        <v>6.0140000000000002</v>
      </c>
      <c r="G350" s="5">
        <v>48.5</v>
      </c>
      <c r="H350" s="5">
        <v>8.0124999999999993</v>
      </c>
      <c r="I350" s="5">
        <v>21.2</v>
      </c>
      <c r="J350" s="5">
        <v>10.53</v>
      </c>
      <c r="K350" s="5">
        <v>7.15</v>
      </c>
      <c r="L350" s="5">
        <v>13.14</v>
      </c>
      <c r="M350" s="5">
        <v>26</v>
      </c>
      <c r="N350" s="6">
        <v>5.0677119E-2</v>
      </c>
      <c r="O350" s="5">
        <v>1</v>
      </c>
      <c r="P350">
        <v>1</v>
      </c>
      <c r="Q350">
        <v>0</v>
      </c>
      <c r="R350">
        <v>0</v>
      </c>
      <c r="T350">
        <f t="shared" si="15"/>
        <v>20.151354349105059</v>
      </c>
      <c r="U350">
        <f t="shared" si="16"/>
        <v>2.6513543491050591</v>
      </c>
      <c r="V350">
        <f t="shared" si="17"/>
        <v>7.0296798845183117</v>
      </c>
    </row>
    <row r="351" spans="2:22" x14ac:dyDescent="0.35">
      <c r="B351" s="4">
        <v>17.2</v>
      </c>
      <c r="C351" s="5">
        <v>5.9796043345965728E-2</v>
      </c>
      <c r="D351" s="5">
        <v>34.39</v>
      </c>
      <c r="E351" s="5">
        <v>0.442</v>
      </c>
      <c r="F351" s="5">
        <v>5.8979999999999997</v>
      </c>
      <c r="G351" s="5">
        <v>52.3</v>
      </c>
      <c r="H351" s="5">
        <v>8.0150000000000006</v>
      </c>
      <c r="I351" s="5">
        <v>21.2</v>
      </c>
      <c r="J351" s="5">
        <v>12.67</v>
      </c>
      <c r="K351" s="5">
        <v>6.0439999999999996</v>
      </c>
      <c r="L351" s="5">
        <v>13.137600000000001</v>
      </c>
      <c r="M351" s="5">
        <v>46</v>
      </c>
      <c r="N351" s="6">
        <v>4.4077795000000003E-2</v>
      </c>
      <c r="O351" s="5">
        <v>0</v>
      </c>
      <c r="P351">
        <v>0</v>
      </c>
      <c r="Q351">
        <v>1</v>
      </c>
      <c r="R351">
        <v>0</v>
      </c>
      <c r="T351">
        <f t="shared" si="15"/>
        <v>16.336123200027934</v>
      </c>
      <c r="U351">
        <f t="shared" si="16"/>
        <v>-0.8638767999720649</v>
      </c>
      <c r="V351">
        <f t="shared" si="17"/>
        <v>0.746283125529975</v>
      </c>
    </row>
    <row r="352" spans="2:22" x14ac:dyDescent="0.35">
      <c r="B352" s="4">
        <v>23.1</v>
      </c>
      <c r="C352" s="5">
        <v>1.852730461388356E-2</v>
      </c>
      <c r="D352" s="5">
        <v>34.15</v>
      </c>
      <c r="E352" s="5">
        <v>0.42899999999999999</v>
      </c>
      <c r="F352" s="5">
        <v>6.516</v>
      </c>
      <c r="G352" s="5">
        <v>27.7</v>
      </c>
      <c r="H352" s="5">
        <v>8.5374999999999979</v>
      </c>
      <c r="I352" s="5">
        <v>22.1</v>
      </c>
      <c r="J352" s="5">
        <v>6.36</v>
      </c>
      <c r="K352" s="5">
        <v>8.1620000000000008</v>
      </c>
      <c r="L352" s="5">
        <v>12.184799999999999</v>
      </c>
      <c r="M352" s="5">
        <v>47</v>
      </c>
      <c r="N352" s="6">
        <v>3.8407037999999998E-2</v>
      </c>
      <c r="O352" s="5">
        <v>1</v>
      </c>
      <c r="P352">
        <v>1</v>
      </c>
      <c r="Q352">
        <v>0</v>
      </c>
      <c r="R352">
        <v>0</v>
      </c>
      <c r="T352">
        <f t="shared" si="15"/>
        <v>25.126090962225266</v>
      </c>
      <c r="U352">
        <f t="shared" si="16"/>
        <v>2.0260909622252647</v>
      </c>
      <c r="V352">
        <f t="shared" si="17"/>
        <v>4.1050445872108989</v>
      </c>
    </row>
    <row r="353" spans="2:22" x14ac:dyDescent="0.35">
      <c r="B353" s="4">
        <v>24.5</v>
      </c>
      <c r="C353" s="5">
        <v>1.4898464661966622E-2</v>
      </c>
      <c r="D353" s="5">
        <v>32.01</v>
      </c>
      <c r="E353" s="5">
        <v>0.435</v>
      </c>
      <c r="F353" s="5">
        <v>6.6349999999999998</v>
      </c>
      <c r="G353" s="5">
        <v>29.7</v>
      </c>
      <c r="H353" s="5">
        <v>8.3424999999999994</v>
      </c>
      <c r="I353" s="5">
        <v>23</v>
      </c>
      <c r="J353" s="5">
        <v>5.99</v>
      </c>
      <c r="K353" s="5">
        <v>6.29</v>
      </c>
      <c r="L353" s="5">
        <v>13.196</v>
      </c>
      <c r="M353" s="5">
        <v>45</v>
      </c>
      <c r="N353" s="6">
        <v>4.8923888999999998E-2</v>
      </c>
      <c r="O353" s="5">
        <v>1</v>
      </c>
      <c r="P353">
        <v>0</v>
      </c>
      <c r="Q353">
        <v>0</v>
      </c>
      <c r="R353">
        <v>0</v>
      </c>
      <c r="T353">
        <f t="shared" si="15"/>
        <v>26.701702205205482</v>
      </c>
      <c r="U353">
        <f t="shared" si="16"/>
        <v>2.201702205205482</v>
      </c>
      <c r="V353">
        <f t="shared" si="17"/>
        <v>4.8474926004066825</v>
      </c>
    </row>
    <row r="354" spans="2:22" x14ac:dyDescent="0.35">
      <c r="B354" s="4">
        <v>26.6</v>
      </c>
      <c r="C354" s="5">
        <v>2.8577738631707397E-2</v>
      </c>
      <c r="D354" s="5">
        <v>31.25</v>
      </c>
      <c r="E354" s="5">
        <v>0.42899999999999999</v>
      </c>
      <c r="F354" s="5">
        <v>6.9390000000000001</v>
      </c>
      <c r="G354" s="5">
        <v>34.5</v>
      </c>
      <c r="H354" s="5">
        <v>8.7949999999999999</v>
      </c>
      <c r="I354" s="5">
        <v>20.3</v>
      </c>
      <c r="J354" s="5">
        <v>5.89</v>
      </c>
      <c r="K354" s="5">
        <v>5.6319999999999997</v>
      </c>
      <c r="L354" s="5">
        <v>11.2128</v>
      </c>
      <c r="M354" s="5">
        <v>30</v>
      </c>
      <c r="N354" s="6">
        <v>3.9234716000000003E-2</v>
      </c>
      <c r="O354" s="5">
        <v>1</v>
      </c>
      <c r="P354">
        <v>0</v>
      </c>
      <c r="Q354">
        <v>0</v>
      </c>
      <c r="R354">
        <v>0</v>
      </c>
      <c r="T354">
        <f t="shared" si="15"/>
        <v>23.613785062570482</v>
      </c>
      <c r="U354">
        <f t="shared" si="16"/>
        <v>-2.9862149374295193</v>
      </c>
      <c r="V354">
        <f t="shared" si="17"/>
        <v>8.917479652527188</v>
      </c>
    </row>
    <row r="355" spans="2:22" x14ac:dyDescent="0.35">
      <c r="B355" s="4">
        <v>22.9</v>
      </c>
      <c r="C355" s="5">
        <v>6.0257495610326152E-2</v>
      </c>
      <c r="D355" s="5">
        <v>31.25</v>
      </c>
      <c r="E355" s="5">
        <v>0.42899999999999999</v>
      </c>
      <c r="F355" s="5">
        <v>6.49</v>
      </c>
      <c r="G355" s="5">
        <v>44.4</v>
      </c>
      <c r="H355" s="5">
        <v>8.7925000000000004</v>
      </c>
      <c r="I355" s="5">
        <v>20.3</v>
      </c>
      <c r="J355" s="5">
        <v>5.98</v>
      </c>
      <c r="K355" s="5">
        <v>7.258</v>
      </c>
      <c r="L355" s="5">
        <v>15.183199999999999</v>
      </c>
      <c r="M355" s="5">
        <v>55</v>
      </c>
      <c r="N355" s="6">
        <v>3.8897843000000001E-2</v>
      </c>
      <c r="O355" s="5">
        <v>0</v>
      </c>
      <c r="P355">
        <v>0</v>
      </c>
      <c r="Q355">
        <v>1</v>
      </c>
      <c r="R355">
        <v>0</v>
      </c>
      <c r="T355">
        <f t="shared" si="15"/>
        <v>21.611410035466708</v>
      </c>
      <c r="U355">
        <f t="shared" si="16"/>
        <v>-1.2885899645332906</v>
      </c>
      <c r="V355">
        <f t="shared" si="17"/>
        <v>1.660464096695907</v>
      </c>
    </row>
    <row r="356" spans="2:22" x14ac:dyDescent="0.35">
      <c r="B356" s="4">
        <v>24.1</v>
      </c>
      <c r="C356" s="5">
        <v>7.6497970972724899E-2</v>
      </c>
      <c r="D356" s="5">
        <v>31.69</v>
      </c>
      <c r="E356" s="5">
        <v>0.41099999999999998</v>
      </c>
      <c r="F356" s="5">
        <v>6.5789999999999997</v>
      </c>
      <c r="G356" s="5">
        <v>35.9</v>
      </c>
      <c r="H356" s="5">
        <v>10.712499999999999</v>
      </c>
      <c r="I356" s="5">
        <v>21.7</v>
      </c>
      <c r="J356" s="5">
        <v>5.49</v>
      </c>
      <c r="K356" s="5">
        <v>5.5819999999999999</v>
      </c>
      <c r="L356" s="5">
        <v>10.1928</v>
      </c>
      <c r="M356" s="5">
        <v>45</v>
      </c>
      <c r="N356" s="6">
        <v>3.6212003E-2</v>
      </c>
      <c r="O356" s="5">
        <v>1</v>
      </c>
      <c r="P356">
        <v>0</v>
      </c>
      <c r="Q356">
        <v>1</v>
      </c>
      <c r="R356">
        <v>0</v>
      </c>
      <c r="T356">
        <f t="shared" si="15"/>
        <v>21.519097092142133</v>
      </c>
      <c r="U356">
        <f t="shared" si="16"/>
        <v>-2.5809029078578689</v>
      </c>
      <c r="V356">
        <f t="shared" si="17"/>
        <v>6.6610598197892035</v>
      </c>
    </row>
    <row r="357" spans="2:22" x14ac:dyDescent="0.35">
      <c r="B357" s="4">
        <v>18.600000000000001</v>
      </c>
      <c r="C357" s="5">
        <v>6.9936426199163917E-2</v>
      </c>
      <c r="D357" s="5">
        <v>31.69</v>
      </c>
      <c r="E357" s="5">
        <v>0.41099999999999998</v>
      </c>
      <c r="F357" s="5">
        <v>5.8840000000000003</v>
      </c>
      <c r="G357" s="5">
        <v>18.5</v>
      </c>
      <c r="H357" s="5">
        <v>10.7125</v>
      </c>
      <c r="I357" s="5">
        <v>21.7</v>
      </c>
      <c r="J357" s="5">
        <v>7.79</v>
      </c>
      <c r="K357" s="5">
        <v>7.3719999999999999</v>
      </c>
      <c r="L357" s="5">
        <v>11.1488</v>
      </c>
      <c r="M357" s="5">
        <v>50</v>
      </c>
      <c r="N357" s="6">
        <v>3.9638647999999999E-2</v>
      </c>
      <c r="O357" s="5">
        <v>1</v>
      </c>
      <c r="P357">
        <v>0</v>
      </c>
      <c r="Q357">
        <v>1</v>
      </c>
      <c r="R357">
        <v>0</v>
      </c>
      <c r="T357">
        <f t="shared" si="15"/>
        <v>18.471112094753746</v>
      </c>
      <c r="U357">
        <f t="shared" si="16"/>
        <v>-0.12888790524625549</v>
      </c>
      <c r="V357">
        <f t="shared" si="17"/>
        <v>1.6612092118767734E-2</v>
      </c>
    </row>
    <row r="358" spans="2:22" x14ac:dyDescent="0.35">
      <c r="B358" s="4">
        <v>30.1</v>
      </c>
      <c r="C358" s="5">
        <v>1.6945608726141773E-2</v>
      </c>
      <c r="D358" s="5">
        <v>32.020000000000003</v>
      </c>
      <c r="E358" s="5">
        <v>0.41</v>
      </c>
      <c r="F358" s="5">
        <v>6.7279999999999998</v>
      </c>
      <c r="G358" s="5">
        <v>36.1</v>
      </c>
      <c r="H358" s="5">
        <v>12.1275</v>
      </c>
      <c r="I358" s="5">
        <v>23</v>
      </c>
      <c r="J358" s="5">
        <v>4.5</v>
      </c>
      <c r="K358" s="5">
        <v>6.1020000000000003</v>
      </c>
      <c r="L358" s="5">
        <v>12.2408</v>
      </c>
      <c r="M358" s="5">
        <v>40</v>
      </c>
      <c r="N358" s="6">
        <v>4.7356513000000003E-2</v>
      </c>
      <c r="O358" s="5">
        <v>1</v>
      </c>
      <c r="P358">
        <v>1</v>
      </c>
      <c r="Q358">
        <v>0</v>
      </c>
      <c r="R358">
        <v>0</v>
      </c>
      <c r="T358">
        <f t="shared" si="15"/>
        <v>23.756141653781562</v>
      </c>
      <c r="U358">
        <f t="shared" si="16"/>
        <v>-6.3438583462184397</v>
      </c>
      <c r="V358">
        <f t="shared" si="17"/>
        <v>40.244538716885359</v>
      </c>
    </row>
    <row r="359" spans="2:22" x14ac:dyDescent="0.35">
      <c r="B359" s="4">
        <v>18.2</v>
      </c>
      <c r="C359" s="5">
        <v>4.2110763700381949E-2</v>
      </c>
      <c r="D359" s="5">
        <v>31.91</v>
      </c>
      <c r="E359" s="5">
        <v>0.41299999999999998</v>
      </c>
      <c r="F359" s="5">
        <v>5.6630000000000003</v>
      </c>
      <c r="G359" s="5">
        <v>21.9</v>
      </c>
      <c r="H359" s="5">
        <v>10.585000000000001</v>
      </c>
      <c r="I359" s="5">
        <v>18</v>
      </c>
      <c r="J359" s="5">
        <v>8.0500000000000007</v>
      </c>
      <c r="K359" s="5">
        <v>8.7639999999999993</v>
      </c>
      <c r="L359" s="5">
        <v>12.1456</v>
      </c>
      <c r="M359" s="5">
        <v>34</v>
      </c>
      <c r="N359" s="6">
        <v>4.6933707999999998E-2</v>
      </c>
      <c r="O359" s="5">
        <v>0</v>
      </c>
      <c r="P359">
        <v>0</v>
      </c>
      <c r="Q359">
        <v>0</v>
      </c>
      <c r="R359">
        <v>0</v>
      </c>
      <c r="T359">
        <f t="shared" si="15"/>
        <v>13.669527480120685</v>
      </c>
      <c r="U359">
        <f t="shared" si="16"/>
        <v>-4.5304725198793143</v>
      </c>
      <c r="V359">
        <f t="shared" si="17"/>
        <v>20.525181253381625</v>
      </c>
    </row>
    <row r="360" spans="2:22" x14ac:dyDescent="0.35">
      <c r="B360" s="4">
        <v>20.6</v>
      </c>
      <c r="C360" s="5">
        <v>0.101283214752084</v>
      </c>
      <c r="D360" s="5">
        <v>31.91</v>
      </c>
      <c r="E360" s="5">
        <v>0.41299999999999998</v>
      </c>
      <c r="F360" s="5">
        <v>5.9359999999999999</v>
      </c>
      <c r="G360" s="5">
        <v>19.5</v>
      </c>
      <c r="H360" s="5">
        <v>10.584999999999999</v>
      </c>
      <c r="I360" s="5">
        <v>18</v>
      </c>
      <c r="J360" s="5">
        <v>5.57</v>
      </c>
      <c r="K360" s="5">
        <v>9.3119999999999994</v>
      </c>
      <c r="L360" s="5">
        <v>13.1648</v>
      </c>
      <c r="M360" s="5">
        <v>53</v>
      </c>
      <c r="N360" s="6">
        <v>4.4335025E-2</v>
      </c>
      <c r="O360" s="5">
        <v>0</v>
      </c>
      <c r="P360">
        <v>0</v>
      </c>
      <c r="Q360">
        <v>1</v>
      </c>
      <c r="R360">
        <v>0</v>
      </c>
      <c r="T360">
        <f t="shared" si="15"/>
        <v>16.373324646498769</v>
      </c>
      <c r="U360">
        <f t="shared" si="16"/>
        <v>-4.226675353501232</v>
      </c>
      <c r="V360">
        <f t="shared" si="17"/>
        <v>17.864784543894764</v>
      </c>
    </row>
    <row r="361" spans="2:22" x14ac:dyDescent="0.35">
      <c r="B361" s="4">
        <v>17.8</v>
      </c>
      <c r="C361" s="5">
        <v>2.3008796395346813</v>
      </c>
      <c r="D361" s="5">
        <v>48.1</v>
      </c>
      <c r="E361" s="5">
        <v>0.77</v>
      </c>
      <c r="F361" s="5">
        <v>6.2119999999999997</v>
      </c>
      <c r="G361" s="5">
        <v>97.4</v>
      </c>
      <c r="H361" s="5">
        <v>2.1225000000000001</v>
      </c>
      <c r="I361" s="5">
        <v>19.8</v>
      </c>
      <c r="J361" s="5">
        <v>17.600000000000001</v>
      </c>
      <c r="K361" s="5">
        <v>5.9560000000000004</v>
      </c>
      <c r="L361" s="5">
        <v>14.1424</v>
      </c>
      <c r="M361" s="5">
        <v>39</v>
      </c>
      <c r="N361" s="6">
        <v>7.7295155000000004E-2</v>
      </c>
      <c r="O361" s="5">
        <v>0</v>
      </c>
      <c r="P361">
        <v>0</v>
      </c>
      <c r="Q361">
        <v>0</v>
      </c>
      <c r="R361">
        <v>0</v>
      </c>
      <c r="T361">
        <f t="shared" si="15"/>
        <v>15.073997114207014</v>
      </c>
      <c r="U361">
        <f t="shared" si="16"/>
        <v>-2.7260028857929868</v>
      </c>
      <c r="V361">
        <f t="shared" si="17"/>
        <v>7.4310917333516917</v>
      </c>
    </row>
    <row r="362" spans="2:22" x14ac:dyDescent="0.35">
      <c r="B362" s="4">
        <v>21.7</v>
      </c>
      <c r="C362" s="5">
        <v>1.5789168473661479</v>
      </c>
      <c r="D362" s="5">
        <v>48.1</v>
      </c>
      <c r="E362" s="5">
        <v>0.77</v>
      </c>
      <c r="F362" s="5">
        <v>6.3949999999999996</v>
      </c>
      <c r="G362" s="5">
        <v>91</v>
      </c>
      <c r="H362" s="5">
        <v>2.5049999999999999</v>
      </c>
      <c r="I362" s="5">
        <v>19.8</v>
      </c>
      <c r="J362" s="5">
        <v>13.27</v>
      </c>
      <c r="K362" s="5">
        <v>7.0339999999999998</v>
      </c>
      <c r="L362" s="5">
        <v>13.1736</v>
      </c>
      <c r="M362" s="5">
        <v>56</v>
      </c>
      <c r="N362" s="6">
        <v>7.5544099000000003E-2</v>
      </c>
      <c r="O362" s="5">
        <v>0</v>
      </c>
      <c r="P362">
        <v>1</v>
      </c>
      <c r="Q362">
        <v>0</v>
      </c>
      <c r="R362">
        <v>0</v>
      </c>
      <c r="T362">
        <f t="shared" si="15"/>
        <v>18.578140254453782</v>
      </c>
      <c r="U362">
        <f t="shared" si="16"/>
        <v>-3.1218597455462174</v>
      </c>
      <c r="V362">
        <f t="shared" si="17"/>
        <v>9.7460082708618927</v>
      </c>
    </row>
    <row r="363" spans="2:22" x14ac:dyDescent="0.35">
      <c r="B363" s="4">
        <v>22.7</v>
      </c>
      <c r="C363" s="5">
        <v>1.8248347351792473</v>
      </c>
      <c r="D363" s="5">
        <v>48.1</v>
      </c>
      <c r="E363" s="5">
        <v>0.77</v>
      </c>
      <c r="F363" s="5">
        <v>6.1269999999999998</v>
      </c>
      <c r="G363" s="5">
        <v>83.4</v>
      </c>
      <c r="H363" s="5">
        <v>2.7225000000000001</v>
      </c>
      <c r="I363" s="5">
        <v>19.8</v>
      </c>
      <c r="J363" s="5">
        <v>11.48</v>
      </c>
      <c r="K363" s="5">
        <v>6.3540000000000001</v>
      </c>
      <c r="L363" s="5">
        <v>15.1816</v>
      </c>
      <c r="M363" s="5">
        <v>42</v>
      </c>
      <c r="N363" s="6">
        <v>7.6655095000000006E-2</v>
      </c>
      <c r="O363" s="5">
        <v>0</v>
      </c>
      <c r="P363">
        <v>0</v>
      </c>
      <c r="Q363">
        <v>0</v>
      </c>
      <c r="R363">
        <v>1</v>
      </c>
      <c r="T363">
        <f t="shared" si="15"/>
        <v>17.16277178600696</v>
      </c>
      <c r="U363">
        <f t="shared" si="16"/>
        <v>-5.5372282139930391</v>
      </c>
      <c r="V363">
        <f t="shared" si="17"/>
        <v>30.66089629384054</v>
      </c>
    </row>
    <row r="364" spans="2:22" x14ac:dyDescent="0.35">
      <c r="B364" s="4">
        <v>22.6</v>
      </c>
      <c r="C364" s="5">
        <v>1.6603800451716153</v>
      </c>
      <c r="D364" s="5">
        <v>48.1</v>
      </c>
      <c r="E364" s="5">
        <v>0.77</v>
      </c>
      <c r="F364" s="5">
        <v>6.1120000000000001</v>
      </c>
      <c r="G364" s="5">
        <v>81.3</v>
      </c>
      <c r="H364" s="5">
        <v>2.5075000000000003</v>
      </c>
      <c r="I364" s="5">
        <v>19.8</v>
      </c>
      <c r="J364" s="5">
        <v>12.67</v>
      </c>
      <c r="K364" s="5">
        <v>7.8997670682730989</v>
      </c>
      <c r="L364" s="5">
        <v>14.1808</v>
      </c>
      <c r="M364" s="5">
        <v>26</v>
      </c>
      <c r="N364" s="6">
        <v>7.4238744999999995E-2</v>
      </c>
      <c r="O364" s="5">
        <v>0</v>
      </c>
      <c r="P364">
        <v>1</v>
      </c>
      <c r="Q364">
        <v>0</v>
      </c>
      <c r="R364">
        <v>0</v>
      </c>
      <c r="T364">
        <f t="shared" si="15"/>
        <v>17.659547967037103</v>
      </c>
      <c r="U364">
        <f t="shared" si="16"/>
        <v>-4.9404520329628987</v>
      </c>
      <c r="V364">
        <f t="shared" si="17"/>
        <v>24.408066290007238</v>
      </c>
    </row>
    <row r="365" spans="2:22" x14ac:dyDescent="0.35">
      <c r="B365" s="4">
        <v>25</v>
      </c>
      <c r="C365" s="5">
        <v>1.7123410111146564</v>
      </c>
      <c r="D365" s="5">
        <v>48.1</v>
      </c>
      <c r="E365" s="5">
        <v>0.77</v>
      </c>
      <c r="F365" s="5">
        <v>6.3979999999999997</v>
      </c>
      <c r="G365" s="5">
        <v>88</v>
      </c>
      <c r="H365" s="5">
        <v>2.5175000000000001</v>
      </c>
      <c r="I365" s="5">
        <v>19.8</v>
      </c>
      <c r="J365" s="5">
        <v>7.79</v>
      </c>
      <c r="K365" s="5">
        <v>8.8000000000000007</v>
      </c>
      <c r="L365" s="5">
        <v>10.199999999999999</v>
      </c>
      <c r="M365" s="5">
        <v>37</v>
      </c>
      <c r="N365" s="6">
        <v>6.7257871999999996E-2</v>
      </c>
      <c r="O365" s="5">
        <v>0</v>
      </c>
      <c r="P365">
        <v>0</v>
      </c>
      <c r="Q365">
        <v>0</v>
      </c>
      <c r="R365">
        <v>0</v>
      </c>
      <c r="T365">
        <f t="shared" si="15"/>
        <v>21.050915711991671</v>
      </c>
      <c r="U365">
        <f t="shared" si="16"/>
        <v>-3.9490842880083292</v>
      </c>
      <c r="V365">
        <f t="shared" si="17"/>
        <v>15.595266713794253</v>
      </c>
    </row>
    <row r="366" spans="2:22" x14ac:dyDescent="0.35">
      <c r="B366" s="4">
        <v>19.899999999999999</v>
      </c>
      <c r="C366" s="5">
        <v>1.5762616149393935</v>
      </c>
      <c r="D366" s="5">
        <v>48.1</v>
      </c>
      <c r="E366" s="5">
        <v>0.77</v>
      </c>
      <c r="F366" s="5">
        <v>6.2510000000000003</v>
      </c>
      <c r="G366" s="5">
        <v>91.1</v>
      </c>
      <c r="H366" s="5">
        <v>2.2949999999999999</v>
      </c>
      <c r="I366" s="5">
        <v>19.8</v>
      </c>
      <c r="J366" s="5">
        <v>14.19</v>
      </c>
      <c r="K366" s="5">
        <v>8.8979999999999997</v>
      </c>
      <c r="L366" s="5">
        <v>13.1592</v>
      </c>
      <c r="M366" s="5">
        <v>56</v>
      </c>
      <c r="N366" s="6">
        <v>7.3252181999999999E-2</v>
      </c>
      <c r="O366" s="5">
        <v>1</v>
      </c>
      <c r="P366">
        <v>0</v>
      </c>
      <c r="Q366">
        <v>1</v>
      </c>
      <c r="R366">
        <v>0</v>
      </c>
      <c r="T366">
        <f t="shared" si="15"/>
        <v>18.797646247299838</v>
      </c>
      <c r="U366">
        <f t="shared" si="16"/>
        <v>-1.1023537527001608</v>
      </c>
      <c r="V366">
        <f t="shared" si="17"/>
        <v>1.2151837960921272</v>
      </c>
    </row>
    <row r="367" spans="2:22" x14ac:dyDescent="0.35">
      <c r="B367" s="4">
        <v>20.8</v>
      </c>
      <c r="C367" s="5">
        <v>1.5429176957008952</v>
      </c>
      <c r="D367" s="5">
        <v>48.1</v>
      </c>
      <c r="E367" s="5">
        <v>0.77</v>
      </c>
      <c r="F367" s="5">
        <v>5.3620000000000001</v>
      </c>
      <c r="G367" s="5">
        <v>96.2</v>
      </c>
      <c r="H367" s="5">
        <v>2.105</v>
      </c>
      <c r="I367" s="5">
        <v>19.8</v>
      </c>
      <c r="J367" s="5">
        <v>10.19</v>
      </c>
      <c r="K367" s="5">
        <v>8.016</v>
      </c>
      <c r="L367" s="5">
        <v>14.166399999999999</v>
      </c>
      <c r="M367" s="5">
        <v>52</v>
      </c>
      <c r="N367" s="6">
        <v>6.9929484E-2</v>
      </c>
      <c r="O367" s="5">
        <v>0</v>
      </c>
      <c r="P367">
        <v>1</v>
      </c>
      <c r="Q367">
        <v>0</v>
      </c>
      <c r="R367">
        <v>0</v>
      </c>
      <c r="T367">
        <f t="shared" si="15"/>
        <v>16.697622064557059</v>
      </c>
      <c r="U367">
        <f t="shared" si="16"/>
        <v>-4.1023779354429415</v>
      </c>
      <c r="V367">
        <f t="shared" si="17"/>
        <v>16.829504725209091</v>
      </c>
    </row>
    <row r="368" spans="2:22" x14ac:dyDescent="0.35">
      <c r="B368" s="4">
        <v>16.8</v>
      </c>
      <c r="C368" s="5">
        <v>1.6529551515173315</v>
      </c>
      <c r="D368" s="5">
        <v>48.1</v>
      </c>
      <c r="E368" s="5">
        <v>0.77</v>
      </c>
      <c r="F368" s="5">
        <v>5.8029999999999999</v>
      </c>
      <c r="G368" s="5">
        <v>89</v>
      </c>
      <c r="H368" s="5">
        <v>1.9049999999999998</v>
      </c>
      <c r="I368" s="5">
        <v>19.8</v>
      </c>
      <c r="J368" s="5">
        <v>14.64</v>
      </c>
      <c r="K368" s="5">
        <v>9.7360000000000007</v>
      </c>
      <c r="L368" s="5">
        <v>15.134399999999999</v>
      </c>
      <c r="M368" s="5">
        <v>57</v>
      </c>
      <c r="N368" s="6">
        <v>8.0284560000000005E-2</v>
      </c>
      <c r="O368" s="5">
        <v>1</v>
      </c>
      <c r="P368">
        <v>0</v>
      </c>
      <c r="Q368">
        <v>0</v>
      </c>
      <c r="R368">
        <v>1</v>
      </c>
      <c r="T368">
        <f t="shared" si="15"/>
        <v>17.709288243335148</v>
      </c>
      <c r="U368">
        <f t="shared" si="16"/>
        <v>0.90928824333514768</v>
      </c>
      <c r="V368">
        <f t="shared" si="17"/>
        <v>0.82680510946751873</v>
      </c>
    </row>
    <row r="369" spans="2:22" x14ac:dyDescent="0.35">
      <c r="B369" s="4">
        <v>21.9</v>
      </c>
      <c r="C369" s="5">
        <v>1.4983454449272653</v>
      </c>
      <c r="D369" s="5">
        <v>48.1</v>
      </c>
      <c r="E369" s="5">
        <v>0.71799999999999997</v>
      </c>
      <c r="F369" s="5">
        <v>8.7799999999999994</v>
      </c>
      <c r="G369" s="5">
        <v>82.9</v>
      </c>
      <c r="H369" s="5">
        <v>1.9049999999999998</v>
      </c>
      <c r="I369" s="5">
        <v>19.8</v>
      </c>
      <c r="J369" s="5">
        <v>5.29</v>
      </c>
      <c r="K369" s="5">
        <v>8.0380000000000003</v>
      </c>
      <c r="L369" s="5">
        <v>12.1752</v>
      </c>
      <c r="M369" s="5">
        <v>26</v>
      </c>
      <c r="N369" s="6">
        <v>6.2172824000000002E-2</v>
      </c>
      <c r="O369" s="5">
        <v>0</v>
      </c>
      <c r="P369">
        <v>0</v>
      </c>
      <c r="Q369">
        <v>1</v>
      </c>
      <c r="R369">
        <v>0</v>
      </c>
      <c r="T369">
        <f t="shared" si="15"/>
        <v>33.06667023021992</v>
      </c>
      <c r="U369">
        <f t="shared" si="16"/>
        <v>11.166670230219921</v>
      </c>
      <c r="V369">
        <f t="shared" si="17"/>
        <v>124.69452403047983</v>
      </c>
    </row>
    <row r="370" spans="2:22" x14ac:dyDescent="0.35">
      <c r="B370" s="4">
        <v>27.5</v>
      </c>
      <c r="C370" s="5">
        <v>1.7148550264902072</v>
      </c>
      <c r="D370" s="5">
        <v>48.1</v>
      </c>
      <c r="E370" s="5">
        <v>0.71799999999999997</v>
      </c>
      <c r="F370" s="5">
        <v>3.5609999999999999</v>
      </c>
      <c r="G370" s="5">
        <v>87.9</v>
      </c>
      <c r="H370" s="5">
        <v>1.6124999999999998</v>
      </c>
      <c r="I370" s="5">
        <v>19.8</v>
      </c>
      <c r="J370" s="5">
        <v>7.12</v>
      </c>
      <c r="K370" s="5">
        <v>8.0500000000000007</v>
      </c>
      <c r="L370" s="5">
        <v>12.22</v>
      </c>
      <c r="M370" s="5">
        <v>51</v>
      </c>
      <c r="N370" s="6">
        <v>6.7931990999999997E-2</v>
      </c>
      <c r="O370" s="5">
        <v>1</v>
      </c>
      <c r="P370">
        <v>0</v>
      </c>
      <c r="Q370">
        <v>1</v>
      </c>
      <c r="R370">
        <v>0</v>
      </c>
      <c r="T370">
        <f t="shared" si="15"/>
        <v>13.267438637990121</v>
      </c>
      <c r="U370">
        <f t="shared" si="16"/>
        <v>-14.232561362009879</v>
      </c>
      <c r="V370">
        <f t="shared" si="17"/>
        <v>202.56580292337648</v>
      </c>
    </row>
    <row r="371" spans="2:22" x14ac:dyDescent="0.35">
      <c r="B371" s="4">
        <v>21.9</v>
      </c>
      <c r="C371" s="5">
        <v>1.5469133618955864</v>
      </c>
      <c r="D371" s="5">
        <v>48.1</v>
      </c>
      <c r="E371" s="5">
        <v>0.71799999999999997</v>
      </c>
      <c r="F371" s="5">
        <v>4.9630000000000001</v>
      </c>
      <c r="G371" s="5">
        <v>91.4</v>
      </c>
      <c r="H371" s="5">
        <v>1.75</v>
      </c>
      <c r="I371" s="5">
        <v>19.8</v>
      </c>
      <c r="J371" s="5">
        <v>14</v>
      </c>
      <c r="K371" s="5">
        <v>10.238</v>
      </c>
      <c r="L371" s="5">
        <v>14.1752</v>
      </c>
      <c r="M371" s="5">
        <v>58</v>
      </c>
      <c r="N371" s="6">
        <v>7.5653918000000001E-2</v>
      </c>
      <c r="O371" s="5">
        <v>0</v>
      </c>
      <c r="P371">
        <v>1</v>
      </c>
      <c r="Q371">
        <v>0</v>
      </c>
      <c r="R371">
        <v>0</v>
      </c>
      <c r="T371">
        <f t="shared" si="15"/>
        <v>15.626404685938155</v>
      </c>
      <c r="U371">
        <f t="shared" si="16"/>
        <v>-6.2735953140618435</v>
      </c>
      <c r="V371">
        <f t="shared" si="17"/>
        <v>39.357998164618721</v>
      </c>
    </row>
    <row r="372" spans="2:22" x14ac:dyDescent="0.35">
      <c r="B372" s="4">
        <v>23.1</v>
      </c>
      <c r="C372" s="5">
        <v>2.675678513070904</v>
      </c>
      <c r="D372" s="5">
        <v>48.1</v>
      </c>
      <c r="E372" s="5">
        <v>0.63100000000000001</v>
      </c>
      <c r="F372" s="5">
        <v>3.863</v>
      </c>
      <c r="G372" s="5">
        <v>100</v>
      </c>
      <c r="H372" s="5">
        <v>1.5075000000000001</v>
      </c>
      <c r="I372" s="5">
        <v>19.8</v>
      </c>
      <c r="J372" s="5">
        <v>13.33</v>
      </c>
      <c r="K372" s="5">
        <v>9.9619999999999997</v>
      </c>
      <c r="L372" s="5">
        <v>11.184799999999999</v>
      </c>
      <c r="M372" s="5">
        <v>24</v>
      </c>
      <c r="N372" s="6">
        <v>5.5889023000000003E-2</v>
      </c>
      <c r="O372" s="5">
        <v>0</v>
      </c>
      <c r="P372">
        <v>1</v>
      </c>
      <c r="Q372">
        <v>0</v>
      </c>
      <c r="R372">
        <v>0</v>
      </c>
      <c r="T372">
        <f t="shared" si="15"/>
        <v>11.619361133960336</v>
      </c>
      <c r="U372">
        <f t="shared" si="16"/>
        <v>-11.480638866039666</v>
      </c>
      <c r="V372">
        <f t="shared" si="17"/>
        <v>131.80506877242053</v>
      </c>
    </row>
    <row r="373" spans="2:22" x14ac:dyDescent="0.35">
      <c r="B373" s="4">
        <v>50</v>
      </c>
      <c r="C373" s="5">
        <v>1.7746506104773532</v>
      </c>
      <c r="D373" s="5">
        <v>48.1</v>
      </c>
      <c r="E373" s="5">
        <v>0.63100000000000001</v>
      </c>
      <c r="F373" s="5">
        <v>4.97</v>
      </c>
      <c r="G373" s="5">
        <v>100</v>
      </c>
      <c r="H373" s="5">
        <v>1.3325</v>
      </c>
      <c r="I373" s="5">
        <v>19.8</v>
      </c>
      <c r="J373" s="5">
        <v>3.26</v>
      </c>
      <c r="K373" s="5">
        <v>9.6999999999999993</v>
      </c>
      <c r="L373" s="5">
        <v>13.4</v>
      </c>
      <c r="M373" s="5">
        <v>41</v>
      </c>
      <c r="N373" s="6">
        <v>6.2356485000000003E-2</v>
      </c>
      <c r="O373" s="5">
        <v>0</v>
      </c>
      <c r="P373">
        <v>0</v>
      </c>
      <c r="Q373">
        <v>1</v>
      </c>
      <c r="R373">
        <v>0</v>
      </c>
      <c r="T373">
        <f t="shared" si="15"/>
        <v>22.30753799122737</v>
      </c>
      <c r="U373">
        <f t="shared" si="16"/>
        <v>-27.69246200877263</v>
      </c>
      <c r="V373">
        <f t="shared" si="17"/>
        <v>766.87245210731544</v>
      </c>
    </row>
    <row r="374" spans="2:22" x14ac:dyDescent="0.35">
      <c r="B374" s="4">
        <v>50</v>
      </c>
      <c r="C374" s="5">
        <v>1.8976168614222872</v>
      </c>
      <c r="D374" s="5">
        <v>48.1</v>
      </c>
      <c r="E374" s="5">
        <v>0.63100000000000001</v>
      </c>
      <c r="F374" s="5">
        <v>6.6829999999999998</v>
      </c>
      <c r="G374" s="5">
        <v>96.8</v>
      </c>
      <c r="H374" s="5">
        <v>1.355</v>
      </c>
      <c r="I374" s="5">
        <v>19.8</v>
      </c>
      <c r="J374" s="5">
        <v>3.73</v>
      </c>
      <c r="K374" s="5">
        <v>6.7</v>
      </c>
      <c r="L374" s="5">
        <v>15.4</v>
      </c>
      <c r="M374" s="5">
        <v>58</v>
      </c>
      <c r="N374" s="6">
        <v>6.7477239999999994E-2</v>
      </c>
      <c r="O374" s="5">
        <v>1</v>
      </c>
      <c r="P374">
        <v>0</v>
      </c>
      <c r="Q374">
        <v>1</v>
      </c>
      <c r="R374">
        <v>0</v>
      </c>
      <c r="T374">
        <f t="shared" si="15"/>
        <v>29.749486709393867</v>
      </c>
      <c r="U374">
        <f t="shared" si="16"/>
        <v>-20.250513290606133</v>
      </c>
      <c r="V374">
        <f t="shared" si="17"/>
        <v>410.0832885330156</v>
      </c>
    </row>
    <row r="375" spans="2:22" x14ac:dyDescent="0.35">
      <c r="B375" s="4">
        <v>50</v>
      </c>
      <c r="C375" s="5">
        <v>2.0200577122620338</v>
      </c>
      <c r="D375" s="5">
        <v>48.1</v>
      </c>
      <c r="E375" s="5">
        <v>0.63100000000000001</v>
      </c>
      <c r="F375" s="5">
        <v>7.016</v>
      </c>
      <c r="G375" s="5">
        <v>97.5</v>
      </c>
      <c r="H375" s="5">
        <v>1.2</v>
      </c>
      <c r="I375" s="5">
        <v>19.8</v>
      </c>
      <c r="J375" s="5">
        <v>2.96</v>
      </c>
      <c r="K375" s="5">
        <v>10.1</v>
      </c>
      <c r="L375" s="5">
        <v>12.4</v>
      </c>
      <c r="M375" s="5">
        <v>46</v>
      </c>
      <c r="N375" s="6">
        <v>5.922939E-2</v>
      </c>
      <c r="O375" s="5">
        <v>1</v>
      </c>
      <c r="P375">
        <v>0</v>
      </c>
      <c r="Q375">
        <v>0</v>
      </c>
      <c r="R375">
        <v>0</v>
      </c>
      <c r="T375">
        <f t="shared" si="15"/>
        <v>32.206791384197302</v>
      </c>
      <c r="U375">
        <f t="shared" si="16"/>
        <v>-17.793208615802698</v>
      </c>
      <c r="V375">
        <f t="shared" si="17"/>
        <v>316.59827284547538</v>
      </c>
    </row>
    <row r="376" spans="2:22" x14ac:dyDescent="0.35">
      <c r="B376" s="4">
        <v>50</v>
      </c>
      <c r="C376" s="5">
        <v>2.3255493836278043</v>
      </c>
      <c r="D376" s="5">
        <v>48.1</v>
      </c>
      <c r="E376" s="5">
        <v>0.63100000000000001</v>
      </c>
      <c r="F376" s="5">
        <v>6.2160000000000002</v>
      </c>
      <c r="G376" s="5">
        <v>100</v>
      </c>
      <c r="H376" s="5">
        <v>1.1700000000000002</v>
      </c>
      <c r="I376" s="5">
        <v>19.8</v>
      </c>
      <c r="J376" s="5">
        <v>9.5299999999999994</v>
      </c>
      <c r="K376" s="5">
        <v>9.8000000000000007</v>
      </c>
      <c r="L376" s="5">
        <v>13.4</v>
      </c>
      <c r="M376" s="5">
        <v>25</v>
      </c>
      <c r="N376" s="6">
        <v>6.0880135000000002E-2</v>
      </c>
      <c r="O376" s="5">
        <v>1</v>
      </c>
      <c r="P376">
        <v>0</v>
      </c>
      <c r="Q376">
        <v>0</v>
      </c>
      <c r="R376">
        <v>0</v>
      </c>
      <c r="T376">
        <f t="shared" si="15"/>
        <v>24.964672286378178</v>
      </c>
      <c r="U376">
        <f t="shared" si="16"/>
        <v>-25.035327713621822</v>
      </c>
      <c r="V376">
        <f t="shared" si="17"/>
        <v>626.76763372844084</v>
      </c>
    </row>
    <row r="377" spans="2:22" x14ac:dyDescent="0.35">
      <c r="B377" s="4">
        <v>50</v>
      </c>
      <c r="C377" s="5">
        <v>2.226486679687524</v>
      </c>
      <c r="D377" s="5">
        <v>48.1</v>
      </c>
      <c r="E377" s="5">
        <v>0.66800000000000004</v>
      </c>
      <c r="F377" s="5">
        <v>5.875</v>
      </c>
      <c r="G377" s="5">
        <v>89.6</v>
      </c>
      <c r="H377" s="5">
        <v>1.1274999999999999</v>
      </c>
      <c r="I377" s="5">
        <v>19.8</v>
      </c>
      <c r="J377" s="5">
        <v>8.8800000000000008</v>
      </c>
      <c r="K377" s="5">
        <v>10.8</v>
      </c>
      <c r="L377" s="5">
        <v>12.4</v>
      </c>
      <c r="M377" s="5">
        <v>57</v>
      </c>
      <c r="N377" s="6">
        <v>6.4478809999999998E-2</v>
      </c>
      <c r="O377" s="5">
        <v>1</v>
      </c>
      <c r="P377">
        <v>0</v>
      </c>
      <c r="Q377">
        <v>0</v>
      </c>
      <c r="R377">
        <v>0</v>
      </c>
      <c r="T377">
        <f t="shared" si="15"/>
        <v>24.294414434853049</v>
      </c>
      <c r="U377">
        <f t="shared" si="16"/>
        <v>-25.705585565146951</v>
      </c>
      <c r="V377">
        <f t="shared" si="17"/>
        <v>660.77712924709124</v>
      </c>
    </row>
    <row r="378" spans="2:22" x14ac:dyDescent="0.35">
      <c r="B378" s="4">
        <v>13.8</v>
      </c>
      <c r="C378" s="5">
        <v>2.4938746501276792</v>
      </c>
      <c r="D378" s="5">
        <v>48.1</v>
      </c>
      <c r="E378" s="5">
        <v>0.66800000000000004</v>
      </c>
      <c r="F378" s="5">
        <v>4.9059999999999997</v>
      </c>
      <c r="G378" s="5">
        <v>100</v>
      </c>
      <c r="H378" s="5">
        <v>1.175</v>
      </c>
      <c r="I378" s="5">
        <v>19.8</v>
      </c>
      <c r="J378" s="5">
        <v>34.770000000000003</v>
      </c>
      <c r="K378" s="5">
        <v>6.8760000000000003</v>
      </c>
      <c r="L378" s="5">
        <v>13.1104</v>
      </c>
      <c r="M378" s="5">
        <v>56</v>
      </c>
      <c r="N378" s="6">
        <v>6.1022409E-2</v>
      </c>
      <c r="O378" s="5">
        <v>1</v>
      </c>
      <c r="P378">
        <v>0</v>
      </c>
      <c r="Q378">
        <v>0</v>
      </c>
      <c r="R378">
        <v>0</v>
      </c>
      <c r="T378">
        <f t="shared" si="15"/>
        <v>3.8113780706253619</v>
      </c>
      <c r="U378">
        <f t="shared" si="16"/>
        <v>-9.9886219293746379</v>
      </c>
      <c r="V378">
        <f t="shared" si="17"/>
        <v>99.77256804798391</v>
      </c>
    </row>
    <row r="379" spans="2:22" x14ac:dyDescent="0.35">
      <c r="B379" s="4">
        <v>13.8</v>
      </c>
      <c r="C379" s="5">
        <v>2.9703221536167761</v>
      </c>
      <c r="D379" s="5">
        <v>48.1</v>
      </c>
      <c r="E379" s="5">
        <v>0.66800000000000004</v>
      </c>
      <c r="F379" s="5">
        <v>4.1379999999999999</v>
      </c>
      <c r="G379" s="5">
        <v>100</v>
      </c>
      <c r="H379" s="5">
        <v>1.1375</v>
      </c>
      <c r="I379" s="5">
        <v>19.8</v>
      </c>
      <c r="J379" s="5">
        <v>37.97</v>
      </c>
      <c r="K379" s="5">
        <v>7.0759999999999996</v>
      </c>
      <c r="L379" s="5">
        <v>13.1104</v>
      </c>
      <c r="M379" s="5">
        <v>35</v>
      </c>
      <c r="N379" s="6">
        <v>7.1138748000000002E-2</v>
      </c>
      <c r="O379" s="5">
        <v>0</v>
      </c>
      <c r="P379">
        <v>1</v>
      </c>
      <c r="Q379">
        <v>0</v>
      </c>
      <c r="R379">
        <v>0</v>
      </c>
      <c r="T379">
        <f t="shared" si="15"/>
        <v>-1.5919115061821314</v>
      </c>
      <c r="U379">
        <f t="shared" si="16"/>
        <v>-15.391911506182133</v>
      </c>
      <c r="V379">
        <f t="shared" si="17"/>
        <v>236.91093981414193</v>
      </c>
    </row>
    <row r="380" spans="2:22" x14ac:dyDescent="0.35">
      <c r="B380" s="4">
        <v>15</v>
      </c>
      <c r="C380" s="5">
        <v>3.0257327258266167</v>
      </c>
      <c r="D380" s="5">
        <v>48.1</v>
      </c>
      <c r="E380" s="5">
        <v>0.67100000000000004</v>
      </c>
      <c r="F380" s="5">
        <v>7.3129999999999997</v>
      </c>
      <c r="G380" s="5">
        <v>97.9</v>
      </c>
      <c r="H380" s="5">
        <v>1.3174999999999999</v>
      </c>
      <c r="I380" s="5">
        <v>19.8</v>
      </c>
      <c r="J380" s="5">
        <v>13.44</v>
      </c>
      <c r="K380" s="5">
        <v>8.9</v>
      </c>
      <c r="L380" s="5">
        <v>15.12</v>
      </c>
      <c r="M380" s="5">
        <v>45</v>
      </c>
      <c r="N380" s="6">
        <v>6.2426717999999999E-2</v>
      </c>
      <c r="O380" s="5">
        <v>0</v>
      </c>
      <c r="P380">
        <v>0</v>
      </c>
      <c r="Q380">
        <v>0</v>
      </c>
      <c r="R380">
        <v>0</v>
      </c>
      <c r="T380">
        <f t="shared" si="15"/>
        <v>25.272427258533373</v>
      </c>
      <c r="U380">
        <f t="shared" si="16"/>
        <v>10.272427258533373</v>
      </c>
      <c r="V380">
        <f t="shared" si="17"/>
        <v>105.52276178185947</v>
      </c>
    </row>
    <row r="381" spans="2:22" x14ac:dyDescent="0.35">
      <c r="B381" s="4">
        <v>13.9</v>
      </c>
      <c r="C381" s="5">
        <v>2.7904286403681122</v>
      </c>
      <c r="D381" s="5">
        <v>48.1</v>
      </c>
      <c r="E381" s="5">
        <v>0.67100000000000004</v>
      </c>
      <c r="F381" s="5">
        <v>6.649</v>
      </c>
      <c r="G381" s="5">
        <v>93.3</v>
      </c>
      <c r="H381" s="5">
        <v>1.345</v>
      </c>
      <c r="I381" s="5">
        <v>19.8</v>
      </c>
      <c r="J381" s="5">
        <v>23.24</v>
      </c>
      <c r="K381" s="5">
        <v>9.4779999999999998</v>
      </c>
      <c r="L381" s="5">
        <v>15.1112</v>
      </c>
      <c r="M381" s="5">
        <v>26</v>
      </c>
      <c r="N381" s="6">
        <v>7.0452382999999993E-2</v>
      </c>
      <c r="O381" s="5">
        <v>1</v>
      </c>
      <c r="P381">
        <v>0</v>
      </c>
      <c r="Q381">
        <v>0</v>
      </c>
      <c r="R381">
        <v>0</v>
      </c>
      <c r="T381">
        <f t="shared" si="15"/>
        <v>18.389444247077716</v>
      </c>
      <c r="U381">
        <f t="shared" si="16"/>
        <v>4.4894442470777154</v>
      </c>
      <c r="V381">
        <f t="shared" si="17"/>
        <v>20.155109647619195</v>
      </c>
    </row>
    <row r="382" spans="2:22" x14ac:dyDescent="0.35">
      <c r="B382" s="4">
        <v>13.3</v>
      </c>
      <c r="C382" s="5">
        <v>2.3817187722417921</v>
      </c>
      <c r="D382" s="5">
        <v>48.1</v>
      </c>
      <c r="E382" s="5">
        <v>0.67100000000000004</v>
      </c>
      <c r="F382" s="5">
        <v>6.7939999999999996</v>
      </c>
      <c r="G382" s="5">
        <v>98.8</v>
      </c>
      <c r="H382" s="5">
        <v>1.3574999999999999</v>
      </c>
      <c r="I382" s="5">
        <v>19.8</v>
      </c>
      <c r="J382" s="5">
        <v>21.24</v>
      </c>
      <c r="K382" s="5">
        <v>6.0659999999999998</v>
      </c>
      <c r="L382" s="5">
        <v>14.106400000000001</v>
      </c>
      <c r="M382" s="5">
        <v>22</v>
      </c>
      <c r="N382" s="6">
        <v>6.9007471000000001E-2</v>
      </c>
      <c r="O382" s="5">
        <v>1</v>
      </c>
      <c r="P382">
        <v>0</v>
      </c>
      <c r="Q382">
        <v>0</v>
      </c>
      <c r="R382">
        <v>0</v>
      </c>
      <c r="T382">
        <f t="shared" si="15"/>
        <v>18.67077389606062</v>
      </c>
      <c r="U382">
        <f t="shared" si="16"/>
        <v>5.3707738960606193</v>
      </c>
      <c r="V382">
        <f t="shared" si="17"/>
        <v>28.845212242606163</v>
      </c>
    </row>
    <row r="383" spans="2:22" x14ac:dyDescent="0.35">
      <c r="B383" s="4">
        <v>13.1</v>
      </c>
      <c r="C383" s="5">
        <v>3.204703875510067</v>
      </c>
      <c r="D383" s="5">
        <v>48.1</v>
      </c>
      <c r="E383" s="5">
        <v>0.67100000000000004</v>
      </c>
      <c r="F383" s="5">
        <v>6.38</v>
      </c>
      <c r="G383" s="5">
        <v>96.2</v>
      </c>
      <c r="H383" s="5">
        <v>1.3850000000000002</v>
      </c>
      <c r="I383" s="5">
        <v>19.8</v>
      </c>
      <c r="J383" s="5">
        <v>23.69</v>
      </c>
      <c r="K383" s="5">
        <v>9.2620000000000005</v>
      </c>
      <c r="L383" s="5">
        <v>14.104799999999999</v>
      </c>
      <c r="M383" s="5">
        <v>54</v>
      </c>
      <c r="N383" s="6">
        <v>6.3153319999999999E-2</v>
      </c>
      <c r="O383" s="5">
        <v>1</v>
      </c>
      <c r="P383">
        <v>1</v>
      </c>
      <c r="Q383">
        <v>0</v>
      </c>
      <c r="R383">
        <v>0</v>
      </c>
      <c r="T383">
        <f t="shared" si="15"/>
        <v>17.120795882610192</v>
      </c>
      <c r="U383">
        <f t="shared" si="16"/>
        <v>4.0207958826101926</v>
      </c>
      <c r="V383">
        <f t="shared" si="17"/>
        <v>16.166799529615076</v>
      </c>
    </row>
    <row r="384" spans="2:22" x14ac:dyDescent="0.35">
      <c r="B384" s="4">
        <v>10.199999999999999</v>
      </c>
      <c r="C384" s="5">
        <v>2.9373984633239192</v>
      </c>
      <c r="D384" s="5">
        <v>48.1</v>
      </c>
      <c r="E384" s="5">
        <v>0.67100000000000004</v>
      </c>
      <c r="F384" s="5">
        <v>6.2229999999999999</v>
      </c>
      <c r="G384" s="5">
        <v>100</v>
      </c>
      <c r="H384" s="5">
        <v>1.3875</v>
      </c>
      <c r="I384" s="5">
        <v>19.8</v>
      </c>
      <c r="J384" s="5">
        <v>21.78</v>
      </c>
      <c r="K384" s="5">
        <v>7.9039999999999999</v>
      </c>
      <c r="L384" s="5">
        <v>11.0816</v>
      </c>
      <c r="M384" s="5">
        <v>46</v>
      </c>
      <c r="N384" s="6">
        <v>5.8067105000000001E-2</v>
      </c>
      <c r="O384" s="5">
        <v>0</v>
      </c>
      <c r="P384">
        <v>0</v>
      </c>
      <c r="Q384">
        <v>0</v>
      </c>
      <c r="R384">
        <v>1</v>
      </c>
      <c r="T384">
        <f t="shared" si="15"/>
        <v>14.35049493225134</v>
      </c>
      <c r="U384">
        <f t="shared" si="16"/>
        <v>4.1504949322513411</v>
      </c>
      <c r="V384">
        <f t="shared" si="17"/>
        <v>17.226608182644064</v>
      </c>
    </row>
    <row r="385" spans="2:22" x14ac:dyDescent="0.35">
      <c r="B385" s="4">
        <v>10.4</v>
      </c>
      <c r="C385" s="5">
        <v>4.4995451909142234</v>
      </c>
      <c r="D385" s="5">
        <v>48.1</v>
      </c>
      <c r="E385" s="5">
        <v>0.67100000000000004</v>
      </c>
      <c r="F385" s="5">
        <v>6.968</v>
      </c>
      <c r="G385" s="5">
        <v>91.9</v>
      </c>
      <c r="H385" s="5">
        <v>1.4175</v>
      </c>
      <c r="I385" s="5">
        <v>19.8</v>
      </c>
      <c r="J385" s="5">
        <v>17.21</v>
      </c>
      <c r="K385" s="5">
        <v>9.4079999999999995</v>
      </c>
      <c r="L385" s="5">
        <v>14.0832</v>
      </c>
      <c r="M385" s="5">
        <v>21</v>
      </c>
      <c r="N385" s="6">
        <v>6.6591138999999994E-2</v>
      </c>
      <c r="O385" s="5">
        <v>1</v>
      </c>
      <c r="P385">
        <v>0</v>
      </c>
      <c r="Q385">
        <v>0</v>
      </c>
      <c r="R385">
        <v>0</v>
      </c>
      <c r="T385">
        <f t="shared" si="15"/>
        <v>22.7119786193044</v>
      </c>
      <c r="U385">
        <f t="shared" si="16"/>
        <v>12.3119786193044</v>
      </c>
      <c r="V385">
        <f t="shared" si="17"/>
        <v>151.58481752220868</v>
      </c>
    </row>
    <row r="386" spans="2:22" x14ac:dyDescent="0.35">
      <c r="B386" s="4">
        <v>10.9</v>
      </c>
      <c r="C386" s="5">
        <v>2.8257976805709242</v>
      </c>
      <c r="D386" s="5">
        <v>48.1</v>
      </c>
      <c r="E386" s="5">
        <v>0.67100000000000004</v>
      </c>
      <c r="F386" s="5">
        <v>6.5449999999999999</v>
      </c>
      <c r="G386" s="5">
        <v>99.1</v>
      </c>
      <c r="H386" s="5">
        <v>1.5175000000000001</v>
      </c>
      <c r="I386" s="5">
        <v>19.8</v>
      </c>
      <c r="J386" s="5">
        <v>21.08</v>
      </c>
      <c r="K386" s="5">
        <v>8.6180000000000003</v>
      </c>
      <c r="L386" s="5">
        <v>10.087199999999999</v>
      </c>
      <c r="M386" s="5">
        <v>60</v>
      </c>
      <c r="N386" s="6">
        <v>5.814884E-2</v>
      </c>
      <c r="O386" s="5">
        <v>0</v>
      </c>
      <c r="P386">
        <v>0</v>
      </c>
      <c r="Q386">
        <v>0</v>
      </c>
      <c r="R386">
        <v>1</v>
      </c>
      <c r="T386">
        <f t="shared" si="15"/>
        <v>16.280353532055354</v>
      </c>
      <c r="U386">
        <f t="shared" si="16"/>
        <v>5.3803535320553539</v>
      </c>
      <c r="V386">
        <f t="shared" si="17"/>
        <v>28.948204129900521</v>
      </c>
    </row>
    <row r="387" spans="2:22" x14ac:dyDescent="0.35">
      <c r="B387" s="4">
        <v>11.3</v>
      </c>
      <c r="C387" s="5">
        <v>2.321114360892544</v>
      </c>
      <c r="D387" s="5">
        <v>48.1</v>
      </c>
      <c r="E387" s="5">
        <v>0.7</v>
      </c>
      <c r="F387" s="5">
        <v>5.5359999999999996</v>
      </c>
      <c r="G387" s="5">
        <v>100</v>
      </c>
      <c r="H387" s="5">
        <v>1.5774999999999999</v>
      </c>
      <c r="I387" s="5">
        <v>19.8</v>
      </c>
      <c r="J387" s="5">
        <v>23.6</v>
      </c>
      <c r="K387" s="5">
        <v>8.2260000000000009</v>
      </c>
      <c r="L387" s="5">
        <v>11.090400000000001</v>
      </c>
      <c r="M387" s="5">
        <v>46</v>
      </c>
      <c r="N387" s="6">
        <v>6.0649594000000001E-2</v>
      </c>
      <c r="O387" s="5">
        <v>1</v>
      </c>
      <c r="P387">
        <v>0</v>
      </c>
      <c r="Q387">
        <v>1</v>
      </c>
      <c r="R387">
        <v>0</v>
      </c>
      <c r="T387">
        <f t="shared" si="15"/>
        <v>11.468114198786807</v>
      </c>
      <c r="U387">
        <f t="shared" si="16"/>
        <v>0.16811419878680667</v>
      </c>
      <c r="V387">
        <f t="shared" si="17"/>
        <v>2.8262383833729948E-2</v>
      </c>
    </row>
    <row r="388" spans="2:22" x14ac:dyDescent="0.35">
      <c r="B388" s="4">
        <v>12.3</v>
      </c>
      <c r="C388" s="5">
        <v>2.1963886725095501</v>
      </c>
      <c r="D388" s="5">
        <v>48.1</v>
      </c>
      <c r="E388" s="5">
        <v>0.7</v>
      </c>
      <c r="F388" s="5">
        <v>5.52</v>
      </c>
      <c r="G388" s="5">
        <v>100</v>
      </c>
      <c r="H388" s="5">
        <v>1.5349999999999999</v>
      </c>
      <c r="I388" s="5">
        <v>19.8</v>
      </c>
      <c r="J388" s="5">
        <v>24.56</v>
      </c>
      <c r="K388" s="5">
        <v>6.7460000000000004</v>
      </c>
      <c r="L388" s="5">
        <v>15.0984</v>
      </c>
      <c r="M388" s="5">
        <v>41</v>
      </c>
      <c r="N388" s="6">
        <v>7.0122484999999998E-2</v>
      </c>
      <c r="O388" s="5">
        <v>0</v>
      </c>
      <c r="P388">
        <v>1</v>
      </c>
      <c r="Q388">
        <v>0</v>
      </c>
      <c r="R388">
        <v>0</v>
      </c>
      <c r="T388">
        <f t="shared" si="15"/>
        <v>10.644002673425444</v>
      </c>
      <c r="U388">
        <f t="shared" si="16"/>
        <v>-1.6559973265745569</v>
      </c>
      <c r="V388">
        <f t="shared" si="17"/>
        <v>2.7423271456220797</v>
      </c>
    </row>
    <row r="389" spans="2:22" x14ac:dyDescent="0.35">
      <c r="B389" s="4">
        <v>8.8000000000000007</v>
      </c>
      <c r="C389" s="5">
        <v>3.0485571444791901</v>
      </c>
      <c r="D389" s="5">
        <v>48.1</v>
      </c>
      <c r="E389" s="5">
        <v>0.7</v>
      </c>
      <c r="F389" s="5">
        <v>4.3680000000000003</v>
      </c>
      <c r="G389" s="5">
        <v>91.2</v>
      </c>
      <c r="H389" s="5">
        <v>1.44</v>
      </c>
      <c r="I389" s="5">
        <v>19.8</v>
      </c>
      <c r="J389" s="5">
        <v>30.63</v>
      </c>
      <c r="K389" s="5">
        <v>5.6760000000000002</v>
      </c>
      <c r="L389" s="5">
        <v>14.070399999999999</v>
      </c>
      <c r="M389" s="5">
        <v>25</v>
      </c>
      <c r="N389" s="6">
        <v>6.2556586999999997E-2</v>
      </c>
      <c r="O389" s="5">
        <v>0</v>
      </c>
      <c r="P389">
        <v>0</v>
      </c>
      <c r="Q389">
        <v>1</v>
      </c>
      <c r="R389">
        <v>0</v>
      </c>
      <c r="T389">
        <f t="shared" si="15"/>
        <v>0.99997271874339066</v>
      </c>
      <c r="U389">
        <f t="shared" si="16"/>
        <v>-7.80002728125661</v>
      </c>
      <c r="V389">
        <f t="shared" si="17"/>
        <v>60.840425588347387</v>
      </c>
    </row>
    <row r="390" spans="2:22" x14ac:dyDescent="0.35">
      <c r="B390" s="4">
        <v>7.2</v>
      </c>
      <c r="C390" s="5">
        <v>2.879861159011059</v>
      </c>
      <c r="D390" s="5">
        <v>48.1</v>
      </c>
      <c r="E390" s="5">
        <v>0.7</v>
      </c>
      <c r="F390" s="5">
        <v>5.2770000000000001</v>
      </c>
      <c r="G390" s="5">
        <v>98.1</v>
      </c>
      <c r="H390" s="5">
        <v>1.4275000000000002</v>
      </c>
      <c r="I390" s="5">
        <v>19.8</v>
      </c>
      <c r="J390" s="5">
        <v>30.81</v>
      </c>
      <c r="K390" s="5">
        <v>10.144</v>
      </c>
      <c r="L390" s="5">
        <v>13.057600000000001</v>
      </c>
      <c r="M390" s="5">
        <v>36</v>
      </c>
      <c r="N390" s="6">
        <v>5.9990847999999999E-2</v>
      </c>
      <c r="O390" s="5">
        <v>0</v>
      </c>
      <c r="P390">
        <v>0</v>
      </c>
      <c r="Q390">
        <v>0</v>
      </c>
      <c r="R390">
        <v>1</v>
      </c>
      <c r="T390">
        <f t="shared" ref="T390:T453" si="18">B$2+SUMPRODUCT(C$2:R$2,C390:R390)</f>
        <v>5.5663188897871967</v>
      </c>
      <c r="U390">
        <f t="shared" ref="U390:U453" si="19">T390-B390</f>
        <v>-1.6336811102128035</v>
      </c>
      <c r="V390">
        <f t="shared" ref="V390:V453" si="20">U390*U390</f>
        <v>2.6689139698661384</v>
      </c>
    </row>
    <row r="391" spans="2:22" x14ac:dyDescent="0.35">
      <c r="B391" s="4">
        <v>10.5</v>
      </c>
      <c r="C391" s="5">
        <v>3.2345050497403935</v>
      </c>
      <c r="D391" s="5">
        <v>48.1</v>
      </c>
      <c r="E391" s="5">
        <v>0.7</v>
      </c>
      <c r="F391" s="5">
        <v>4.6520000000000001</v>
      </c>
      <c r="G391" s="5">
        <v>100</v>
      </c>
      <c r="H391" s="5">
        <v>1.4675</v>
      </c>
      <c r="I391" s="5">
        <v>19.8</v>
      </c>
      <c r="J391" s="5">
        <v>28.28</v>
      </c>
      <c r="K391" s="5">
        <v>7.71</v>
      </c>
      <c r="L391" s="5">
        <v>15.084</v>
      </c>
      <c r="M391" s="5">
        <v>34</v>
      </c>
      <c r="N391" s="6">
        <v>5.9673707999999999E-2</v>
      </c>
      <c r="O391" s="5">
        <v>1</v>
      </c>
      <c r="P391">
        <v>0</v>
      </c>
      <c r="Q391">
        <v>1</v>
      </c>
      <c r="R391">
        <v>0</v>
      </c>
      <c r="T391">
        <f t="shared" si="18"/>
        <v>5.2942446657838067</v>
      </c>
      <c r="U391">
        <f t="shared" si="19"/>
        <v>-5.2057553342161933</v>
      </c>
      <c r="V391">
        <f t="shared" si="20"/>
        <v>27.099888599720352</v>
      </c>
    </row>
    <row r="392" spans="2:22" x14ac:dyDescent="0.35">
      <c r="B392" s="4">
        <v>7.4</v>
      </c>
      <c r="C392" s="5">
        <v>3.1611238231251</v>
      </c>
      <c r="D392" s="5">
        <v>48.1</v>
      </c>
      <c r="E392" s="5">
        <v>0.7</v>
      </c>
      <c r="F392" s="5">
        <v>5</v>
      </c>
      <c r="G392" s="5">
        <v>89.5</v>
      </c>
      <c r="H392" s="5">
        <v>1.52</v>
      </c>
      <c r="I392" s="5">
        <v>19.8</v>
      </c>
      <c r="J392" s="5">
        <v>31.99</v>
      </c>
      <c r="K392" s="5">
        <v>8.3480000000000008</v>
      </c>
      <c r="L392" s="5">
        <v>15.059200000000001</v>
      </c>
      <c r="M392" s="5">
        <v>54</v>
      </c>
      <c r="N392" s="6">
        <v>6.1626983000000003E-2</v>
      </c>
      <c r="O392" s="5">
        <v>0</v>
      </c>
      <c r="P392">
        <v>0</v>
      </c>
      <c r="Q392">
        <v>0</v>
      </c>
      <c r="R392">
        <v>1</v>
      </c>
      <c r="T392">
        <f t="shared" si="18"/>
        <v>3.6694640055410579</v>
      </c>
      <c r="U392">
        <f t="shared" si="19"/>
        <v>-3.7305359944589425</v>
      </c>
      <c r="V392">
        <f t="shared" si="20"/>
        <v>13.916898805953771</v>
      </c>
    </row>
    <row r="393" spans="2:22" x14ac:dyDescent="0.35">
      <c r="B393" s="4">
        <v>10.199999999999999</v>
      </c>
      <c r="C393" s="5">
        <v>2.7300530205785511</v>
      </c>
      <c r="D393" s="5">
        <v>48.1</v>
      </c>
      <c r="E393" s="5">
        <v>0.7</v>
      </c>
      <c r="F393" s="5">
        <v>4.88</v>
      </c>
      <c r="G393" s="5">
        <v>100</v>
      </c>
      <c r="H393" s="5">
        <v>1.59</v>
      </c>
      <c r="I393" s="5">
        <v>19.8</v>
      </c>
      <c r="J393" s="5">
        <v>30.62</v>
      </c>
      <c r="K393" s="5">
        <v>6.1040000000000001</v>
      </c>
      <c r="L393" s="5">
        <v>10.0816</v>
      </c>
      <c r="M393" s="5">
        <v>25</v>
      </c>
      <c r="N393" s="6">
        <v>7.1030257999999999E-2</v>
      </c>
      <c r="O393" s="5">
        <v>0</v>
      </c>
      <c r="P393">
        <v>1</v>
      </c>
      <c r="Q393">
        <v>0</v>
      </c>
      <c r="R393">
        <v>0</v>
      </c>
      <c r="T393">
        <f t="shared" si="18"/>
        <v>3.6509079004439444</v>
      </c>
      <c r="U393">
        <f t="shared" si="19"/>
        <v>-6.5490920995560549</v>
      </c>
      <c r="V393">
        <f t="shared" si="20"/>
        <v>42.890607328467532</v>
      </c>
    </row>
    <row r="394" spans="2:22" x14ac:dyDescent="0.35">
      <c r="B394" s="4">
        <v>11.5</v>
      </c>
      <c r="C394" s="5">
        <v>2.2139440251429869</v>
      </c>
      <c r="D394" s="5">
        <v>48.1</v>
      </c>
      <c r="E394" s="5">
        <v>0.7</v>
      </c>
      <c r="F394" s="5">
        <v>5.39</v>
      </c>
      <c r="G394" s="5">
        <v>98.9</v>
      </c>
      <c r="H394" s="5">
        <v>1.73</v>
      </c>
      <c r="I394" s="5">
        <v>19.8</v>
      </c>
      <c r="J394" s="5">
        <v>20.85</v>
      </c>
      <c r="K394" s="5">
        <v>6.03</v>
      </c>
      <c r="L394" s="5">
        <v>12.092000000000001</v>
      </c>
      <c r="M394" s="5">
        <v>51</v>
      </c>
      <c r="N394" s="6">
        <v>6.1502094E-2</v>
      </c>
      <c r="O394" s="5">
        <v>0</v>
      </c>
      <c r="P394">
        <v>0</v>
      </c>
      <c r="Q394">
        <v>0</v>
      </c>
      <c r="R394">
        <v>1</v>
      </c>
      <c r="T394">
        <f t="shared" si="18"/>
        <v>10.243111456857999</v>
      </c>
      <c r="U394">
        <f t="shared" si="19"/>
        <v>-1.2568885431420007</v>
      </c>
      <c r="V394">
        <f t="shared" si="20"/>
        <v>1.5797688098816209</v>
      </c>
    </row>
    <row r="395" spans="2:22" x14ac:dyDescent="0.35">
      <c r="B395" s="4">
        <v>15.1</v>
      </c>
      <c r="C395" s="5">
        <v>2.0746990638882306</v>
      </c>
      <c r="D395" s="5">
        <v>48.1</v>
      </c>
      <c r="E395" s="5">
        <v>0.7</v>
      </c>
      <c r="F395" s="5">
        <v>5.7130000000000001</v>
      </c>
      <c r="G395" s="5">
        <v>97</v>
      </c>
      <c r="H395" s="5">
        <v>1.9250000000000003</v>
      </c>
      <c r="I395" s="5">
        <v>19.8</v>
      </c>
      <c r="J395" s="5">
        <v>17.11</v>
      </c>
      <c r="K395" s="5">
        <v>9.702</v>
      </c>
      <c r="L395" s="5">
        <v>11.120799999999999</v>
      </c>
      <c r="M395" s="5">
        <v>20</v>
      </c>
      <c r="N395" s="6">
        <v>7.1082586000000003E-2</v>
      </c>
      <c r="O395" s="5">
        <v>1</v>
      </c>
      <c r="P395">
        <v>0</v>
      </c>
      <c r="Q395">
        <v>1</v>
      </c>
      <c r="R395">
        <v>0</v>
      </c>
      <c r="T395">
        <f t="shared" si="18"/>
        <v>16.220737779164548</v>
      </c>
      <c r="U395">
        <f t="shared" si="19"/>
        <v>1.1207377791645481</v>
      </c>
      <c r="V395">
        <f t="shared" si="20"/>
        <v>1.2560531696466835</v>
      </c>
    </row>
    <row r="396" spans="2:22" x14ac:dyDescent="0.35">
      <c r="B396" s="4">
        <v>23.2</v>
      </c>
      <c r="C396" s="5">
        <v>1.8394458498493202</v>
      </c>
      <c r="D396" s="5">
        <v>48.1</v>
      </c>
      <c r="E396" s="5">
        <v>0.7</v>
      </c>
      <c r="F396" s="5">
        <v>6.0510000000000002</v>
      </c>
      <c r="G396" s="5">
        <v>82.5</v>
      </c>
      <c r="H396" s="5">
        <v>2.17</v>
      </c>
      <c r="I396" s="5">
        <v>19.8</v>
      </c>
      <c r="J396" s="5">
        <v>18.760000000000002</v>
      </c>
      <c r="K396" s="5">
        <v>9.6639999999999997</v>
      </c>
      <c r="L396" s="5">
        <v>10.185600000000001</v>
      </c>
      <c r="M396" s="5">
        <v>53</v>
      </c>
      <c r="N396" s="6">
        <v>6.1832935999999998E-2</v>
      </c>
      <c r="O396" s="5">
        <v>1</v>
      </c>
      <c r="P396">
        <v>0</v>
      </c>
      <c r="Q396">
        <v>1</v>
      </c>
      <c r="R396">
        <v>0</v>
      </c>
      <c r="T396">
        <f t="shared" si="18"/>
        <v>16.292338384788067</v>
      </c>
      <c r="U396">
        <f t="shared" si="19"/>
        <v>-6.9076616152119321</v>
      </c>
      <c r="V396">
        <f t="shared" si="20"/>
        <v>47.715788990272316</v>
      </c>
    </row>
    <row r="397" spans="2:22" x14ac:dyDescent="0.35">
      <c r="B397" s="4">
        <v>9.6999999999999993</v>
      </c>
      <c r="C397" s="5">
        <v>2.5319413057001379</v>
      </c>
      <c r="D397" s="5">
        <v>48.1</v>
      </c>
      <c r="E397" s="5">
        <v>0.7</v>
      </c>
      <c r="F397" s="5">
        <v>5.0359999999999996</v>
      </c>
      <c r="G397" s="5">
        <v>97</v>
      </c>
      <c r="H397" s="5">
        <v>1.77</v>
      </c>
      <c r="I397" s="5">
        <v>19.8</v>
      </c>
      <c r="J397" s="5">
        <v>25.68</v>
      </c>
      <c r="K397" s="5">
        <v>5.4939999999999998</v>
      </c>
      <c r="L397" s="5">
        <v>14.0776</v>
      </c>
      <c r="M397" s="5">
        <v>51</v>
      </c>
      <c r="N397" s="6">
        <v>6.8542098999999995E-2</v>
      </c>
      <c r="O397" s="5">
        <v>0</v>
      </c>
      <c r="P397">
        <v>0</v>
      </c>
      <c r="Q397">
        <v>0</v>
      </c>
      <c r="R397">
        <v>0</v>
      </c>
      <c r="T397">
        <f t="shared" si="18"/>
        <v>7.0890704804743754</v>
      </c>
      <c r="U397">
        <f t="shared" si="19"/>
        <v>-2.6109295195256239</v>
      </c>
      <c r="V397">
        <f t="shared" si="20"/>
        <v>6.8169529559303053</v>
      </c>
    </row>
    <row r="398" spans="2:22" x14ac:dyDescent="0.35">
      <c r="B398" s="4">
        <v>13.8</v>
      </c>
      <c r="C398" s="5">
        <v>2.2664147626888429</v>
      </c>
      <c r="D398" s="5">
        <v>48.1</v>
      </c>
      <c r="E398" s="5">
        <v>0.69299999999999995</v>
      </c>
      <c r="F398" s="5">
        <v>6.1929999999999996</v>
      </c>
      <c r="G398" s="5">
        <v>92.6</v>
      </c>
      <c r="H398" s="5">
        <v>1.7925</v>
      </c>
      <c r="I398" s="5">
        <v>19.8</v>
      </c>
      <c r="J398" s="5">
        <v>15.17</v>
      </c>
      <c r="K398" s="5">
        <v>9.0760000000000005</v>
      </c>
      <c r="L398" s="5">
        <v>14.1104</v>
      </c>
      <c r="M398" s="5">
        <v>55</v>
      </c>
      <c r="N398" s="6">
        <v>6.2731081999999994E-2</v>
      </c>
      <c r="O398" s="5">
        <v>0</v>
      </c>
      <c r="P398">
        <v>0</v>
      </c>
      <c r="Q398">
        <v>1</v>
      </c>
      <c r="R398">
        <v>0</v>
      </c>
      <c r="T398">
        <f t="shared" si="18"/>
        <v>18.621830842452749</v>
      </c>
      <c r="U398">
        <f t="shared" si="19"/>
        <v>4.8218308424527478</v>
      </c>
      <c r="V398">
        <f t="shared" si="20"/>
        <v>23.250052673228577</v>
      </c>
    </row>
    <row r="399" spans="2:22" x14ac:dyDescent="0.35">
      <c r="B399" s="4">
        <v>12.7</v>
      </c>
      <c r="C399" s="5">
        <v>2.6644326359464867</v>
      </c>
      <c r="D399" s="5">
        <v>48.1</v>
      </c>
      <c r="E399" s="5">
        <v>0.69299999999999995</v>
      </c>
      <c r="F399" s="5">
        <v>5.8869999999999996</v>
      </c>
      <c r="G399" s="5">
        <v>94.7</v>
      </c>
      <c r="H399" s="5">
        <v>1.7825</v>
      </c>
      <c r="I399" s="5">
        <v>19.8</v>
      </c>
      <c r="J399" s="5">
        <v>16.350000000000001</v>
      </c>
      <c r="K399" s="5">
        <v>6.7539999999999996</v>
      </c>
      <c r="L399" s="5">
        <v>15.101599999999999</v>
      </c>
      <c r="M399" s="5">
        <v>40</v>
      </c>
      <c r="N399" s="6">
        <v>6.5389612E-2</v>
      </c>
      <c r="O399" s="5">
        <v>0</v>
      </c>
      <c r="P399">
        <v>0</v>
      </c>
      <c r="Q399">
        <v>0</v>
      </c>
      <c r="R399">
        <v>0</v>
      </c>
      <c r="T399">
        <f t="shared" si="18"/>
        <v>16.207882195568583</v>
      </c>
      <c r="U399">
        <f t="shared" si="19"/>
        <v>3.5078821955685839</v>
      </c>
      <c r="V399">
        <f t="shared" si="20"/>
        <v>12.305237497987068</v>
      </c>
    </row>
    <row r="400" spans="2:22" x14ac:dyDescent="0.35">
      <c r="B400" s="4">
        <v>13.1</v>
      </c>
      <c r="C400" s="5">
        <v>2.2738512004209461</v>
      </c>
      <c r="D400" s="5">
        <v>48.1</v>
      </c>
      <c r="E400" s="5">
        <v>0.69299999999999995</v>
      </c>
      <c r="F400" s="5">
        <v>6.4710000000000001</v>
      </c>
      <c r="G400" s="5">
        <v>98.8</v>
      </c>
      <c r="H400" s="5">
        <v>1.7249999999999999</v>
      </c>
      <c r="I400" s="5">
        <v>19.8</v>
      </c>
      <c r="J400" s="5">
        <v>17.12</v>
      </c>
      <c r="K400" s="5">
        <v>5.7619999999999996</v>
      </c>
      <c r="L400" s="5">
        <v>15.104799999999999</v>
      </c>
      <c r="M400" s="5">
        <v>29</v>
      </c>
      <c r="N400" s="6">
        <v>7.1121639E-2</v>
      </c>
      <c r="O400" s="5">
        <v>0</v>
      </c>
      <c r="P400">
        <v>0</v>
      </c>
      <c r="Q400">
        <v>0</v>
      </c>
      <c r="R400">
        <v>1</v>
      </c>
      <c r="T400">
        <f t="shared" si="18"/>
        <v>17.278300791379632</v>
      </c>
      <c r="U400">
        <f t="shared" si="19"/>
        <v>4.1783007913796322</v>
      </c>
      <c r="V400">
        <f t="shared" si="20"/>
        <v>17.45819750324366</v>
      </c>
    </row>
    <row r="401" spans="2:22" x14ac:dyDescent="0.35">
      <c r="B401" s="4">
        <v>12.5</v>
      </c>
      <c r="C401" s="5">
        <v>1.9274624605576969</v>
      </c>
      <c r="D401" s="5">
        <v>48.1</v>
      </c>
      <c r="E401" s="5">
        <v>0.69299999999999995</v>
      </c>
      <c r="F401" s="5">
        <v>6.4050000000000002</v>
      </c>
      <c r="G401" s="5">
        <v>96</v>
      </c>
      <c r="H401" s="5">
        <v>1.675</v>
      </c>
      <c r="I401" s="5">
        <v>19.8</v>
      </c>
      <c r="J401" s="5">
        <v>19.37</v>
      </c>
      <c r="K401" s="5">
        <v>5.45</v>
      </c>
      <c r="L401" s="5">
        <v>11.1</v>
      </c>
      <c r="M401" s="5">
        <v>24</v>
      </c>
      <c r="N401" s="6">
        <v>6.8462877000000005E-2</v>
      </c>
      <c r="O401" s="5">
        <v>1</v>
      </c>
      <c r="P401">
        <v>0</v>
      </c>
      <c r="Q401">
        <v>1</v>
      </c>
      <c r="R401">
        <v>0</v>
      </c>
      <c r="T401">
        <f t="shared" si="18"/>
        <v>16.600745802406362</v>
      </c>
      <c r="U401">
        <f t="shared" si="19"/>
        <v>4.1007458024063617</v>
      </c>
      <c r="V401">
        <f t="shared" si="20"/>
        <v>16.816116135953393</v>
      </c>
    </row>
    <row r="402" spans="2:22" x14ac:dyDescent="0.35">
      <c r="B402" s="4">
        <v>8.5</v>
      </c>
      <c r="C402" s="5">
        <v>2.1601017509676939</v>
      </c>
      <c r="D402" s="5">
        <v>48.1</v>
      </c>
      <c r="E402" s="5">
        <v>0.69299999999999995</v>
      </c>
      <c r="F402" s="5">
        <v>5.7469999999999999</v>
      </c>
      <c r="G402" s="5">
        <v>98.9</v>
      </c>
      <c r="H402" s="5">
        <v>1.6349999999999998</v>
      </c>
      <c r="I402" s="5">
        <v>19.8</v>
      </c>
      <c r="J402" s="5">
        <v>19.920000000000002</v>
      </c>
      <c r="K402" s="5">
        <v>9.27</v>
      </c>
      <c r="L402" s="5">
        <v>14.068</v>
      </c>
      <c r="M402" s="5">
        <v>22</v>
      </c>
      <c r="N402" s="6">
        <v>6.6236519999999993E-2</v>
      </c>
      <c r="O402" s="5">
        <v>0</v>
      </c>
      <c r="P402">
        <v>0</v>
      </c>
      <c r="Q402">
        <v>0</v>
      </c>
      <c r="R402">
        <v>0</v>
      </c>
      <c r="T402">
        <f t="shared" si="18"/>
        <v>14.241274938994739</v>
      </c>
      <c r="U402">
        <f t="shared" si="19"/>
        <v>5.7412749389947386</v>
      </c>
      <c r="V402">
        <f t="shared" si="20"/>
        <v>32.962237925129038</v>
      </c>
    </row>
    <row r="403" spans="2:22" x14ac:dyDescent="0.35">
      <c r="B403" s="4">
        <v>5</v>
      </c>
      <c r="C403" s="5">
        <v>3.6725417171463159</v>
      </c>
      <c r="D403" s="5">
        <v>48.1</v>
      </c>
      <c r="E403" s="5">
        <v>0.69299999999999995</v>
      </c>
      <c r="F403" s="5">
        <v>5.4530000000000003</v>
      </c>
      <c r="G403" s="5">
        <v>100</v>
      </c>
      <c r="H403" s="5">
        <v>1.49</v>
      </c>
      <c r="I403" s="5">
        <v>19.8</v>
      </c>
      <c r="J403" s="5">
        <v>30.59</v>
      </c>
      <c r="K403" s="5">
        <v>9.3000000000000007</v>
      </c>
      <c r="L403" s="5">
        <v>13.04</v>
      </c>
      <c r="M403" s="5">
        <v>26</v>
      </c>
      <c r="N403" s="6">
        <v>6.5253150999999995E-2</v>
      </c>
      <c r="O403" s="5">
        <v>0</v>
      </c>
      <c r="P403">
        <v>1</v>
      </c>
      <c r="Q403">
        <v>0</v>
      </c>
      <c r="R403">
        <v>0</v>
      </c>
      <c r="T403">
        <f t="shared" si="18"/>
        <v>7.287346552021341</v>
      </c>
      <c r="U403">
        <f t="shared" si="19"/>
        <v>2.287346552021341</v>
      </c>
      <c r="V403">
        <f t="shared" si="20"/>
        <v>5.231954249043917</v>
      </c>
    </row>
    <row r="404" spans="2:22" x14ac:dyDescent="0.35">
      <c r="B404" s="4">
        <v>6.3</v>
      </c>
      <c r="C404" s="5">
        <v>2.3902799863331441</v>
      </c>
      <c r="D404" s="5">
        <v>48.1</v>
      </c>
      <c r="E404" s="5">
        <v>0.69299999999999995</v>
      </c>
      <c r="F404" s="5">
        <v>5.8520000000000003</v>
      </c>
      <c r="G404" s="5">
        <v>77.8</v>
      </c>
      <c r="H404" s="5">
        <v>1.5</v>
      </c>
      <c r="I404" s="5">
        <v>19.8</v>
      </c>
      <c r="J404" s="5">
        <v>29.97</v>
      </c>
      <c r="K404" s="5">
        <v>6.726</v>
      </c>
      <c r="L404" s="5">
        <v>14.0504</v>
      </c>
      <c r="M404" s="5">
        <v>42</v>
      </c>
      <c r="N404" s="6">
        <v>6.1264059000000003E-2</v>
      </c>
      <c r="O404" s="5">
        <v>0</v>
      </c>
      <c r="P404">
        <v>0</v>
      </c>
      <c r="Q404">
        <v>1</v>
      </c>
      <c r="R404">
        <v>0</v>
      </c>
      <c r="T404">
        <f t="shared" si="18"/>
        <v>8.0196165915627411</v>
      </c>
      <c r="U404">
        <f t="shared" si="19"/>
        <v>1.7196165915627413</v>
      </c>
      <c r="V404">
        <f t="shared" si="20"/>
        <v>2.9570812219778597</v>
      </c>
    </row>
    <row r="405" spans="2:22" x14ac:dyDescent="0.35">
      <c r="B405" s="4">
        <v>5.6</v>
      </c>
      <c r="C405" s="5">
        <v>3.2598680448992714</v>
      </c>
      <c r="D405" s="5">
        <v>48.1</v>
      </c>
      <c r="E405" s="5">
        <v>0.69299999999999995</v>
      </c>
      <c r="F405" s="5">
        <v>5.9870000000000001</v>
      </c>
      <c r="G405" s="5">
        <v>100</v>
      </c>
      <c r="H405" s="5">
        <v>1.5899999999999999</v>
      </c>
      <c r="I405" s="5">
        <v>19.8</v>
      </c>
      <c r="J405" s="5">
        <v>26.77</v>
      </c>
      <c r="K405" s="5">
        <v>9.2119999999999997</v>
      </c>
      <c r="L405" s="5">
        <v>11.0448</v>
      </c>
      <c r="M405" s="5">
        <v>30</v>
      </c>
      <c r="N405" s="6">
        <v>6.1734721999999999E-2</v>
      </c>
      <c r="O405" s="5">
        <v>1</v>
      </c>
      <c r="P405">
        <v>1</v>
      </c>
      <c r="Q405">
        <v>0</v>
      </c>
      <c r="R405">
        <v>0</v>
      </c>
      <c r="T405">
        <f t="shared" si="18"/>
        <v>12.272199521201642</v>
      </c>
      <c r="U405">
        <f t="shared" si="19"/>
        <v>6.6721995212016427</v>
      </c>
      <c r="V405">
        <f t="shared" si="20"/>
        <v>44.518246450723431</v>
      </c>
    </row>
    <row r="406" spans="2:22" x14ac:dyDescent="0.35">
      <c r="B406" s="4">
        <v>7.2</v>
      </c>
      <c r="C406" s="5">
        <v>2.7236741753351374</v>
      </c>
      <c r="D406" s="5">
        <v>48.1</v>
      </c>
      <c r="E406" s="5">
        <v>0.69299999999999995</v>
      </c>
      <c r="F406" s="5">
        <v>6.343</v>
      </c>
      <c r="G406" s="5">
        <v>100</v>
      </c>
      <c r="H406" s="5">
        <v>1.575</v>
      </c>
      <c r="I406" s="5">
        <v>19.8</v>
      </c>
      <c r="J406" s="5">
        <v>20.32</v>
      </c>
      <c r="K406" s="5">
        <v>7.3440000000000003</v>
      </c>
      <c r="L406" s="5">
        <v>10.057600000000001</v>
      </c>
      <c r="M406" s="5">
        <v>50</v>
      </c>
      <c r="N406" s="6">
        <v>7.0291108000000005E-2</v>
      </c>
      <c r="O406" s="5">
        <v>1</v>
      </c>
      <c r="P406">
        <v>0</v>
      </c>
      <c r="Q406">
        <v>0</v>
      </c>
      <c r="R406">
        <v>0</v>
      </c>
      <c r="T406">
        <f t="shared" si="18"/>
        <v>17.287504311722948</v>
      </c>
      <c r="U406">
        <f t="shared" si="19"/>
        <v>10.087504311722949</v>
      </c>
      <c r="V406">
        <f t="shared" si="20"/>
        <v>101.75774323902908</v>
      </c>
    </row>
    <row r="407" spans="2:22" x14ac:dyDescent="0.35">
      <c r="B407" s="4">
        <v>12.1</v>
      </c>
      <c r="C407" s="5">
        <v>2.3604492022168682</v>
      </c>
      <c r="D407" s="5">
        <v>48.1</v>
      </c>
      <c r="E407" s="5">
        <v>0.69299999999999995</v>
      </c>
      <c r="F407" s="5">
        <v>6.4039999999999999</v>
      </c>
      <c r="G407" s="5">
        <v>100</v>
      </c>
      <c r="H407" s="5">
        <v>1.6375</v>
      </c>
      <c r="I407" s="5">
        <v>19.8</v>
      </c>
      <c r="J407" s="5">
        <v>20.309999999999999</v>
      </c>
      <c r="K407" s="5">
        <v>5.4420000000000002</v>
      </c>
      <c r="L407" s="5">
        <v>14.0968</v>
      </c>
      <c r="M407" s="5">
        <v>42</v>
      </c>
      <c r="N407" s="6">
        <v>6.8858839000000005E-2</v>
      </c>
      <c r="O407" s="5">
        <v>0</v>
      </c>
      <c r="P407">
        <v>0</v>
      </c>
      <c r="Q407">
        <v>1</v>
      </c>
      <c r="R407">
        <v>0</v>
      </c>
      <c r="T407">
        <f t="shared" si="18"/>
        <v>15.554492021783798</v>
      </c>
      <c r="U407">
        <f t="shared" si="19"/>
        <v>3.454492021783798</v>
      </c>
      <c r="V407">
        <f t="shared" si="20"/>
        <v>11.933515128567912</v>
      </c>
    </row>
    <row r="408" spans="2:22" x14ac:dyDescent="0.35">
      <c r="B408" s="4">
        <v>8.3000000000000007</v>
      </c>
      <c r="C408" s="5">
        <v>3.250440381229692</v>
      </c>
      <c r="D408" s="5">
        <v>48.1</v>
      </c>
      <c r="E408" s="5">
        <v>0.69299999999999995</v>
      </c>
      <c r="F408" s="5">
        <v>5.3490000000000002</v>
      </c>
      <c r="G408" s="5">
        <v>96</v>
      </c>
      <c r="H408" s="5">
        <v>1.7024999999999999</v>
      </c>
      <c r="I408" s="5">
        <v>19.8</v>
      </c>
      <c r="J408" s="5">
        <v>19.77</v>
      </c>
      <c r="K408" s="5">
        <v>7.8997670682730989</v>
      </c>
      <c r="L408" s="5">
        <v>15.0664</v>
      </c>
      <c r="M408" s="5">
        <v>40</v>
      </c>
      <c r="N408" s="6">
        <v>6.7688665999999995E-2</v>
      </c>
      <c r="O408" s="5">
        <v>1</v>
      </c>
      <c r="P408">
        <v>0</v>
      </c>
      <c r="Q408">
        <v>1</v>
      </c>
      <c r="R408">
        <v>0</v>
      </c>
      <c r="T408">
        <f t="shared" si="18"/>
        <v>13.536973533767554</v>
      </c>
      <c r="U408">
        <f t="shared" si="19"/>
        <v>5.2369735337675536</v>
      </c>
      <c r="V408">
        <f t="shared" si="20"/>
        <v>27.425891793381819</v>
      </c>
    </row>
    <row r="409" spans="2:22" x14ac:dyDescent="0.35">
      <c r="B409" s="4">
        <v>8.5</v>
      </c>
      <c r="C409" s="5">
        <v>3.7501908988370403</v>
      </c>
      <c r="D409" s="5">
        <v>48.1</v>
      </c>
      <c r="E409" s="5">
        <v>0.69299999999999995</v>
      </c>
      <c r="F409" s="5">
        <v>5.5309999999999997</v>
      </c>
      <c r="G409" s="5">
        <v>85.4</v>
      </c>
      <c r="H409" s="5">
        <v>1.6074999999999999</v>
      </c>
      <c r="I409" s="5">
        <v>19.8</v>
      </c>
      <c r="J409" s="5">
        <v>27.38</v>
      </c>
      <c r="K409" s="5">
        <v>8.4700000000000006</v>
      </c>
      <c r="L409" s="5">
        <v>11.068</v>
      </c>
      <c r="M409" s="5">
        <v>56</v>
      </c>
      <c r="N409" s="6">
        <v>6.1470407999999997E-2</v>
      </c>
      <c r="O409" s="5">
        <v>0</v>
      </c>
      <c r="P409">
        <v>0</v>
      </c>
      <c r="Q409">
        <v>0</v>
      </c>
      <c r="R409">
        <v>0</v>
      </c>
      <c r="T409">
        <f t="shared" si="18"/>
        <v>8.9502250103059495</v>
      </c>
      <c r="U409">
        <f t="shared" si="19"/>
        <v>0.45022501030594952</v>
      </c>
      <c r="V409">
        <f t="shared" si="20"/>
        <v>0.20270255990499236</v>
      </c>
    </row>
    <row r="410" spans="2:22" x14ac:dyDescent="0.35">
      <c r="B410" s="4">
        <v>5</v>
      </c>
      <c r="C410" s="5">
        <v>4.2329580192534166</v>
      </c>
      <c r="D410" s="5">
        <v>48.1</v>
      </c>
      <c r="E410" s="5">
        <v>0.69299999999999995</v>
      </c>
      <c r="F410" s="5">
        <v>5.6829999999999998</v>
      </c>
      <c r="G410" s="5">
        <v>100</v>
      </c>
      <c r="H410" s="5">
        <v>1.425</v>
      </c>
      <c r="I410" s="5">
        <v>19.8</v>
      </c>
      <c r="J410" s="5">
        <v>22.98</v>
      </c>
      <c r="K410" s="5">
        <v>7.3</v>
      </c>
      <c r="L410" s="5">
        <v>14.04</v>
      </c>
      <c r="M410" s="5">
        <v>38</v>
      </c>
      <c r="N410" s="6">
        <v>6.5307953000000002E-2</v>
      </c>
      <c r="O410" s="5">
        <v>1</v>
      </c>
      <c r="P410">
        <v>0</v>
      </c>
      <c r="Q410">
        <v>1</v>
      </c>
      <c r="R410">
        <v>0</v>
      </c>
      <c r="T410">
        <f t="shared" si="18"/>
        <v>12.897643446673445</v>
      </c>
      <c r="U410">
        <f t="shared" si="19"/>
        <v>7.8976434466734453</v>
      </c>
      <c r="V410">
        <f t="shared" si="20"/>
        <v>62.372772010784018</v>
      </c>
    </row>
    <row r="411" spans="2:22" x14ac:dyDescent="0.35">
      <c r="B411" s="4">
        <v>11.9</v>
      </c>
      <c r="C411" s="5">
        <v>3.0780585258000213</v>
      </c>
      <c r="D411" s="5">
        <v>48.1</v>
      </c>
      <c r="E411" s="5">
        <v>0.65900000000000003</v>
      </c>
      <c r="F411" s="5">
        <v>4.1379999999999999</v>
      </c>
      <c r="G411" s="5">
        <v>100</v>
      </c>
      <c r="H411" s="5">
        <v>1.1775</v>
      </c>
      <c r="I411" s="5">
        <v>19.8</v>
      </c>
      <c r="J411" s="5">
        <v>23.34</v>
      </c>
      <c r="K411" s="5">
        <v>8.5380000000000003</v>
      </c>
      <c r="L411" s="5">
        <v>14.0952</v>
      </c>
      <c r="M411" s="5">
        <v>53</v>
      </c>
      <c r="N411" s="6">
        <v>6.1901184999999997E-2</v>
      </c>
      <c r="O411" s="5">
        <v>1</v>
      </c>
      <c r="P411">
        <v>0</v>
      </c>
      <c r="Q411">
        <v>1</v>
      </c>
      <c r="R411">
        <v>0</v>
      </c>
      <c r="T411">
        <f t="shared" si="18"/>
        <v>7.9322452562774552</v>
      </c>
      <c r="U411">
        <f t="shared" si="19"/>
        <v>-3.9677547437225451</v>
      </c>
      <c r="V411">
        <f t="shared" si="20"/>
        <v>15.743077706332759</v>
      </c>
    </row>
    <row r="412" spans="2:22" x14ac:dyDescent="0.35">
      <c r="B412" s="4">
        <v>27.9</v>
      </c>
      <c r="C412" s="5">
        <v>2.5611807266231144</v>
      </c>
      <c r="D412" s="5">
        <v>48.1</v>
      </c>
      <c r="E412" s="5">
        <v>0.65900000000000003</v>
      </c>
      <c r="F412" s="5">
        <v>5.6079999999999997</v>
      </c>
      <c r="G412" s="5">
        <v>100</v>
      </c>
      <c r="H412" s="5">
        <v>1.2874999999999999</v>
      </c>
      <c r="I412" s="5">
        <v>19.8</v>
      </c>
      <c r="J412" s="5">
        <v>12.13</v>
      </c>
      <c r="K412" s="5">
        <v>6.6580000000000004</v>
      </c>
      <c r="L412" s="5">
        <v>13.2232</v>
      </c>
      <c r="M412" s="5">
        <v>26</v>
      </c>
      <c r="N412" s="6">
        <v>6.7194873000000002E-2</v>
      </c>
      <c r="O412" s="5">
        <v>1</v>
      </c>
      <c r="P412">
        <v>0</v>
      </c>
      <c r="Q412">
        <v>1</v>
      </c>
      <c r="R412">
        <v>0</v>
      </c>
      <c r="T412">
        <f t="shared" si="18"/>
        <v>19.329061705474647</v>
      </c>
      <c r="U412">
        <f t="shared" si="19"/>
        <v>-8.5709382945253516</v>
      </c>
      <c r="V412">
        <f t="shared" si="20"/>
        <v>73.460983248561149</v>
      </c>
    </row>
    <row r="413" spans="2:22" x14ac:dyDescent="0.35">
      <c r="B413" s="4">
        <v>17.2</v>
      </c>
      <c r="C413" s="5">
        <v>2.1286946938918567</v>
      </c>
      <c r="D413" s="5">
        <v>48.1</v>
      </c>
      <c r="E413" s="5">
        <v>0.59699999999999998</v>
      </c>
      <c r="F413" s="5">
        <v>5.617</v>
      </c>
      <c r="G413" s="5">
        <v>97.9</v>
      </c>
      <c r="H413" s="5">
        <v>1.4550000000000001</v>
      </c>
      <c r="I413" s="5">
        <v>19.8</v>
      </c>
      <c r="J413" s="5">
        <v>26.4</v>
      </c>
      <c r="K413" s="5">
        <v>6.444</v>
      </c>
      <c r="L413" s="5">
        <v>12.137600000000001</v>
      </c>
      <c r="M413" s="5">
        <v>25</v>
      </c>
      <c r="N413" s="6">
        <v>5.2765327000000001E-2</v>
      </c>
      <c r="O413" s="5">
        <v>0</v>
      </c>
      <c r="P413">
        <v>0</v>
      </c>
      <c r="Q413">
        <v>1</v>
      </c>
      <c r="R413">
        <v>0</v>
      </c>
      <c r="T413">
        <f t="shared" si="18"/>
        <v>10.038532972930124</v>
      </c>
      <c r="U413">
        <f t="shared" si="19"/>
        <v>-7.1614670270698753</v>
      </c>
      <c r="V413">
        <f t="shared" si="20"/>
        <v>51.286609979809036</v>
      </c>
    </row>
    <row r="414" spans="2:22" x14ac:dyDescent="0.35">
      <c r="B414" s="4">
        <v>27.5</v>
      </c>
      <c r="C414" s="5">
        <v>2.7368514349078379</v>
      </c>
      <c r="D414" s="5">
        <v>48.1</v>
      </c>
      <c r="E414" s="5">
        <v>0.59699999999999998</v>
      </c>
      <c r="F414" s="5">
        <v>6.8520000000000003</v>
      </c>
      <c r="G414" s="5">
        <v>100</v>
      </c>
      <c r="H414" s="5">
        <v>1.4649999999999999</v>
      </c>
      <c r="I414" s="5">
        <v>19.8</v>
      </c>
      <c r="J414" s="5">
        <v>19.78</v>
      </c>
      <c r="K414" s="5">
        <v>7.65</v>
      </c>
      <c r="L414" s="5">
        <v>14.22</v>
      </c>
      <c r="M414" s="5">
        <v>57</v>
      </c>
      <c r="N414" s="6">
        <v>5.6582991999999999E-2</v>
      </c>
      <c r="O414" s="5">
        <v>1</v>
      </c>
      <c r="P414">
        <v>1</v>
      </c>
      <c r="Q414">
        <v>0</v>
      </c>
      <c r="R414">
        <v>0</v>
      </c>
      <c r="T414">
        <f t="shared" si="18"/>
        <v>21.811155370814554</v>
      </c>
      <c r="U414">
        <f t="shared" si="19"/>
        <v>-5.6888446291854464</v>
      </c>
      <c r="V414">
        <f t="shared" si="20"/>
        <v>32.362953215012098</v>
      </c>
    </row>
    <row r="415" spans="2:22" x14ac:dyDescent="0.35">
      <c r="B415" s="4">
        <v>15</v>
      </c>
      <c r="C415" s="5">
        <v>3.9538518529018067</v>
      </c>
      <c r="D415" s="5">
        <v>48.1</v>
      </c>
      <c r="E415" s="5">
        <v>0.59699999999999998</v>
      </c>
      <c r="F415" s="5">
        <v>5.7569999999999997</v>
      </c>
      <c r="G415" s="5">
        <v>100</v>
      </c>
      <c r="H415" s="5">
        <v>1.4125000000000001</v>
      </c>
      <c r="I415" s="5">
        <v>19.8</v>
      </c>
      <c r="J415" s="5">
        <v>10.11</v>
      </c>
      <c r="K415" s="5">
        <v>9.6</v>
      </c>
      <c r="L415" s="5">
        <v>11.12</v>
      </c>
      <c r="M415" s="5">
        <v>52</v>
      </c>
      <c r="N415" s="6">
        <v>6.1616148000000003E-2</v>
      </c>
      <c r="O415" s="5">
        <v>0</v>
      </c>
      <c r="P415">
        <v>0</v>
      </c>
      <c r="Q415">
        <v>1</v>
      </c>
      <c r="R415">
        <v>0</v>
      </c>
      <c r="T415">
        <f t="shared" si="18"/>
        <v>22.081549749101352</v>
      </c>
      <c r="U415">
        <f t="shared" si="19"/>
        <v>7.0815497491013524</v>
      </c>
      <c r="V415">
        <f t="shared" si="20"/>
        <v>50.148346848997427</v>
      </c>
    </row>
    <row r="416" spans="2:22" x14ac:dyDescent="0.35">
      <c r="B416" s="4">
        <v>17.2</v>
      </c>
      <c r="C416" s="5">
        <v>2.7114245017411593</v>
      </c>
      <c r="D416" s="5">
        <v>48.1</v>
      </c>
      <c r="E416" s="5">
        <v>0.59699999999999998</v>
      </c>
      <c r="F416" s="5">
        <v>6.657</v>
      </c>
      <c r="G416" s="5">
        <v>100</v>
      </c>
      <c r="H416" s="5">
        <v>1.5274999999999999</v>
      </c>
      <c r="I416" s="5">
        <v>19.8</v>
      </c>
      <c r="J416" s="5">
        <v>21.22</v>
      </c>
      <c r="K416" s="5">
        <v>9.6440000000000001</v>
      </c>
      <c r="L416" s="5">
        <v>14.137600000000001</v>
      </c>
      <c r="M416" s="5">
        <v>44</v>
      </c>
      <c r="N416" s="6">
        <v>5.5100906999999998E-2</v>
      </c>
      <c r="O416" s="5">
        <v>0</v>
      </c>
      <c r="P416">
        <v>0</v>
      </c>
      <c r="Q416">
        <v>0</v>
      </c>
      <c r="R416">
        <v>0</v>
      </c>
      <c r="T416">
        <f t="shared" si="18"/>
        <v>19.118332190874639</v>
      </c>
      <c r="U416">
        <f t="shared" si="19"/>
        <v>1.91833219087464</v>
      </c>
      <c r="V416">
        <f t="shared" si="20"/>
        <v>3.6799983945458963</v>
      </c>
    </row>
    <row r="417" spans="2:22" x14ac:dyDescent="0.35">
      <c r="B417" s="4">
        <v>17.899999999999999</v>
      </c>
      <c r="C417" s="5">
        <v>2.9862373389921895</v>
      </c>
      <c r="D417" s="5">
        <v>48.1</v>
      </c>
      <c r="E417" s="5">
        <v>0.59699999999999998</v>
      </c>
      <c r="F417" s="5">
        <v>4.6280000000000001</v>
      </c>
      <c r="G417" s="5">
        <v>100</v>
      </c>
      <c r="H417" s="5">
        <v>1.5549999999999999</v>
      </c>
      <c r="I417" s="5">
        <v>19.8</v>
      </c>
      <c r="J417" s="5">
        <v>34.369999999999997</v>
      </c>
      <c r="K417" s="5">
        <v>8.3580000000000005</v>
      </c>
      <c r="L417" s="5">
        <v>15.1432</v>
      </c>
      <c r="M417" s="5">
        <v>40</v>
      </c>
      <c r="N417" s="6">
        <v>5.8674621000000003E-2</v>
      </c>
      <c r="O417" s="5">
        <v>0</v>
      </c>
      <c r="P417">
        <v>0</v>
      </c>
      <c r="Q417">
        <v>0</v>
      </c>
      <c r="R417">
        <v>0</v>
      </c>
      <c r="T417">
        <f t="shared" si="18"/>
        <v>3.1323552190821262</v>
      </c>
      <c r="U417">
        <f t="shared" si="19"/>
        <v>-14.767644780917873</v>
      </c>
      <c r="V417">
        <f t="shared" si="20"/>
        <v>218.0833323753709</v>
      </c>
    </row>
    <row r="418" spans="2:22" x14ac:dyDescent="0.35">
      <c r="B418" s="4">
        <v>16.3</v>
      </c>
      <c r="C418" s="5">
        <v>3.3896577218278483</v>
      </c>
      <c r="D418" s="5">
        <v>48.1</v>
      </c>
      <c r="E418" s="5">
        <v>0.59699999999999998</v>
      </c>
      <c r="F418" s="5">
        <v>5.1550000000000002</v>
      </c>
      <c r="G418" s="5">
        <v>100</v>
      </c>
      <c r="H418" s="5">
        <v>1.5875000000000001</v>
      </c>
      <c r="I418" s="5">
        <v>19.8</v>
      </c>
      <c r="J418" s="5">
        <v>20.079999999999998</v>
      </c>
      <c r="K418" s="5">
        <v>6.6260000000000003</v>
      </c>
      <c r="L418" s="5">
        <v>14.1304</v>
      </c>
      <c r="M418" s="5">
        <v>58</v>
      </c>
      <c r="N418" s="6">
        <v>5.5800358000000001E-2</v>
      </c>
      <c r="O418" s="5">
        <v>0</v>
      </c>
      <c r="P418">
        <v>0</v>
      </c>
      <c r="Q418">
        <v>1</v>
      </c>
      <c r="R418">
        <v>0</v>
      </c>
      <c r="T418">
        <f t="shared" si="18"/>
        <v>12.666352420622236</v>
      </c>
      <c r="U418">
        <f t="shared" si="19"/>
        <v>-3.6336475793777652</v>
      </c>
      <c r="V418">
        <f t="shared" si="20"/>
        <v>13.203394731117893</v>
      </c>
    </row>
    <row r="419" spans="2:22" x14ac:dyDescent="0.35">
      <c r="B419" s="4">
        <v>7</v>
      </c>
      <c r="C419" s="5">
        <v>3.8447308297949561</v>
      </c>
      <c r="D419" s="5">
        <v>48.1</v>
      </c>
      <c r="E419" s="5">
        <v>0.69299999999999995</v>
      </c>
      <c r="F419" s="5">
        <v>4.5190000000000001</v>
      </c>
      <c r="G419" s="5">
        <v>100</v>
      </c>
      <c r="H419" s="5">
        <v>1.6575000000000002</v>
      </c>
      <c r="I419" s="5">
        <v>19.8</v>
      </c>
      <c r="J419" s="5">
        <v>36.979999999999997</v>
      </c>
      <c r="K419" s="5">
        <v>6.04</v>
      </c>
      <c r="L419" s="5">
        <v>12.055999999999999</v>
      </c>
      <c r="M419" s="5">
        <v>40</v>
      </c>
      <c r="N419" s="6">
        <v>6.9262800999999999E-2</v>
      </c>
      <c r="O419" s="5">
        <v>1</v>
      </c>
      <c r="P419">
        <v>0</v>
      </c>
      <c r="Q419">
        <v>1</v>
      </c>
      <c r="R419">
        <v>0</v>
      </c>
      <c r="T419">
        <f t="shared" si="18"/>
        <v>-0.51277225105054303</v>
      </c>
      <c r="U419">
        <f t="shared" si="19"/>
        <v>-7.512772251050543</v>
      </c>
      <c r="V419">
        <f t="shared" si="20"/>
        <v>56.441746896155045</v>
      </c>
    </row>
    <row r="420" spans="2:22" x14ac:dyDescent="0.35">
      <c r="B420" s="4">
        <v>7.2</v>
      </c>
      <c r="C420" s="5">
        <v>2.9488817271093315</v>
      </c>
      <c r="D420" s="5">
        <v>48.1</v>
      </c>
      <c r="E420" s="5">
        <v>0.67900000000000005</v>
      </c>
      <c r="F420" s="5">
        <v>6.4340000000000002</v>
      </c>
      <c r="G420" s="5">
        <v>100</v>
      </c>
      <c r="H420" s="5">
        <v>1.835</v>
      </c>
      <c r="I420" s="5">
        <v>19.8</v>
      </c>
      <c r="J420" s="5">
        <v>29.05</v>
      </c>
      <c r="K420" s="5">
        <v>8.6440000000000001</v>
      </c>
      <c r="L420" s="5">
        <v>11.057600000000001</v>
      </c>
      <c r="M420" s="5">
        <v>59</v>
      </c>
      <c r="N420" s="6">
        <v>5.8726791E-2</v>
      </c>
      <c r="O420" s="5">
        <v>0</v>
      </c>
      <c r="P420">
        <v>0</v>
      </c>
      <c r="Q420">
        <v>0</v>
      </c>
      <c r="R420">
        <v>0</v>
      </c>
      <c r="T420">
        <f t="shared" si="18"/>
        <v>11.460896703383348</v>
      </c>
      <c r="U420">
        <f t="shared" si="19"/>
        <v>4.2608967033833478</v>
      </c>
      <c r="V420">
        <f t="shared" si="20"/>
        <v>18.15524071690308</v>
      </c>
    </row>
    <row r="421" spans="2:22" x14ac:dyDescent="0.35">
      <c r="B421" s="4">
        <v>7.5</v>
      </c>
      <c r="C421" s="5">
        <v>2.4709936445680034</v>
      </c>
      <c r="D421" s="5">
        <v>48.1</v>
      </c>
      <c r="E421" s="5">
        <v>0.67900000000000005</v>
      </c>
      <c r="F421" s="5">
        <v>6.782</v>
      </c>
      <c r="G421" s="5">
        <v>90.8</v>
      </c>
      <c r="H421" s="5">
        <v>1.82</v>
      </c>
      <c r="I421" s="5">
        <v>19.8</v>
      </c>
      <c r="J421" s="5">
        <v>25.79</v>
      </c>
      <c r="K421" s="5">
        <v>7.8997670682730989</v>
      </c>
      <c r="L421" s="5">
        <v>10.06</v>
      </c>
      <c r="M421" s="5">
        <v>35</v>
      </c>
      <c r="N421" s="6">
        <v>6.4619369999999995E-2</v>
      </c>
      <c r="O421" s="5">
        <v>1</v>
      </c>
      <c r="P421">
        <v>0</v>
      </c>
      <c r="Q421">
        <v>1</v>
      </c>
      <c r="R421">
        <v>0</v>
      </c>
      <c r="T421">
        <f t="shared" si="18"/>
        <v>15.252105877962851</v>
      </c>
      <c r="U421">
        <f t="shared" si="19"/>
        <v>7.7521058779628511</v>
      </c>
      <c r="V421">
        <f t="shared" si="20"/>
        <v>60.095145543146188</v>
      </c>
    </row>
    <row r="422" spans="2:22" x14ac:dyDescent="0.35">
      <c r="B422" s="4">
        <v>10.4</v>
      </c>
      <c r="C422" s="5">
        <v>3.2936344424491288</v>
      </c>
      <c r="D422" s="5">
        <v>48.1</v>
      </c>
      <c r="E422" s="5">
        <v>0.67900000000000005</v>
      </c>
      <c r="F422" s="5">
        <v>5.3040000000000003</v>
      </c>
      <c r="G422" s="5">
        <v>89.1</v>
      </c>
      <c r="H422" s="5">
        <v>1.65</v>
      </c>
      <c r="I422" s="5">
        <v>19.8</v>
      </c>
      <c r="J422" s="5">
        <v>26.64</v>
      </c>
      <c r="K422" s="5">
        <v>8.6080000000000005</v>
      </c>
      <c r="L422" s="5">
        <v>15.0832</v>
      </c>
      <c r="M422" s="5">
        <v>60</v>
      </c>
      <c r="N422" s="6">
        <v>5.8834904E-2</v>
      </c>
      <c r="O422" s="5">
        <v>1</v>
      </c>
      <c r="P422">
        <v>0</v>
      </c>
      <c r="Q422">
        <v>0</v>
      </c>
      <c r="R422">
        <v>1</v>
      </c>
      <c r="T422">
        <f t="shared" si="18"/>
        <v>9.4094329908095133</v>
      </c>
      <c r="U422">
        <f t="shared" si="19"/>
        <v>-0.99056700919048701</v>
      </c>
      <c r="V422">
        <f t="shared" si="20"/>
        <v>0.98122299969658633</v>
      </c>
    </row>
    <row r="423" spans="2:22" x14ac:dyDescent="0.35">
      <c r="B423" s="4">
        <v>8.8000000000000007</v>
      </c>
      <c r="C423" s="5">
        <v>4.3112567387853336</v>
      </c>
      <c r="D423" s="5">
        <v>48.1</v>
      </c>
      <c r="E423" s="5">
        <v>0.67900000000000005</v>
      </c>
      <c r="F423" s="5">
        <v>5.9569999999999999</v>
      </c>
      <c r="G423" s="5">
        <v>100</v>
      </c>
      <c r="H423" s="5">
        <v>1.8</v>
      </c>
      <c r="I423" s="5">
        <v>19.8</v>
      </c>
      <c r="J423" s="5">
        <v>20.62</v>
      </c>
      <c r="K423" s="5">
        <v>8.4760000000000009</v>
      </c>
      <c r="L423" s="5">
        <v>12.070399999999999</v>
      </c>
      <c r="M423" s="5">
        <v>52</v>
      </c>
      <c r="N423" s="6">
        <v>6.7903566999999998E-2</v>
      </c>
      <c r="O423" s="5">
        <v>0</v>
      </c>
      <c r="P423">
        <v>0</v>
      </c>
      <c r="Q423">
        <v>0</v>
      </c>
      <c r="R423">
        <v>0</v>
      </c>
      <c r="T423">
        <f t="shared" si="18"/>
        <v>14.974778625900896</v>
      </c>
      <c r="U423">
        <f t="shared" si="19"/>
        <v>6.1747786259008954</v>
      </c>
      <c r="V423">
        <f t="shared" si="20"/>
        <v>38.127891078882548</v>
      </c>
    </row>
    <row r="424" spans="2:22" x14ac:dyDescent="0.35">
      <c r="B424" s="4">
        <v>8.4</v>
      </c>
      <c r="C424" s="5">
        <v>2.5504056470206957</v>
      </c>
      <c r="D424" s="5">
        <v>48.1</v>
      </c>
      <c r="E424" s="5">
        <v>0.71799999999999997</v>
      </c>
      <c r="F424" s="5">
        <v>6.8239999999999998</v>
      </c>
      <c r="G424" s="5">
        <v>76.5</v>
      </c>
      <c r="H424" s="5">
        <v>1.7925</v>
      </c>
      <c r="I424" s="5">
        <v>19.8</v>
      </c>
      <c r="J424" s="5">
        <v>22.74</v>
      </c>
      <c r="K424" s="5">
        <v>5.968</v>
      </c>
      <c r="L424" s="5">
        <v>13.0672</v>
      </c>
      <c r="M424" s="5">
        <v>26</v>
      </c>
      <c r="N424" s="6">
        <v>6.3264164999999997E-2</v>
      </c>
      <c r="O424" s="5">
        <v>0</v>
      </c>
      <c r="P424">
        <v>0</v>
      </c>
      <c r="Q424">
        <v>0</v>
      </c>
      <c r="R424">
        <v>0</v>
      </c>
      <c r="T424">
        <f t="shared" si="18"/>
        <v>15.030528055903375</v>
      </c>
      <c r="U424">
        <f t="shared" si="19"/>
        <v>6.6305280559033744</v>
      </c>
      <c r="V424">
        <f t="shared" si="20"/>
        <v>43.963902300121781</v>
      </c>
    </row>
    <row r="425" spans="2:22" x14ac:dyDescent="0.35">
      <c r="B425" s="4">
        <v>16.7</v>
      </c>
      <c r="C425" s="5">
        <v>2.4921635877358841</v>
      </c>
      <c r="D425" s="5">
        <v>48.1</v>
      </c>
      <c r="E425" s="5">
        <v>0.71799999999999997</v>
      </c>
      <c r="F425" s="5">
        <v>6.4109999999999996</v>
      </c>
      <c r="G425" s="5">
        <v>100</v>
      </c>
      <c r="H425" s="5">
        <v>1.8574999999999999</v>
      </c>
      <c r="I425" s="5">
        <v>19.8</v>
      </c>
      <c r="J425" s="5">
        <v>15.02</v>
      </c>
      <c r="K425" s="5">
        <v>6.0339999999999998</v>
      </c>
      <c r="L425" s="5">
        <v>13.133599999999999</v>
      </c>
      <c r="M425" s="5">
        <v>48</v>
      </c>
      <c r="N425" s="6">
        <v>6.4850926000000003E-2</v>
      </c>
      <c r="O425" s="5">
        <v>1</v>
      </c>
      <c r="P425">
        <v>0</v>
      </c>
      <c r="Q425">
        <v>0</v>
      </c>
      <c r="R425">
        <v>1</v>
      </c>
      <c r="T425">
        <f t="shared" si="18"/>
        <v>18.542607968871938</v>
      </c>
      <c r="U425">
        <f t="shared" si="19"/>
        <v>1.8426079688719383</v>
      </c>
      <c r="V425">
        <f t="shared" si="20"/>
        <v>3.3952041269503699</v>
      </c>
    </row>
    <row r="426" spans="2:22" x14ac:dyDescent="0.35">
      <c r="B426" s="4">
        <v>14.2</v>
      </c>
      <c r="C426" s="5">
        <v>2.0822613123870632</v>
      </c>
      <c r="D426" s="5">
        <v>48.1</v>
      </c>
      <c r="E426" s="5">
        <v>0.71799999999999997</v>
      </c>
      <c r="F426" s="5">
        <v>6.0060000000000002</v>
      </c>
      <c r="G426" s="5">
        <v>95.3</v>
      </c>
      <c r="H426" s="5">
        <v>1.875</v>
      </c>
      <c r="I426" s="5">
        <v>19.8</v>
      </c>
      <c r="J426" s="5">
        <v>15.7</v>
      </c>
      <c r="K426" s="5">
        <v>8.2840000000000007</v>
      </c>
      <c r="L426" s="5">
        <v>10.1136</v>
      </c>
      <c r="M426" s="5">
        <v>29</v>
      </c>
      <c r="N426" s="6">
        <v>7.5559551000000003E-2</v>
      </c>
      <c r="O426" s="5">
        <v>0</v>
      </c>
      <c r="P426">
        <v>0</v>
      </c>
      <c r="Q426">
        <v>0</v>
      </c>
      <c r="R426">
        <v>0</v>
      </c>
      <c r="T426">
        <f t="shared" si="18"/>
        <v>16.91168667401114</v>
      </c>
      <c r="U426">
        <f t="shared" si="19"/>
        <v>2.7116866740111405</v>
      </c>
      <c r="V426">
        <f t="shared" si="20"/>
        <v>7.3532446180096009</v>
      </c>
    </row>
    <row r="427" spans="2:22" x14ac:dyDescent="0.35">
      <c r="B427" s="4">
        <v>20.8</v>
      </c>
      <c r="C427" s="5">
        <v>2.5686501932208596</v>
      </c>
      <c r="D427" s="5">
        <v>48.1</v>
      </c>
      <c r="E427" s="5">
        <v>0.61399999999999999</v>
      </c>
      <c r="F427" s="5">
        <v>5.6479999999999997</v>
      </c>
      <c r="G427" s="5">
        <v>87.6</v>
      </c>
      <c r="H427" s="5">
        <v>1.9525000000000001</v>
      </c>
      <c r="I427" s="5">
        <v>19.8</v>
      </c>
      <c r="J427" s="5">
        <v>14.1</v>
      </c>
      <c r="K427" s="5">
        <v>8.9160000000000004</v>
      </c>
      <c r="L427" s="5">
        <v>11.166399999999999</v>
      </c>
      <c r="M427" s="5">
        <v>36</v>
      </c>
      <c r="N427" s="6">
        <v>5.8066316999999999E-2</v>
      </c>
      <c r="O427" s="5">
        <v>0</v>
      </c>
      <c r="P427">
        <v>0</v>
      </c>
      <c r="Q427">
        <v>0</v>
      </c>
      <c r="R427">
        <v>0</v>
      </c>
      <c r="T427">
        <f t="shared" si="18"/>
        <v>17.921668212557979</v>
      </c>
      <c r="U427">
        <f t="shared" si="19"/>
        <v>-2.878331787442022</v>
      </c>
      <c r="V427">
        <f t="shared" si="20"/>
        <v>8.284793878599185</v>
      </c>
    </row>
    <row r="428" spans="2:22" x14ac:dyDescent="0.35">
      <c r="B428" s="4">
        <v>13.4</v>
      </c>
      <c r="C428" s="5">
        <v>2.0857242639825042</v>
      </c>
      <c r="D428" s="5">
        <v>48.1</v>
      </c>
      <c r="E428" s="5">
        <v>0.61399999999999999</v>
      </c>
      <c r="F428" s="5">
        <v>6.1029999999999998</v>
      </c>
      <c r="G428" s="5">
        <v>85.1</v>
      </c>
      <c r="H428" s="5">
        <v>2.0225</v>
      </c>
      <c r="I428" s="5">
        <v>19.8</v>
      </c>
      <c r="J428" s="5">
        <v>23.29</v>
      </c>
      <c r="K428" s="5">
        <v>8.2680000000000007</v>
      </c>
      <c r="L428" s="5">
        <f>3*15.4</f>
        <v>46.2</v>
      </c>
      <c r="M428" s="5">
        <v>29</v>
      </c>
      <c r="N428" s="6">
        <v>6.3343967000000001E-2</v>
      </c>
      <c r="O428" s="5">
        <v>0</v>
      </c>
      <c r="P428">
        <v>1</v>
      </c>
      <c r="Q428">
        <v>0</v>
      </c>
      <c r="R428">
        <v>0</v>
      </c>
      <c r="T428">
        <f t="shared" si="18"/>
        <v>17.644908636261771</v>
      </c>
      <c r="U428">
        <f t="shared" si="19"/>
        <v>4.244908636261771</v>
      </c>
      <c r="V428">
        <f t="shared" si="20"/>
        <v>18.019249330209767</v>
      </c>
    </row>
    <row r="429" spans="2:22" x14ac:dyDescent="0.35">
      <c r="B429" s="4">
        <v>11.7</v>
      </c>
      <c r="C429" s="5">
        <v>2.2815779805968406</v>
      </c>
      <c r="D429" s="5">
        <v>48.1</v>
      </c>
      <c r="E429" s="5">
        <v>0.58399999999999996</v>
      </c>
      <c r="F429" s="5">
        <v>5.5650000000000004</v>
      </c>
      <c r="G429" s="5">
        <v>70.599999999999994</v>
      </c>
      <c r="H429" s="5">
        <v>2.0649999999999999</v>
      </c>
      <c r="I429" s="5">
        <v>19.8</v>
      </c>
      <c r="J429" s="5">
        <v>17.16</v>
      </c>
      <c r="K429" s="5">
        <v>7.8339999999999996</v>
      </c>
      <c r="L429" s="5">
        <v>11.0936</v>
      </c>
      <c r="M429" s="5">
        <v>57</v>
      </c>
      <c r="N429" s="6">
        <v>6.3779015999999994E-2</v>
      </c>
      <c r="O429" s="5">
        <v>0</v>
      </c>
      <c r="P429">
        <v>0</v>
      </c>
      <c r="Q429">
        <v>0</v>
      </c>
      <c r="R429">
        <v>0</v>
      </c>
      <c r="T429">
        <f t="shared" si="18"/>
        <v>16.695232076373021</v>
      </c>
      <c r="U429">
        <f t="shared" si="19"/>
        <v>4.9952320763730214</v>
      </c>
      <c r="V429">
        <f t="shared" si="20"/>
        <v>24.952343496825925</v>
      </c>
    </row>
    <row r="430" spans="2:22" x14ac:dyDescent="0.35">
      <c r="B430" s="4">
        <v>8.3000000000000007</v>
      </c>
      <c r="C430" s="5">
        <v>2.8249617460097114</v>
      </c>
      <c r="D430" s="5">
        <v>48.1</v>
      </c>
      <c r="E430" s="5">
        <v>0.67900000000000005</v>
      </c>
      <c r="F430" s="5">
        <v>5.8959999999999999</v>
      </c>
      <c r="G430" s="5">
        <v>95.4</v>
      </c>
      <c r="H430" s="5">
        <v>1.9100000000000001</v>
      </c>
      <c r="I430" s="5">
        <v>19.8</v>
      </c>
      <c r="J430" s="5">
        <v>24.39</v>
      </c>
      <c r="K430" s="5">
        <v>5.5659999999999998</v>
      </c>
      <c r="L430" s="5">
        <v>15.0664</v>
      </c>
      <c r="M430" s="5">
        <v>51</v>
      </c>
      <c r="N430" s="6">
        <v>6.7305708000000006E-2</v>
      </c>
      <c r="O430" s="5">
        <v>1</v>
      </c>
      <c r="P430">
        <v>1</v>
      </c>
      <c r="Q430">
        <v>0</v>
      </c>
      <c r="R430">
        <v>0</v>
      </c>
      <c r="T430">
        <f t="shared" si="18"/>
        <v>12.98250715690067</v>
      </c>
      <c r="U430">
        <f t="shared" si="19"/>
        <v>4.6825071569006695</v>
      </c>
      <c r="V430">
        <f t="shared" si="20"/>
        <v>21.925873274425992</v>
      </c>
    </row>
    <row r="431" spans="2:22" x14ac:dyDescent="0.35">
      <c r="B431" s="4">
        <v>10.199999999999999</v>
      </c>
      <c r="C431" s="5">
        <v>2.5837862093461372</v>
      </c>
      <c r="D431" s="5">
        <v>48.1</v>
      </c>
      <c r="E431" s="5">
        <v>0.58399999999999996</v>
      </c>
      <c r="F431" s="5">
        <v>5.8369999999999997</v>
      </c>
      <c r="G431" s="5">
        <v>59.7</v>
      </c>
      <c r="H431" s="5">
        <v>1.9975000000000001</v>
      </c>
      <c r="I431" s="5">
        <v>19.8</v>
      </c>
      <c r="J431" s="5">
        <v>15.69</v>
      </c>
      <c r="K431" s="5">
        <v>9.1039999999999992</v>
      </c>
      <c r="L431" s="5">
        <v>14.0816</v>
      </c>
      <c r="M431" s="5">
        <v>33</v>
      </c>
      <c r="N431" s="6">
        <v>5.5707937999999999E-2</v>
      </c>
      <c r="O431" s="5">
        <v>0</v>
      </c>
      <c r="P431">
        <v>0</v>
      </c>
      <c r="Q431">
        <v>0</v>
      </c>
      <c r="R431">
        <v>0</v>
      </c>
      <c r="T431">
        <f t="shared" si="18"/>
        <v>18.615479483918406</v>
      </c>
      <c r="U431">
        <f t="shared" si="19"/>
        <v>8.4154794839184071</v>
      </c>
      <c r="V431">
        <f t="shared" si="20"/>
        <v>70.820294944251614</v>
      </c>
    </row>
    <row r="432" spans="2:22" x14ac:dyDescent="0.35">
      <c r="B432" s="4">
        <v>10.9</v>
      </c>
      <c r="C432" s="5">
        <v>3.6548546189770925</v>
      </c>
      <c r="D432" s="5">
        <v>48.1</v>
      </c>
      <c r="E432" s="5">
        <v>0.67900000000000005</v>
      </c>
      <c r="F432" s="5">
        <v>6.202</v>
      </c>
      <c r="G432" s="5">
        <v>78.7</v>
      </c>
      <c r="H432" s="5">
        <v>1.8624999999999998</v>
      </c>
      <c r="I432" s="5">
        <v>19.8</v>
      </c>
      <c r="J432" s="5">
        <v>14.52</v>
      </c>
      <c r="K432" s="5">
        <v>7.5179999999999998</v>
      </c>
      <c r="L432" s="5">
        <v>11.087199999999999</v>
      </c>
      <c r="M432" s="5">
        <v>42</v>
      </c>
      <c r="N432" s="6">
        <v>6.6286980999999995E-2</v>
      </c>
      <c r="O432" s="5">
        <v>0</v>
      </c>
      <c r="P432">
        <v>1</v>
      </c>
      <c r="Q432">
        <v>0</v>
      </c>
      <c r="R432">
        <v>0</v>
      </c>
      <c r="T432">
        <f t="shared" si="18"/>
        <v>19.099518787379768</v>
      </c>
      <c r="U432">
        <f t="shared" si="19"/>
        <v>8.1995187873797679</v>
      </c>
      <c r="V432">
        <f t="shared" si="20"/>
        <v>67.232108344593783</v>
      </c>
    </row>
    <row r="433" spans="2:22" x14ac:dyDescent="0.35">
      <c r="B433" s="4">
        <v>11</v>
      </c>
      <c r="C433" s="5">
        <v>2.1243085441136205</v>
      </c>
      <c r="D433" s="5">
        <v>48.1</v>
      </c>
      <c r="E433" s="5">
        <v>0.67900000000000005</v>
      </c>
      <c r="F433" s="5">
        <v>6.1929999999999996</v>
      </c>
      <c r="G433" s="5">
        <v>78.099999999999994</v>
      </c>
      <c r="H433" s="5">
        <v>1.9375000000000002</v>
      </c>
      <c r="I433" s="5">
        <v>19.8</v>
      </c>
      <c r="J433" s="5">
        <v>21.52</v>
      </c>
      <c r="K433" s="5">
        <v>8.52</v>
      </c>
      <c r="L433" s="5">
        <v>12.087999999999999</v>
      </c>
      <c r="M433" s="5">
        <v>45</v>
      </c>
      <c r="N433" s="6">
        <v>6.7890698999999999E-2</v>
      </c>
      <c r="O433" s="5">
        <v>1</v>
      </c>
      <c r="P433">
        <v>0</v>
      </c>
      <c r="Q433">
        <v>1</v>
      </c>
      <c r="R433">
        <v>0</v>
      </c>
      <c r="T433">
        <f t="shared" si="18"/>
        <v>16.022769527607455</v>
      </c>
      <c r="U433">
        <f t="shared" si="19"/>
        <v>5.0227695276074549</v>
      </c>
      <c r="V433">
        <f t="shared" si="20"/>
        <v>25.228213727462016</v>
      </c>
    </row>
    <row r="434" spans="2:22" x14ac:dyDescent="0.35">
      <c r="B434" s="4">
        <v>9.5</v>
      </c>
      <c r="C434" s="5">
        <v>2.3359125132211371</v>
      </c>
      <c r="D434" s="5">
        <v>48.1</v>
      </c>
      <c r="E434" s="5">
        <v>0.67900000000000005</v>
      </c>
      <c r="F434" s="5">
        <v>6.38</v>
      </c>
      <c r="G434" s="5">
        <v>95.6</v>
      </c>
      <c r="H434" s="5">
        <v>1.9674999999999998</v>
      </c>
      <c r="I434" s="5">
        <v>19.8</v>
      </c>
      <c r="J434" s="5">
        <v>24.08</v>
      </c>
      <c r="K434" s="5">
        <v>8.7899999999999991</v>
      </c>
      <c r="L434" s="5">
        <v>12.076000000000001</v>
      </c>
      <c r="M434" s="5">
        <v>52</v>
      </c>
      <c r="N434" s="6">
        <v>6.4037394999999997E-2</v>
      </c>
      <c r="O434" s="5">
        <v>1</v>
      </c>
      <c r="P434">
        <v>0</v>
      </c>
      <c r="Q434">
        <v>0</v>
      </c>
      <c r="R434">
        <v>0</v>
      </c>
      <c r="T434">
        <f t="shared" si="18"/>
        <v>15.416807372876921</v>
      </c>
      <c r="U434">
        <f t="shared" si="19"/>
        <v>5.9168073728769208</v>
      </c>
      <c r="V434">
        <f t="shared" si="20"/>
        <v>35.008609487730688</v>
      </c>
    </row>
    <row r="435" spans="2:22" x14ac:dyDescent="0.35">
      <c r="B435" s="4">
        <v>14.5</v>
      </c>
      <c r="C435" s="5">
        <v>2.2504630342235155</v>
      </c>
      <c r="D435" s="5">
        <v>48.1</v>
      </c>
      <c r="E435" s="5">
        <v>0.58399999999999996</v>
      </c>
      <c r="F435" s="5">
        <v>6.3479999999999999</v>
      </c>
      <c r="G435" s="5">
        <v>86.1</v>
      </c>
      <c r="H435" s="5">
        <v>2.0550000000000002</v>
      </c>
      <c r="I435" s="5">
        <v>19.8</v>
      </c>
      <c r="J435" s="5">
        <v>17.64</v>
      </c>
      <c r="K435" s="5">
        <v>9.09</v>
      </c>
      <c r="L435" s="5">
        <v>11.116</v>
      </c>
      <c r="M435" s="5">
        <v>53</v>
      </c>
      <c r="N435" s="6">
        <v>6.3629899000000004E-2</v>
      </c>
      <c r="O435" s="5">
        <v>0</v>
      </c>
      <c r="P435">
        <v>0</v>
      </c>
      <c r="Q435">
        <v>1</v>
      </c>
      <c r="R435">
        <v>0</v>
      </c>
      <c r="T435">
        <f t="shared" si="18"/>
        <v>19.565365231316953</v>
      </c>
      <c r="U435">
        <f t="shared" si="19"/>
        <v>5.065365231316953</v>
      </c>
      <c r="V435">
        <f t="shared" si="20"/>
        <v>25.657924926634649</v>
      </c>
    </row>
    <row r="436" spans="2:22" x14ac:dyDescent="0.35">
      <c r="B436" s="4">
        <v>14.1</v>
      </c>
      <c r="C436" s="5">
        <v>2.4035429310745737</v>
      </c>
      <c r="D436" s="5">
        <v>48.1</v>
      </c>
      <c r="E436" s="5">
        <v>0.58399999999999996</v>
      </c>
      <c r="F436" s="5">
        <v>6.8330000000000002</v>
      </c>
      <c r="G436" s="5">
        <v>94.3</v>
      </c>
      <c r="H436" s="5">
        <v>2.0874999999999999</v>
      </c>
      <c r="I436" s="5">
        <v>19.8</v>
      </c>
      <c r="J436" s="5">
        <v>19.690000000000001</v>
      </c>
      <c r="K436" s="5">
        <v>6.6820000000000004</v>
      </c>
      <c r="L436" s="5">
        <v>14.1128</v>
      </c>
      <c r="M436" s="5">
        <v>29</v>
      </c>
      <c r="N436" s="6">
        <v>5.4610526E-2</v>
      </c>
      <c r="O436" s="5">
        <v>1</v>
      </c>
      <c r="P436">
        <v>1</v>
      </c>
      <c r="Q436">
        <v>0</v>
      </c>
      <c r="R436">
        <v>0</v>
      </c>
      <c r="T436">
        <f t="shared" si="18"/>
        <v>20.409391454394864</v>
      </c>
      <c r="U436">
        <f t="shared" si="19"/>
        <v>6.3093914543948646</v>
      </c>
      <c r="V436">
        <f t="shared" si="20"/>
        <v>39.808420524790947</v>
      </c>
    </row>
    <row r="437" spans="2:22" x14ac:dyDescent="0.35">
      <c r="B437" s="4">
        <v>16.100000000000001</v>
      </c>
      <c r="C437" s="5">
        <v>2.0074150555763612</v>
      </c>
      <c r="D437" s="5">
        <v>48.1</v>
      </c>
      <c r="E437" s="5">
        <v>0.58399999999999996</v>
      </c>
      <c r="F437" s="5">
        <v>6.4249999999999998</v>
      </c>
      <c r="G437" s="5">
        <v>74.8</v>
      </c>
      <c r="H437" s="5">
        <v>2.2000000000000002</v>
      </c>
      <c r="I437" s="5">
        <v>19.8</v>
      </c>
      <c r="J437" s="5">
        <v>12.03</v>
      </c>
      <c r="K437" s="5">
        <v>8.7219999999999995</v>
      </c>
      <c r="L437" s="5">
        <v>10.1288</v>
      </c>
      <c r="M437" s="5">
        <v>42</v>
      </c>
      <c r="N437" s="6">
        <v>5.3705296999999999E-2</v>
      </c>
      <c r="O437" s="5">
        <v>1</v>
      </c>
      <c r="P437">
        <v>0</v>
      </c>
      <c r="Q437">
        <v>0</v>
      </c>
      <c r="R437">
        <v>0</v>
      </c>
      <c r="T437">
        <f t="shared" si="18"/>
        <v>23.410768666507845</v>
      </c>
      <c r="U437">
        <f t="shared" si="19"/>
        <v>7.310768666507844</v>
      </c>
      <c r="V437">
        <f t="shared" si="20"/>
        <v>53.447338495192881</v>
      </c>
    </row>
    <row r="438" spans="2:22" x14ac:dyDescent="0.35">
      <c r="B438" s="4">
        <v>14.3</v>
      </c>
      <c r="C438" s="5">
        <v>1.8841973460987684</v>
      </c>
      <c r="D438" s="5">
        <v>48.1</v>
      </c>
      <c r="E438" s="5">
        <v>0.71299999999999997</v>
      </c>
      <c r="F438" s="5">
        <v>6.4359999999999999</v>
      </c>
      <c r="G438" s="5">
        <v>87.9</v>
      </c>
      <c r="H438" s="5">
        <v>2.3174999999999999</v>
      </c>
      <c r="I438" s="5">
        <v>19.8</v>
      </c>
      <c r="J438" s="5">
        <v>16.22</v>
      </c>
      <c r="K438" s="5">
        <v>6.1859999999999999</v>
      </c>
      <c r="L438" s="5">
        <v>10.1144</v>
      </c>
      <c r="M438" s="5">
        <v>46</v>
      </c>
      <c r="N438" s="6">
        <v>6.1400159000000003E-2</v>
      </c>
      <c r="O438" s="5">
        <v>0</v>
      </c>
      <c r="P438">
        <v>0</v>
      </c>
      <c r="Q438">
        <v>0</v>
      </c>
      <c r="R438">
        <v>1</v>
      </c>
      <c r="T438">
        <f t="shared" si="18"/>
        <v>15.978392314683834</v>
      </c>
      <c r="U438">
        <f t="shared" si="19"/>
        <v>1.6783923146838333</v>
      </c>
      <c r="V438">
        <f t="shared" si="20"/>
        <v>2.8170007619897559</v>
      </c>
    </row>
    <row r="439" spans="2:22" x14ac:dyDescent="0.35">
      <c r="B439" s="4">
        <v>11.7</v>
      </c>
      <c r="C439" s="5">
        <v>2.7022601376565687</v>
      </c>
      <c r="D439" s="5">
        <v>48.1</v>
      </c>
      <c r="E439" s="5">
        <v>0.71299999999999997</v>
      </c>
      <c r="F439" s="5">
        <v>6.2080000000000002</v>
      </c>
      <c r="G439" s="5">
        <v>95</v>
      </c>
      <c r="H439" s="5">
        <v>2.2225000000000001</v>
      </c>
      <c r="I439" s="5">
        <v>19.8</v>
      </c>
      <c r="J439" s="5">
        <v>15.17</v>
      </c>
      <c r="K439" s="5">
        <v>7.8339999999999996</v>
      </c>
      <c r="L439" s="5">
        <v>11.0936</v>
      </c>
      <c r="M439" s="5">
        <v>37</v>
      </c>
      <c r="N439" s="6">
        <v>7.4839332999999994E-2</v>
      </c>
      <c r="O439" s="5">
        <v>0</v>
      </c>
      <c r="P439">
        <v>0</v>
      </c>
      <c r="Q439">
        <v>0</v>
      </c>
      <c r="R439">
        <v>0</v>
      </c>
      <c r="T439">
        <f t="shared" si="18"/>
        <v>17.75270142375776</v>
      </c>
      <c r="U439">
        <f t="shared" si="19"/>
        <v>6.0527014237577603</v>
      </c>
      <c r="V439">
        <f t="shared" si="20"/>
        <v>36.635194525159221</v>
      </c>
    </row>
    <row r="440" spans="2:22" x14ac:dyDescent="0.35">
      <c r="B440" s="4">
        <v>13.4</v>
      </c>
      <c r="C440" s="5">
        <v>2.4981847707338432</v>
      </c>
      <c r="D440" s="5">
        <v>48.1</v>
      </c>
      <c r="E440" s="5">
        <v>0.74</v>
      </c>
      <c r="F440" s="5">
        <v>6.6289999999999996</v>
      </c>
      <c r="G440" s="5">
        <v>94.6</v>
      </c>
      <c r="H440" s="5">
        <v>2.125</v>
      </c>
      <c r="I440" s="5">
        <v>19.8</v>
      </c>
      <c r="J440" s="5">
        <v>23.27</v>
      </c>
      <c r="K440" s="5">
        <v>10.167999999999999</v>
      </c>
      <c r="L440" s="5">
        <v>12.107200000000001</v>
      </c>
      <c r="M440" s="5">
        <v>46</v>
      </c>
      <c r="N440" s="6">
        <v>7.6801062000000003E-2</v>
      </c>
      <c r="O440" s="5">
        <v>0</v>
      </c>
      <c r="P440">
        <v>0</v>
      </c>
      <c r="Q440">
        <v>0</v>
      </c>
      <c r="R440">
        <v>1</v>
      </c>
      <c r="T440">
        <f t="shared" si="18"/>
        <v>14.764414112339313</v>
      </c>
      <c r="U440">
        <f t="shared" si="19"/>
        <v>1.364414112339313</v>
      </c>
      <c r="V440">
        <f t="shared" si="20"/>
        <v>1.8616258699506754</v>
      </c>
    </row>
    <row r="441" spans="2:22" x14ac:dyDescent="0.35">
      <c r="B441" s="4">
        <v>9.6</v>
      </c>
      <c r="C441" s="5">
        <v>2.7357172474638767</v>
      </c>
      <c r="D441" s="5">
        <v>48.1</v>
      </c>
      <c r="E441" s="5">
        <v>0.74</v>
      </c>
      <c r="F441" s="5">
        <v>6.4610000000000003</v>
      </c>
      <c r="G441" s="5">
        <v>93.3</v>
      </c>
      <c r="H441" s="5">
        <v>2</v>
      </c>
      <c r="I441" s="5">
        <v>19.8</v>
      </c>
      <c r="J441" s="5">
        <v>18.05</v>
      </c>
      <c r="K441" s="5">
        <v>6.0919999999999996</v>
      </c>
      <c r="L441" s="5">
        <v>10.0768</v>
      </c>
      <c r="M441" s="5">
        <v>57</v>
      </c>
      <c r="N441" s="6">
        <v>7.0157854000000006E-2</v>
      </c>
      <c r="O441" s="5">
        <v>1</v>
      </c>
      <c r="P441">
        <v>0</v>
      </c>
      <c r="Q441">
        <v>1</v>
      </c>
      <c r="R441">
        <v>0</v>
      </c>
      <c r="T441">
        <f t="shared" si="18"/>
        <v>17.022290610858288</v>
      </c>
      <c r="U441">
        <f t="shared" si="19"/>
        <v>7.4222906108582887</v>
      </c>
      <c r="V441">
        <f t="shared" si="20"/>
        <v>55.090397912035108</v>
      </c>
    </row>
    <row r="442" spans="2:22" x14ac:dyDescent="0.35">
      <c r="B442" s="4">
        <v>8.1999999999999993</v>
      </c>
      <c r="C442" s="5">
        <v>2.7836028435028815</v>
      </c>
      <c r="D442" s="5">
        <v>48.1</v>
      </c>
      <c r="E442" s="5">
        <v>0.74</v>
      </c>
      <c r="F442" s="5">
        <v>6.1520000000000001</v>
      </c>
      <c r="G442" s="5">
        <v>100</v>
      </c>
      <c r="H442" s="5">
        <v>1.9125000000000001</v>
      </c>
      <c r="I442" s="5">
        <v>19.8</v>
      </c>
      <c r="J442" s="5">
        <v>26.45</v>
      </c>
      <c r="K442" s="5">
        <v>9.8640000000000008</v>
      </c>
      <c r="L442" s="5">
        <v>11.0656</v>
      </c>
      <c r="M442" s="5">
        <v>60</v>
      </c>
      <c r="N442" s="6">
        <v>6.7393880000000003E-2</v>
      </c>
      <c r="O442" s="5">
        <v>0</v>
      </c>
      <c r="P442">
        <v>0</v>
      </c>
      <c r="Q442">
        <v>0</v>
      </c>
      <c r="R442">
        <v>0</v>
      </c>
      <c r="T442">
        <f t="shared" si="18"/>
        <v>11.40804759306161</v>
      </c>
      <c r="U442">
        <f t="shared" si="19"/>
        <v>3.208047593061611</v>
      </c>
      <c r="V442">
        <f t="shared" si="20"/>
        <v>10.291569359348395</v>
      </c>
    </row>
    <row r="443" spans="2:22" x14ac:dyDescent="0.35">
      <c r="B443" s="4">
        <v>8.4</v>
      </c>
      <c r="C443" s="5">
        <v>2.6863565870169546</v>
      </c>
      <c r="D443" s="5">
        <v>48.1</v>
      </c>
      <c r="E443" s="5">
        <v>0.74</v>
      </c>
      <c r="F443" s="5">
        <v>5.9349999999999996</v>
      </c>
      <c r="G443" s="5">
        <v>87.9</v>
      </c>
      <c r="H443" s="5">
        <v>1.82</v>
      </c>
      <c r="I443" s="5">
        <v>19.8</v>
      </c>
      <c r="J443" s="5">
        <v>34.020000000000003</v>
      </c>
      <c r="K443" s="5">
        <v>9.5679999999999996</v>
      </c>
      <c r="L443" s="5">
        <v>14.0672</v>
      </c>
      <c r="M443" s="5">
        <v>57</v>
      </c>
      <c r="N443" s="6">
        <v>7.1117797999999996E-2</v>
      </c>
      <c r="O443" s="5">
        <v>1</v>
      </c>
      <c r="P443">
        <v>0</v>
      </c>
      <c r="Q443">
        <v>0</v>
      </c>
      <c r="R443">
        <v>0</v>
      </c>
      <c r="T443">
        <f t="shared" si="18"/>
        <v>7.7748726314074394</v>
      </c>
      <c r="U443">
        <f t="shared" si="19"/>
        <v>-0.62512736859256091</v>
      </c>
      <c r="V443">
        <f t="shared" si="20"/>
        <v>0.39078422696345949</v>
      </c>
    </row>
    <row r="444" spans="2:22" x14ac:dyDescent="0.35">
      <c r="B444" s="4">
        <v>12.8</v>
      </c>
      <c r="C444" s="5">
        <v>2.340904438499074</v>
      </c>
      <c r="D444" s="5">
        <v>48.1</v>
      </c>
      <c r="E444" s="5">
        <v>0.74</v>
      </c>
      <c r="F444" s="5">
        <v>5.6269999999999998</v>
      </c>
      <c r="G444" s="5">
        <v>93.9</v>
      </c>
      <c r="H444" s="5">
        <v>1.8174999999999999</v>
      </c>
      <c r="I444" s="5">
        <v>19.8</v>
      </c>
      <c r="J444" s="5">
        <v>22.88</v>
      </c>
      <c r="K444" s="5">
        <v>8.4559999999999995</v>
      </c>
      <c r="L444" s="5">
        <v>15.102399999999999</v>
      </c>
      <c r="M444" s="5">
        <v>50</v>
      </c>
      <c r="N444" s="6">
        <v>7.3012667000000003E-2</v>
      </c>
      <c r="O444" s="5">
        <v>1</v>
      </c>
      <c r="P444">
        <v>0</v>
      </c>
      <c r="Q444">
        <v>0</v>
      </c>
      <c r="R444">
        <v>0</v>
      </c>
      <c r="T444">
        <f t="shared" si="18"/>
        <v>12.659451501887538</v>
      </c>
      <c r="U444">
        <f t="shared" si="19"/>
        <v>-0.14054849811246228</v>
      </c>
      <c r="V444">
        <f t="shared" si="20"/>
        <v>1.9753880321668815E-2</v>
      </c>
    </row>
    <row r="445" spans="2:22" x14ac:dyDescent="0.35">
      <c r="B445" s="4">
        <v>10.5</v>
      </c>
      <c r="C445" s="5">
        <v>3.1377134906467159</v>
      </c>
      <c r="D445" s="5">
        <v>48.1</v>
      </c>
      <c r="E445" s="5">
        <v>0.74</v>
      </c>
      <c r="F445" s="5">
        <v>5.8179999999999996</v>
      </c>
      <c r="G445" s="5">
        <v>92.4</v>
      </c>
      <c r="H445" s="5">
        <v>1.8649999999999998</v>
      </c>
      <c r="I445" s="5">
        <v>19.8</v>
      </c>
      <c r="J445" s="5">
        <v>22.11</v>
      </c>
      <c r="K445" s="5">
        <v>7.41</v>
      </c>
      <c r="L445" s="5">
        <v>12.084</v>
      </c>
      <c r="M445" s="5">
        <v>38</v>
      </c>
      <c r="N445" s="6">
        <v>7.5248915E-2</v>
      </c>
      <c r="O445" s="5">
        <v>0</v>
      </c>
      <c r="P445">
        <v>0</v>
      </c>
      <c r="Q445">
        <v>0</v>
      </c>
      <c r="R445">
        <v>0</v>
      </c>
      <c r="T445">
        <f t="shared" si="18"/>
        <v>12.051542515707254</v>
      </c>
      <c r="U445">
        <f t="shared" si="19"/>
        <v>1.5515425157072542</v>
      </c>
      <c r="V445">
        <f t="shared" si="20"/>
        <v>2.407284178047195</v>
      </c>
    </row>
    <row r="446" spans="2:22" x14ac:dyDescent="0.35">
      <c r="B446" s="4">
        <v>17.100000000000001</v>
      </c>
      <c r="C446" s="5">
        <v>2.372501005014648</v>
      </c>
      <c r="D446" s="5">
        <v>48.1</v>
      </c>
      <c r="E446" s="5">
        <v>0.74</v>
      </c>
      <c r="F446" s="5">
        <v>6.4059999999999997</v>
      </c>
      <c r="G446" s="5">
        <v>97.2</v>
      </c>
      <c r="H446" s="5">
        <v>2.0674999999999999</v>
      </c>
      <c r="I446" s="5">
        <v>19.8</v>
      </c>
      <c r="J446" s="5">
        <v>19.52</v>
      </c>
      <c r="K446" s="5">
        <v>9.2420000000000009</v>
      </c>
      <c r="L446" s="5">
        <v>15.136799999999999</v>
      </c>
      <c r="M446" s="5">
        <v>58</v>
      </c>
      <c r="N446" s="6">
        <v>7.7408024000000006E-2</v>
      </c>
      <c r="O446" s="5">
        <v>1</v>
      </c>
      <c r="P446">
        <v>0</v>
      </c>
      <c r="Q446">
        <v>0</v>
      </c>
      <c r="R446">
        <v>1</v>
      </c>
      <c r="T446">
        <f t="shared" si="18"/>
        <v>17.386824401229578</v>
      </c>
      <c r="U446">
        <f t="shared" si="19"/>
        <v>0.28682440122957686</v>
      </c>
      <c r="V446">
        <f t="shared" si="20"/>
        <v>8.2268237140705289E-2</v>
      </c>
    </row>
    <row r="447" spans="2:22" x14ac:dyDescent="0.35">
      <c r="B447" s="4">
        <v>14.8</v>
      </c>
      <c r="C447" s="5">
        <v>1.8970754838957269</v>
      </c>
      <c r="D447" s="5">
        <v>48.1</v>
      </c>
      <c r="E447" s="5">
        <v>0.74</v>
      </c>
      <c r="F447" s="5">
        <v>6.2190000000000003</v>
      </c>
      <c r="G447" s="5">
        <v>100</v>
      </c>
      <c r="H447" s="5">
        <v>2.0049999999999999</v>
      </c>
      <c r="I447" s="5">
        <v>19.8</v>
      </c>
      <c r="J447" s="5">
        <v>16.59</v>
      </c>
      <c r="K447" s="5">
        <v>7.0960000000000001</v>
      </c>
      <c r="L447" s="5">
        <v>14.118399999999999</v>
      </c>
      <c r="M447" s="5">
        <v>54</v>
      </c>
      <c r="N447" s="6">
        <v>7.7115959999999997E-2</v>
      </c>
      <c r="O447" s="5">
        <v>0</v>
      </c>
      <c r="P447">
        <v>0</v>
      </c>
      <c r="Q447">
        <v>1</v>
      </c>
      <c r="R447">
        <v>0</v>
      </c>
      <c r="T447">
        <f t="shared" si="18"/>
        <v>16.773265149572765</v>
      </c>
      <c r="U447">
        <f t="shared" si="19"/>
        <v>1.9732651495727644</v>
      </c>
      <c r="V447">
        <f t="shared" si="20"/>
        <v>3.8937753505184243</v>
      </c>
    </row>
    <row r="448" spans="2:22" x14ac:dyDescent="0.35">
      <c r="B448" s="4">
        <v>15.4</v>
      </c>
      <c r="C448" s="5">
        <v>2.3948488188845372</v>
      </c>
      <c r="D448" s="5">
        <v>48.1</v>
      </c>
      <c r="E448" s="5">
        <v>0.74</v>
      </c>
      <c r="F448" s="5">
        <v>6.4850000000000003</v>
      </c>
      <c r="G448" s="5">
        <v>100</v>
      </c>
      <c r="H448" s="5">
        <v>1.9775</v>
      </c>
      <c r="I448" s="5">
        <v>19.8</v>
      </c>
      <c r="J448" s="5">
        <v>18.850000000000001</v>
      </c>
      <c r="K448" s="5">
        <v>6.6079999999999997</v>
      </c>
      <c r="L448" s="5">
        <v>14.123200000000001</v>
      </c>
      <c r="M448" s="5">
        <v>21</v>
      </c>
      <c r="N448" s="6">
        <v>6.6949839999999997E-2</v>
      </c>
      <c r="O448" s="5">
        <v>0</v>
      </c>
      <c r="P448">
        <v>0</v>
      </c>
      <c r="Q448">
        <v>1</v>
      </c>
      <c r="R448">
        <v>0</v>
      </c>
      <c r="T448">
        <f t="shared" si="18"/>
        <v>15.276254118054986</v>
      </c>
      <c r="U448">
        <f t="shared" si="19"/>
        <v>-0.12374588194501435</v>
      </c>
      <c r="V448">
        <f t="shared" si="20"/>
        <v>1.5313043298349427E-2</v>
      </c>
    </row>
    <row r="449" spans="2:22" x14ac:dyDescent="0.35">
      <c r="B449" s="4">
        <v>10.8</v>
      </c>
      <c r="C449" s="5">
        <v>2.6248352449424797</v>
      </c>
      <c r="D449" s="5">
        <v>48.1</v>
      </c>
      <c r="E449" s="5">
        <v>0.74</v>
      </c>
      <c r="F449" s="5">
        <v>5.8540000000000001</v>
      </c>
      <c r="G449" s="5">
        <v>96.6</v>
      </c>
      <c r="H449" s="5">
        <v>1.8974999999999997</v>
      </c>
      <c r="I449" s="5">
        <v>19.8</v>
      </c>
      <c r="J449" s="5">
        <v>23.79</v>
      </c>
      <c r="K449" s="5">
        <v>5.516</v>
      </c>
      <c r="L449" s="5">
        <v>12.086399999999999</v>
      </c>
      <c r="M449" s="5">
        <v>34</v>
      </c>
      <c r="N449" s="6">
        <v>6.5304838000000004E-2</v>
      </c>
      <c r="O449" s="5">
        <v>0</v>
      </c>
      <c r="P449">
        <v>0</v>
      </c>
      <c r="Q449">
        <v>0</v>
      </c>
      <c r="R449">
        <v>1</v>
      </c>
      <c r="T449">
        <f t="shared" si="18"/>
        <v>9.1622811644089985</v>
      </c>
      <c r="U449">
        <f t="shared" si="19"/>
        <v>-1.6377188355910022</v>
      </c>
      <c r="V449">
        <f t="shared" si="20"/>
        <v>2.6821229844495482</v>
      </c>
    </row>
    <row r="450" spans="2:22" x14ac:dyDescent="0.35">
      <c r="B450" s="4">
        <v>11.8</v>
      </c>
      <c r="C450" s="5">
        <v>2.457175676049689</v>
      </c>
      <c r="D450" s="5">
        <v>48.1</v>
      </c>
      <c r="E450" s="5">
        <v>0.74</v>
      </c>
      <c r="F450" s="5">
        <v>6.4589999999999996</v>
      </c>
      <c r="G450" s="5">
        <v>94.8</v>
      </c>
      <c r="H450" s="5">
        <v>1.9875</v>
      </c>
      <c r="I450" s="5">
        <v>19.8</v>
      </c>
      <c r="J450" s="5">
        <v>23.98</v>
      </c>
      <c r="K450" s="5">
        <v>5.3360000000000003</v>
      </c>
      <c r="L450" s="5">
        <v>12.0944</v>
      </c>
      <c r="M450" s="5">
        <v>28</v>
      </c>
      <c r="N450" s="6">
        <v>7.6180913000000003E-2</v>
      </c>
      <c r="O450" s="5">
        <v>1</v>
      </c>
      <c r="P450">
        <v>0</v>
      </c>
      <c r="Q450">
        <v>1</v>
      </c>
      <c r="R450">
        <v>0</v>
      </c>
      <c r="T450">
        <f t="shared" si="18"/>
        <v>13.380585826122388</v>
      </c>
      <c r="U450">
        <f t="shared" si="19"/>
        <v>1.5805858261223875</v>
      </c>
      <c r="V450">
        <f t="shared" si="20"/>
        <v>2.4982515537389904</v>
      </c>
    </row>
    <row r="451" spans="2:22" x14ac:dyDescent="0.35">
      <c r="B451" s="4">
        <v>14.9</v>
      </c>
      <c r="C451" s="5">
        <v>1.9862387647413884</v>
      </c>
      <c r="D451" s="5">
        <v>48.1</v>
      </c>
      <c r="E451" s="5">
        <v>0.74</v>
      </c>
      <c r="F451" s="5">
        <v>6.3410000000000002</v>
      </c>
      <c r="G451" s="5">
        <v>96.4</v>
      </c>
      <c r="H451" s="5">
        <v>2.0700000000000003</v>
      </c>
      <c r="I451" s="5">
        <v>19.8</v>
      </c>
      <c r="J451" s="5">
        <v>17.79</v>
      </c>
      <c r="K451" s="5">
        <v>10.198</v>
      </c>
      <c r="L451" s="5">
        <v>15.119199999999999</v>
      </c>
      <c r="M451" s="5">
        <v>41</v>
      </c>
      <c r="N451" s="6">
        <v>7.0659666999999995E-2</v>
      </c>
      <c r="O451" s="5">
        <v>0</v>
      </c>
      <c r="P451">
        <v>0</v>
      </c>
      <c r="Q451">
        <v>0</v>
      </c>
      <c r="R451">
        <v>0</v>
      </c>
      <c r="T451">
        <f t="shared" si="18"/>
        <v>17.336667162549482</v>
      </c>
      <c r="U451">
        <f t="shared" si="19"/>
        <v>2.4366671625494813</v>
      </c>
      <c r="V451">
        <f t="shared" si="20"/>
        <v>5.9373468610469402</v>
      </c>
    </row>
    <row r="452" spans="2:22" x14ac:dyDescent="0.35">
      <c r="B452" s="4">
        <v>12.6</v>
      </c>
      <c r="C452" s="5">
        <v>2.3910400109102801</v>
      </c>
      <c r="D452" s="5">
        <v>48.1</v>
      </c>
      <c r="E452" s="5">
        <v>0.74</v>
      </c>
      <c r="F452" s="5">
        <v>6.2510000000000003</v>
      </c>
      <c r="G452" s="5">
        <v>96.6</v>
      </c>
      <c r="H452" s="5">
        <v>2.1974999999999998</v>
      </c>
      <c r="I452" s="5">
        <v>19.8</v>
      </c>
      <c r="J452" s="5">
        <v>16.440000000000001</v>
      </c>
      <c r="K452" s="5">
        <v>9.7520000000000007</v>
      </c>
      <c r="L452" s="5">
        <v>11.1008</v>
      </c>
      <c r="M452" s="5">
        <v>37</v>
      </c>
      <c r="N452" s="6">
        <v>6.4950728999999999E-2</v>
      </c>
      <c r="O452" s="5">
        <v>1</v>
      </c>
      <c r="P452">
        <v>0</v>
      </c>
      <c r="Q452">
        <v>0</v>
      </c>
      <c r="R452">
        <v>0</v>
      </c>
      <c r="T452">
        <f t="shared" si="18"/>
        <v>17.819429883567494</v>
      </c>
      <c r="U452">
        <f t="shared" si="19"/>
        <v>5.2194298835674946</v>
      </c>
      <c r="V452">
        <f t="shared" si="20"/>
        <v>27.242448309477389</v>
      </c>
    </row>
    <row r="453" spans="2:22" x14ac:dyDescent="0.35">
      <c r="B453" s="4">
        <v>14.1</v>
      </c>
      <c r="C453" s="5">
        <v>2.3349641863179325</v>
      </c>
      <c r="D453" s="5">
        <v>48.1</v>
      </c>
      <c r="E453" s="5">
        <v>0.71299999999999997</v>
      </c>
      <c r="F453" s="5">
        <v>6.1849999999999996</v>
      </c>
      <c r="G453" s="5">
        <v>98.7</v>
      </c>
      <c r="H453" s="5">
        <v>2.2600000000000002</v>
      </c>
      <c r="I453" s="5">
        <v>19.8</v>
      </c>
      <c r="J453" s="5">
        <v>18.13</v>
      </c>
      <c r="K453" s="5">
        <v>9.0820000000000007</v>
      </c>
      <c r="L453" s="5">
        <v>13.1128</v>
      </c>
      <c r="M453" s="5">
        <v>52</v>
      </c>
      <c r="N453" s="6">
        <v>6.7950544000000002E-2</v>
      </c>
      <c r="O453" s="5">
        <v>1</v>
      </c>
      <c r="P453">
        <v>0</v>
      </c>
      <c r="Q453">
        <v>0</v>
      </c>
      <c r="R453">
        <v>0</v>
      </c>
      <c r="T453">
        <f t="shared" si="18"/>
        <v>17.419711042643204</v>
      </c>
      <c r="U453">
        <f t="shared" si="19"/>
        <v>3.3197110426432044</v>
      </c>
      <c r="V453">
        <f t="shared" si="20"/>
        <v>11.020481406647232</v>
      </c>
    </row>
    <row r="454" spans="2:22" x14ac:dyDescent="0.35">
      <c r="B454" s="4">
        <v>13</v>
      </c>
      <c r="C454" s="5">
        <v>2.1431214912252772</v>
      </c>
      <c r="D454" s="5">
        <v>48.1</v>
      </c>
      <c r="E454" s="5">
        <v>0.71299999999999997</v>
      </c>
      <c r="F454" s="5">
        <v>6.4169999999999998</v>
      </c>
      <c r="G454" s="5">
        <v>98.3</v>
      </c>
      <c r="H454" s="5">
        <v>2.1849999999999996</v>
      </c>
      <c r="I454" s="5">
        <v>19.8</v>
      </c>
      <c r="J454" s="5">
        <v>19.309999999999999</v>
      </c>
      <c r="K454" s="5">
        <v>8.06</v>
      </c>
      <c r="L454" s="5">
        <v>12.103999999999999</v>
      </c>
      <c r="M454" s="5">
        <v>27</v>
      </c>
      <c r="N454" s="6">
        <v>7.3411071999999994E-2</v>
      </c>
      <c r="O454" s="5">
        <v>1</v>
      </c>
      <c r="P454">
        <v>0</v>
      </c>
      <c r="Q454">
        <v>0</v>
      </c>
      <c r="R454">
        <v>0</v>
      </c>
      <c r="T454">
        <f t="shared" ref="T454:T510" si="21">B$2+SUMPRODUCT(C$2:R$2,C454:R454)</f>
        <v>17.233406891304689</v>
      </c>
      <c r="U454">
        <f t="shared" ref="U454:U510" si="22">T454-B454</f>
        <v>4.2334068913046892</v>
      </c>
      <c r="V454">
        <f t="shared" ref="V454:V510" si="23">U454*U454</f>
        <v>17.921733907346031</v>
      </c>
    </row>
    <row r="455" spans="2:22" x14ac:dyDescent="0.35">
      <c r="B455" s="4">
        <v>13.4</v>
      </c>
      <c r="C455" s="5">
        <v>2.0435189836286223</v>
      </c>
      <c r="D455" s="5">
        <v>48.1</v>
      </c>
      <c r="E455" s="5">
        <v>0.71299999999999997</v>
      </c>
      <c r="F455" s="5">
        <v>6.7489999999999997</v>
      </c>
      <c r="G455" s="5">
        <v>92.6</v>
      </c>
      <c r="H455" s="5">
        <v>2.3199999999999998</v>
      </c>
      <c r="I455" s="5">
        <v>19.8</v>
      </c>
      <c r="J455" s="5">
        <v>17.440000000000001</v>
      </c>
      <c r="K455" s="5">
        <v>9.0679999999999996</v>
      </c>
      <c r="L455" s="5">
        <v>13.107200000000001</v>
      </c>
      <c r="M455" s="5">
        <v>59</v>
      </c>
      <c r="N455" s="6">
        <v>6.1321920000000002E-2</v>
      </c>
      <c r="O455" s="5">
        <v>1</v>
      </c>
      <c r="P455">
        <v>1</v>
      </c>
      <c r="Q455">
        <v>0</v>
      </c>
      <c r="R455">
        <v>0</v>
      </c>
      <c r="T455">
        <f t="shared" si="21"/>
        <v>20.010327641327144</v>
      </c>
      <c r="U455">
        <f t="shared" si="22"/>
        <v>6.6103276413271441</v>
      </c>
      <c r="V455">
        <f t="shared" si="23"/>
        <v>43.696431525693683</v>
      </c>
    </row>
    <row r="456" spans="2:22" x14ac:dyDescent="0.35">
      <c r="B456" s="4">
        <v>15.2</v>
      </c>
      <c r="C456" s="5">
        <v>1.8627055430838531</v>
      </c>
      <c r="D456" s="5">
        <v>48.1</v>
      </c>
      <c r="E456" s="5">
        <v>0.71299999999999997</v>
      </c>
      <c r="F456" s="5">
        <v>6.6550000000000002</v>
      </c>
      <c r="G456" s="5">
        <v>98.2</v>
      </c>
      <c r="H456" s="5">
        <v>2.355</v>
      </c>
      <c r="I456" s="5">
        <v>19.8</v>
      </c>
      <c r="J456" s="5">
        <v>17.73</v>
      </c>
      <c r="K456" s="5">
        <v>8.1039999999999992</v>
      </c>
      <c r="L456" s="5">
        <v>11.121600000000001</v>
      </c>
      <c r="M456" s="5">
        <v>41</v>
      </c>
      <c r="N456" s="6">
        <v>6.1385953E-2</v>
      </c>
      <c r="O456" s="5">
        <v>1</v>
      </c>
      <c r="P456">
        <v>0</v>
      </c>
      <c r="Q456">
        <v>0</v>
      </c>
      <c r="R456">
        <v>0</v>
      </c>
      <c r="T456">
        <f t="shared" si="21"/>
        <v>18.334616230285192</v>
      </c>
      <c r="U456">
        <f t="shared" si="22"/>
        <v>3.134616230285193</v>
      </c>
      <c r="V456">
        <f t="shared" si="23"/>
        <v>9.8258189111673548</v>
      </c>
    </row>
    <row r="457" spans="2:22" x14ac:dyDescent="0.35">
      <c r="B457" s="4">
        <v>16.100000000000001</v>
      </c>
      <c r="C457" s="5">
        <v>1.8066759959463214</v>
      </c>
      <c r="D457" s="5">
        <v>48.1</v>
      </c>
      <c r="E457" s="5">
        <v>0.71299999999999997</v>
      </c>
      <c r="F457" s="5">
        <v>6.2969999999999997</v>
      </c>
      <c r="G457" s="5">
        <v>91.8</v>
      </c>
      <c r="H457" s="5">
        <v>2.3675000000000002</v>
      </c>
      <c r="I457" s="5">
        <v>19.8</v>
      </c>
      <c r="J457" s="5">
        <v>17.27</v>
      </c>
      <c r="K457" s="5">
        <v>6.7220000000000004</v>
      </c>
      <c r="L457" s="5">
        <v>15.1288</v>
      </c>
      <c r="M457" s="5">
        <v>21</v>
      </c>
      <c r="N457" s="6">
        <v>6.4521582999999993E-2</v>
      </c>
      <c r="O457" s="5">
        <v>0</v>
      </c>
      <c r="P457">
        <v>0</v>
      </c>
      <c r="Q457">
        <v>0</v>
      </c>
      <c r="R457">
        <v>0</v>
      </c>
      <c r="T457">
        <f t="shared" si="21"/>
        <v>15.810460641816427</v>
      </c>
      <c r="U457">
        <f t="shared" si="22"/>
        <v>-0.28953935818357479</v>
      </c>
      <c r="V457">
        <f t="shared" si="23"/>
        <v>8.3833039937356413E-2</v>
      </c>
    </row>
    <row r="458" spans="2:22" x14ac:dyDescent="0.35">
      <c r="B458" s="4">
        <v>17.8</v>
      </c>
      <c r="C458" s="5">
        <v>2.2244170437165778</v>
      </c>
      <c r="D458" s="5">
        <v>48.1</v>
      </c>
      <c r="E458" s="5">
        <v>0.71299999999999997</v>
      </c>
      <c r="F458" s="5">
        <v>7.3929999999999998</v>
      </c>
      <c r="G458" s="5">
        <v>99.3</v>
      </c>
      <c r="H458" s="5">
        <v>2.4525000000000001</v>
      </c>
      <c r="I458" s="5">
        <v>19.8</v>
      </c>
      <c r="J458" s="5">
        <v>16.739999999999998</v>
      </c>
      <c r="K458" s="5">
        <v>5.9560000000000004</v>
      </c>
      <c r="L458" s="5">
        <v>11.1424</v>
      </c>
      <c r="M458" s="5">
        <v>42</v>
      </c>
      <c r="N458" s="6">
        <v>6.9112576999999994E-2</v>
      </c>
      <c r="O458" s="5">
        <v>1</v>
      </c>
      <c r="P458">
        <v>0</v>
      </c>
      <c r="Q458">
        <v>1</v>
      </c>
      <c r="R458">
        <v>0</v>
      </c>
      <c r="T458">
        <f t="shared" si="21"/>
        <v>21.224744379085859</v>
      </c>
      <c r="U458">
        <f t="shared" si="22"/>
        <v>3.4247443790858583</v>
      </c>
      <c r="V458">
        <f t="shared" si="23"/>
        <v>11.72887406208018</v>
      </c>
    </row>
    <row r="459" spans="2:22" x14ac:dyDescent="0.35">
      <c r="B459" s="4">
        <v>14.4</v>
      </c>
      <c r="C459" s="5">
        <v>2.3526725106043593</v>
      </c>
      <c r="D459" s="5">
        <v>48.1</v>
      </c>
      <c r="E459" s="5">
        <v>0.71299999999999997</v>
      </c>
      <c r="F459" s="5">
        <v>6.7279999999999998</v>
      </c>
      <c r="G459" s="5">
        <v>94.1</v>
      </c>
      <c r="H459" s="5">
        <v>2.4975000000000001</v>
      </c>
      <c r="I459" s="5">
        <v>19.8</v>
      </c>
      <c r="J459" s="5">
        <v>18.71</v>
      </c>
      <c r="K459" s="5">
        <v>5.8879999999999999</v>
      </c>
      <c r="L459" s="5">
        <v>14.1152</v>
      </c>
      <c r="M459" s="5">
        <v>34</v>
      </c>
      <c r="N459" s="6">
        <v>6.6068471000000004E-2</v>
      </c>
      <c r="O459" s="5">
        <v>0</v>
      </c>
      <c r="P459">
        <v>0</v>
      </c>
      <c r="Q459">
        <v>1</v>
      </c>
      <c r="R459">
        <v>0</v>
      </c>
      <c r="T459">
        <f t="shared" si="21"/>
        <v>16.208151026847119</v>
      </c>
      <c r="U459">
        <f t="shared" si="22"/>
        <v>1.8081510268471188</v>
      </c>
      <c r="V459">
        <f t="shared" si="23"/>
        <v>3.2694101358882901</v>
      </c>
    </row>
    <row r="460" spans="2:22" x14ac:dyDescent="0.35">
      <c r="B460" s="4">
        <v>14.1</v>
      </c>
      <c r="C460" s="5">
        <v>1.749611943801969</v>
      </c>
      <c r="D460" s="5">
        <v>48.1</v>
      </c>
      <c r="E460" s="5">
        <v>0.71299999999999997</v>
      </c>
      <c r="F460" s="5">
        <v>6.5250000000000004</v>
      </c>
      <c r="G460" s="5">
        <v>86.5</v>
      </c>
      <c r="H460" s="5">
        <v>2.4350000000000001</v>
      </c>
      <c r="I460" s="5">
        <v>19.8</v>
      </c>
      <c r="J460" s="5">
        <v>18.13</v>
      </c>
      <c r="K460" s="5">
        <v>7.782</v>
      </c>
      <c r="L460" s="5">
        <v>14.1128</v>
      </c>
      <c r="M460" s="5">
        <v>36</v>
      </c>
      <c r="N460" s="6">
        <v>6.1925583999999999E-2</v>
      </c>
      <c r="O460" s="5">
        <v>0</v>
      </c>
      <c r="P460">
        <v>0</v>
      </c>
      <c r="Q460">
        <v>1</v>
      </c>
      <c r="R460">
        <v>0</v>
      </c>
      <c r="T460">
        <f t="shared" si="21"/>
        <v>16.260417284336199</v>
      </c>
      <c r="U460">
        <f t="shared" si="22"/>
        <v>2.1604172843361997</v>
      </c>
      <c r="V460">
        <f t="shared" si="23"/>
        <v>4.6674028424585998</v>
      </c>
    </row>
    <row r="461" spans="2:22" x14ac:dyDescent="0.35">
      <c r="B461" s="4">
        <v>12.7</v>
      </c>
      <c r="C461" s="5">
        <v>1.7349827472403847</v>
      </c>
      <c r="D461" s="5">
        <v>48.1</v>
      </c>
      <c r="E461" s="5">
        <v>0.71299999999999997</v>
      </c>
      <c r="F461" s="5">
        <v>5.976</v>
      </c>
      <c r="G461" s="5">
        <v>87.9</v>
      </c>
      <c r="H461" s="5">
        <v>2.5799999999999996</v>
      </c>
      <c r="I461" s="5">
        <v>19.8</v>
      </c>
      <c r="J461" s="5">
        <v>19.010000000000002</v>
      </c>
      <c r="K461" s="5">
        <v>7.1539999999999999</v>
      </c>
      <c r="L461" s="5">
        <v>15.101599999999999</v>
      </c>
      <c r="M461" s="5">
        <v>31</v>
      </c>
      <c r="N461" s="6">
        <v>6.3762579999999999E-2</v>
      </c>
      <c r="O461" s="5">
        <v>0</v>
      </c>
      <c r="P461">
        <v>0</v>
      </c>
      <c r="Q461">
        <v>1</v>
      </c>
      <c r="R461">
        <v>0</v>
      </c>
      <c r="T461">
        <f t="shared" si="21"/>
        <v>13.263052978494827</v>
      </c>
      <c r="U461">
        <f t="shared" si="22"/>
        <v>0.56305297849482727</v>
      </c>
      <c r="V461">
        <f t="shared" si="23"/>
        <v>0.31702865659189644</v>
      </c>
    </row>
    <row r="462" spans="2:22" x14ac:dyDescent="0.35">
      <c r="B462" s="4">
        <v>13.5</v>
      </c>
      <c r="C462" s="5">
        <v>2.2192665255460988</v>
      </c>
      <c r="D462" s="5">
        <v>48.1</v>
      </c>
      <c r="E462" s="5">
        <v>0.71299999999999997</v>
      </c>
      <c r="F462" s="5">
        <v>5.9359999999999999</v>
      </c>
      <c r="G462" s="5">
        <v>80.3</v>
      </c>
      <c r="H462" s="5">
        <v>2.7800000000000002</v>
      </c>
      <c r="I462" s="5">
        <v>19.8</v>
      </c>
      <c r="J462" s="5">
        <v>16.940000000000001</v>
      </c>
      <c r="K462" s="5">
        <v>8.8699999999999992</v>
      </c>
      <c r="L462" s="5">
        <v>13.108000000000001</v>
      </c>
      <c r="M462" s="5">
        <v>46</v>
      </c>
      <c r="N462" s="6">
        <v>7.4872201999999999E-2</v>
      </c>
      <c r="O462" s="5">
        <v>0</v>
      </c>
      <c r="P462">
        <v>0</v>
      </c>
      <c r="Q462">
        <v>0</v>
      </c>
      <c r="R462">
        <v>0</v>
      </c>
      <c r="T462">
        <f t="shared" si="21"/>
        <v>15.701413109190373</v>
      </c>
      <c r="U462">
        <f t="shared" si="22"/>
        <v>2.2014131091903728</v>
      </c>
      <c r="V462">
        <f t="shared" si="23"/>
        <v>4.846219677315224</v>
      </c>
    </row>
    <row r="463" spans="2:22" x14ac:dyDescent="0.35">
      <c r="B463" s="4">
        <v>14.9</v>
      </c>
      <c r="C463" s="5">
        <v>2.1693085250418154</v>
      </c>
      <c r="D463" s="5">
        <v>48.1</v>
      </c>
      <c r="E463" s="5">
        <v>0.71299999999999997</v>
      </c>
      <c r="F463" s="5">
        <v>6.3010000000000002</v>
      </c>
      <c r="G463" s="5">
        <v>83.7</v>
      </c>
      <c r="H463" s="5">
        <v>2.7850000000000001</v>
      </c>
      <c r="I463" s="5">
        <v>19.8</v>
      </c>
      <c r="J463" s="5">
        <v>16.23</v>
      </c>
      <c r="K463" s="5">
        <v>5.5979999999999999</v>
      </c>
      <c r="L463" s="5">
        <v>15.119199999999999</v>
      </c>
      <c r="M463" s="5">
        <v>39</v>
      </c>
      <c r="N463" s="6">
        <v>6.4939127999999999E-2</v>
      </c>
      <c r="O463" s="5">
        <v>0</v>
      </c>
      <c r="P463">
        <v>0</v>
      </c>
      <c r="Q463">
        <v>1</v>
      </c>
      <c r="R463">
        <v>0</v>
      </c>
      <c r="T463">
        <f t="shared" si="21"/>
        <v>15.636647439088762</v>
      </c>
      <c r="U463">
        <f t="shared" si="22"/>
        <v>0.7366474390887614</v>
      </c>
      <c r="V463">
        <f t="shared" si="23"/>
        <v>0.54264944951603045</v>
      </c>
    </row>
    <row r="464" spans="2:22" x14ac:dyDescent="0.35">
      <c r="B464" s="4">
        <v>20</v>
      </c>
      <c r="C464" s="5">
        <v>2.0542737224466707</v>
      </c>
      <c r="D464" s="5">
        <v>48.1</v>
      </c>
      <c r="E464" s="5">
        <v>0.71299999999999997</v>
      </c>
      <c r="F464" s="5">
        <v>6.0810000000000004</v>
      </c>
      <c r="G464" s="5">
        <v>84.4</v>
      </c>
      <c r="H464" s="5">
        <v>2.7174999999999998</v>
      </c>
      <c r="I464" s="5">
        <v>19.8</v>
      </c>
      <c r="J464" s="5">
        <v>14.7</v>
      </c>
      <c r="K464" s="5">
        <v>5.4</v>
      </c>
      <c r="L464" s="5">
        <v>14.16</v>
      </c>
      <c r="M464" s="5">
        <v>27</v>
      </c>
      <c r="N464" s="6">
        <v>7.2635554000000005E-2</v>
      </c>
      <c r="O464" s="5">
        <v>1</v>
      </c>
      <c r="P464">
        <v>1</v>
      </c>
      <c r="Q464">
        <v>0</v>
      </c>
      <c r="R464">
        <v>0</v>
      </c>
      <c r="T464">
        <f t="shared" si="21"/>
        <v>17.468991514802429</v>
      </c>
      <c r="U464">
        <f t="shared" si="22"/>
        <v>-2.5310084851975709</v>
      </c>
      <c r="V464">
        <f t="shared" si="23"/>
        <v>6.4060039521421031</v>
      </c>
    </row>
    <row r="465" spans="2:22" x14ac:dyDescent="0.35">
      <c r="B465" s="4">
        <v>16.399999999999999</v>
      </c>
      <c r="C465" s="5">
        <v>1.7599471129733726</v>
      </c>
      <c r="D465" s="5">
        <v>48.1</v>
      </c>
      <c r="E465" s="5">
        <v>0.71299999999999997</v>
      </c>
      <c r="F465" s="5">
        <v>6.7009999999999996</v>
      </c>
      <c r="G465" s="5">
        <v>90</v>
      </c>
      <c r="H465" s="5">
        <v>2.5974999999999997</v>
      </c>
      <c r="I465" s="5">
        <v>19.8</v>
      </c>
      <c r="J465" s="5">
        <v>16.420000000000002</v>
      </c>
      <c r="K465" s="5">
        <v>9.4280000000000008</v>
      </c>
      <c r="L465" s="5">
        <v>12.1312</v>
      </c>
      <c r="M465" s="5">
        <v>29</v>
      </c>
      <c r="N465" s="6">
        <v>6.0878558999999999E-2</v>
      </c>
      <c r="O465" s="5">
        <v>1</v>
      </c>
      <c r="P465">
        <v>0</v>
      </c>
      <c r="Q465">
        <v>1</v>
      </c>
      <c r="R465">
        <v>0</v>
      </c>
      <c r="T465">
        <f t="shared" si="21"/>
        <v>19.063067800620409</v>
      </c>
      <c r="U465">
        <f t="shared" si="22"/>
        <v>2.6630678006204107</v>
      </c>
      <c r="V465">
        <f t="shared" si="23"/>
        <v>7.0919301107012318</v>
      </c>
    </row>
    <row r="466" spans="2:22" x14ac:dyDescent="0.35">
      <c r="B466" s="4">
        <v>17.7</v>
      </c>
      <c r="C466" s="5">
        <v>1.5460954757023011</v>
      </c>
      <c r="D466" s="5">
        <v>48.1</v>
      </c>
      <c r="E466" s="5">
        <v>0.71299999999999997</v>
      </c>
      <c r="F466" s="5">
        <v>6.3760000000000003</v>
      </c>
      <c r="G466" s="5">
        <v>88.4</v>
      </c>
      <c r="H466" s="5">
        <v>2.5649999999999999</v>
      </c>
      <c r="I466" s="5">
        <v>19.8</v>
      </c>
      <c r="J466" s="5">
        <v>14.65</v>
      </c>
      <c r="K466" s="5">
        <v>9.8539999999999992</v>
      </c>
      <c r="L466" s="5">
        <v>13.1416</v>
      </c>
      <c r="M466" s="5">
        <v>24</v>
      </c>
      <c r="N466" s="6">
        <v>6.2928763999999998E-2</v>
      </c>
      <c r="O466" s="5">
        <v>1</v>
      </c>
      <c r="P466">
        <v>0</v>
      </c>
      <c r="Q466">
        <v>0</v>
      </c>
      <c r="R466">
        <v>0</v>
      </c>
      <c r="T466">
        <f t="shared" si="21"/>
        <v>19.373903378529221</v>
      </c>
      <c r="U466">
        <f t="shared" si="22"/>
        <v>1.6739033785292214</v>
      </c>
      <c r="V466">
        <f t="shared" si="23"/>
        <v>2.8019525206515419</v>
      </c>
    </row>
    <row r="467" spans="2:22" x14ac:dyDescent="0.35">
      <c r="B467" s="4">
        <v>19.5</v>
      </c>
      <c r="C467" s="5">
        <v>2.035348578369212</v>
      </c>
      <c r="D467" s="5">
        <v>48.1</v>
      </c>
      <c r="E467" s="5">
        <v>0.71299999999999997</v>
      </c>
      <c r="F467" s="5">
        <v>6.3170000000000002</v>
      </c>
      <c r="G467" s="5">
        <v>83</v>
      </c>
      <c r="H467" s="5">
        <v>2.7349999999999999</v>
      </c>
      <c r="I467" s="5">
        <v>19.8</v>
      </c>
      <c r="J467" s="5">
        <v>13.99</v>
      </c>
      <c r="K467" s="5">
        <v>5.89</v>
      </c>
      <c r="L467" s="5">
        <v>15.156000000000001</v>
      </c>
      <c r="M467" s="5">
        <v>22</v>
      </c>
      <c r="N467" s="6">
        <v>7.0732691E-2</v>
      </c>
      <c r="O467" s="5">
        <v>0</v>
      </c>
      <c r="P467">
        <v>0</v>
      </c>
      <c r="Q467">
        <v>1</v>
      </c>
      <c r="R467">
        <v>0</v>
      </c>
      <c r="T467">
        <f t="shared" si="21"/>
        <v>17.226405341654758</v>
      </c>
      <c r="U467">
        <f t="shared" si="22"/>
        <v>-2.2735946583452424</v>
      </c>
      <c r="V467">
        <f t="shared" si="23"/>
        <v>5.1692326704560196</v>
      </c>
    </row>
    <row r="468" spans="2:22" x14ac:dyDescent="0.35">
      <c r="B468" s="4">
        <v>20.2</v>
      </c>
      <c r="C468" s="5">
        <v>1.9200280793412094</v>
      </c>
      <c r="D468" s="5">
        <v>48.1</v>
      </c>
      <c r="E468" s="5">
        <v>0.71299999999999997</v>
      </c>
      <c r="F468" s="5">
        <v>6.5129999999999999</v>
      </c>
      <c r="G468" s="5">
        <v>89.9</v>
      </c>
      <c r="H468" s="5">
        <v>2.8025000000000002</v>
      </c>
      <c r="I468" s="5">
        <v>19.8</v>
      </c>
      <c r="J468" s="5">
        <v>10.29</v>
      </c>
      <c r="K468" s="5">
        <v>8.8040000000000003</v>
      </c>
      <c r="L468" s="5">
        <v>15.1616</v>
      </c>
      <c r="M468" s="5">
        <v>30</v>
      </c>
      <c r="N468" s="6">
        <v>7.5168226000000005E-2</v>
      </c>
      <c r="O468" s="5">
        <v>1</v>
      </c>
      <c r="P468">
        <v>0</v>
      </c>
      <c r="Q468">
        <v>0</v>
      </c>
      <c r="R468">
        <v>0</v>
      </c>
      <c r="T468">
        <f t="shared" si="21"/>
        <v>22.804348802288086</v>
      </c>
      <c r="U468">
        <f t="shared" si="22"/>
        <v>2.6043488022880865</v>
      </c>
      <c r="V468">
        <f t="shared" si="23"/>
        <v>6.7826326839793909</v>
      </c>
    </row>
    <row r="469" spans="2:22" x14ac:dyDescent="0.35">
      <c r="B469" s="4">
        <v>21.4</v>
      </c>
      <c r="C469" s="5">
        <v>2.1792099506138976</v>
      </c>
      <c r="D469" s="5">
        <v>48.1</v>
      </c>
      <c r="E469" s="5">
        <v>0.65500000000000003</v>
      </c>
      <c r="F469" s="5">
        <v>6.2089999999999996</v>
      </c>
      <c r="G469" s="5">
        <v>65.400000000000006</v>
      </c>
      <c r="H469" s="5">
        <v>2.9650000000000003</v>
      </c>
      <c r="I469" s="5">
        <v>19.8</v>
      </c>
      <c r="J469" s="5">
        <v>13.22</v>
      </c>
      <c r="K469" s="5">
        <v>7.8280000000000003</v>
      </c>
      <c r="L469" s="5">
        <v>11.171200000000001</v>
      </c>
      <c r="M469" s="5">
        <v>55</v>
      </c>
      <c r="N469" s="6">
        <v>5.7674333000000001E-2</v>
      </c>
      <c r="O469" s="5">
        <v>0</v>
      </c>
      <c r="P469">
        <v>0</v>
      </c>
      <c r="Q469">
        <v>0</v>
      </c>
      <c r="R469">
        <v>1</v>
      </c>
      <c r="T469">
        <f t="shared" si="21"/>
        <v>17.938197280101388</v>
      </c>
      <c r="U469">
        <f t="shared" si="22"/>
        <v>-3.4618027198986105</v>
      </c>
      <c r="V469">
        <f t="shared" si="23"/>
        <v>11.984078071497418</v>
      </c>
    </row>
    <row r="470" spans="2:22" x14ac:dyDescent="0.35">
      <c r="B470" s="4">
        <v>19.899999999999999</v>
      </c>
      <c r="C470" s="5">
        <v>1.4263800846591763</v>
      </c>
      <c r="D470" s="5">
        <v>48.1</v>
      </c>
      <c r="E470" s="5">
        <v>0.65500000000000003</v>
      </c>
      <c r="F470" s="5">
        <v>5.7590000000000003</v>
      </c>
      <c r="G470" s="5">
        <v>48.2</v>
      </c>
      <c r="H470" s="5">
        <v>3.0649999999999999</v>
      </c>
      <c r="I470" s="5">
        <v>19.8</v>
      </c>
      <c r="J470" s="5">
        <v>14.13</v>
      </c>
      <c r="K470" s="5">
        <v>9.9979999999999993</v>
      </c>
      <c r="L470" s="5">
        <v>12.1592</v>
      </c>
      <c r="M470" s="5">
        <v>43</v>
      </c>
      <c r="N470" s="6">
        <v>6.5980125000000001E-2</v>
      </c>
      <c r="O470" s="5">
        <v>0</v>
      </c>
      <c r="P470">
        <v>0</v>
      </c>
      <c r="Q470">
        <v>0</v>
      </c>
      <c r="R470">
        <v>0</v>
      </c>
      <c r="T470">
        <f t="shared" si="21"/>
        <v>17.359232518920518</v>
      </c>
      <c r="U470">
        <f t="shared" si="22"/>
        <v>-2.5407674810794809</v>
      </c>
      <c r="V470">
        <f t="shared" si="23"/>
        <v>6.4554993929109701</v>
      </c>
    </row>
    <row r="471" spans="2:22" x14ac:dyDescent="0.35">
      <c r="B471" s="4">
        <v>19</v>
      </c>
      <c r="C471" s="5">
        <v>1.5633897854422463</v>
      </c>
      <c r="D471" s="5">
        <v>48.1</v>
      </c>
      <c r="E471" s="5">
        <v>0.65500000000000003</v>
      </c>
      <c r="F471" s="5">
        <v>5.952</v>
      </c>
      <c r="G471" s="5">
        <v>84.7</v>
      </c>
      <c r="H471" s="5">
        <v>2.8725000000000001</v>
      </c>
      <c r="I471" s="5">
        <v>19.8</v>
      </c>
      <c r="J471" s="5">
        <v>17.149999999999999</v>
      </c>
      <c r="K471" s="5">
        <v>8.3800000000000008</v>
      </c>
      <c r="L471" s="5">
        <v>10.151999999999999</v>
      </c>
      <c r="M471" s="5">
        <v>21</v>
      </c>
      <c r="N471" s="6">
        <v>5.7142887000000003E-2</v>
      </c>
      <c r="O471" s="5">
        <v>1</v>
      </c>
      <c r="P471">
        <v>0</v>
      </c>
      <c r="Q471">
        <v>0</v>
      </c>
      <c r="R471">
        <v>0</v>
      </c>
      <c r="T471">
        <f t="shared" si="21"/>
        <v>15.926304369495689</v>
      </c>
      <c r="U471">
        <f t="shared" si="22"/>
        <v>-3.0736956305043108</v>
      </c>
      <c r="V471">
        <f t="shared" si="23"/>
        <v>9.4476048289812926</v>
      </c>
    </row>
    <row r="472" spans="2:22" x14ac:dyDescent="0.35">
      <c r="B472" s="4">
        <v>19.100000000000001</v>
      </c>
      <c r="C472" s="5">
        <v>1.690516391203815</v>
      </c>
      <c r="D472" s="5">
        <v>48.1</v>
      </c>
      <c r="E472" s="5">
        <v>0.58399999999999996</v>
      </c>
      <c r="F472" s="5">
        <v>6.0030000000000001</v>
      </c>
      <c r="G472" s="5">
        <v>94.5</v>
      </c>
      <c r="H472" s="5">
        <v>2.54</v>
      </c>
      <c r="I472" s="5">
        <v>19.8</v>
      </c>
      <c r="J472" s="5">
        <v>21.32</v>
      </c>
      <c r="K472" s="5">
        <v>9.4819999999999993</v>
      </c>
      <c r="L472" s="5">
        <v>13.152799999999999</v>
      </c>
      <c r="M472" s="5">
        <v>21</v>
      </c>
      <c r="N472" s="6">
        <v>5.0545377000000002E-2</v>
      </c>
      <c r="O472" s="5">
        <v>0</v>
      </c>
      <c r="P472">
        <v>0</v>
      </c>
      <c r="Q472">
        <v>0</v>
      </c>
      <c r="R472">
        <v>1</v>
      </c>
      <c r="T472">
        <f t="shared" si="21"/>
        <v>14.003147090220118</v>
      </c>
      <c r="U472">
        <f t="shared" si="22"/>
        <v>-5.0968529097798836</v>
      </c>
      <c r="V472">
        <f t="shared" si="23"/>
        <v>25.977909583931666</v>
      </c>
    </row>
    <row r="473" spans="2:22" x14ac:dyDescent="0.35">
      <c r="B473" s="4">
        <v>19.100000000000001</v>
      </c>
      <c r="C473" s="5">
        <v>2.8079377674576951</v>
      </c>
      <c r="D473" s="5">
        <v>48.1</v>
      </c>
      <c r="E473" s="5">
        <v>0.57999999999999996</v>
      </c>
      <c r="F473" s="5">
        <v>5.9260000000000002</v>
      </c>
      <c r="G473" s="5">
        <v>71</v>
      </c>
      <c r="H473" s="5">
        <v>2.91</v>
      </c>
      <c r="I473" s="5">
        <v>19.8</v>
      </c>
      <c r="J473" s="5">
        <v>18.13</v>
      </c>
      <c r="K473" s="5">
        <v>5.8819999999999997</v>
      </c>
      <c r="L473" s="5">
        <v>15.152799999999999</v>
      </c>
      <c r="M473" s="5">
        <v>28</v>
      </c>
      <c r="N473" s="6">
        <v>4.9370098000000001E-2</v>
      </c>
      <c r="O473" s="5">
        <v>0</v>
      </c>
      <c r="P473">
        <v>0</v>
      </c>
      <c r="Q473">
        <v>0</v>
      </c>
      <c r="R473">
        <v>0</v>
      </c>
      <c r="T473">
        <f t="shared" si="21"/>
        <v>15.018431026885462</v>
      </c>
      <c r="U473">
        <f t="shared" si="22"/>
        <v>-4.081568973114539</v>
      </c>
      <c r="V473">
        <f t="shared" si="23"/>
        <v>16.659205282291271</v>
      </c>
    </row>
    <row r="474" spans="2:22" x14ac:dyDescent="0.35">
      <c r="B474" s="4">
        <v>20.100000000000001</v>
      </c>
      <c r="C474" s="5">
        <v>2.6444072787962525</v>
      </c>
      <c r="D474" s="5">
        <v>48.1</v>
      </c>
      <c r="E474" s="5">
        <v>0.57999999999999996</v>
      </c>
      <c r="F474" s="5">
        <v>5.7130000000000001</v>
      </c>
      <c r="G474" s="5">
        <v>56.7</v>
      </c>
      <c r="H474" s="5">
        <v>2.8250000000000002</v>
      </c>
      <c r="I474" s="5">
        <v>19.8</v>
      </c>
      <c r="J474" s="5">
        <v>14.76</v>
      </c>
      <c r="K474" s="5">
        <v>6.3019999999999996</v>
      </c>
      <c r="L474" s="5">
        <v>13.1608</v>
      </c>
      <c r="M474" s="5">
        <v>27</v>
      </c>
      <c r="N474" s="6">
        <v>5.1188122000000003E-2</v>
      </c>
      <c r="O474" s="5">
        <v>0</v>
      </c>
      <c r="P474">
        <v>0</v>
      </c>
      <c r="Q474">
        <v>0</v>
      </c>
      <c r="R474">
        <v>0</v>
      </c>
      <c r="T474">
        <f t="shared" si="21"/>
        <v>16.351984481547866</v>
      </c>
      <c r="U474">
        <f t="shared" si="22"/>
        <v>-3.7480155184521351</v>
      </c>
      <c r="V474">
        <f t="shared" si="23"/>
        <v>14.047620326558027</v>
      </c>
    </row>
    <row r="475" spans="2:22" x14ac:dyDescent="0.35">
      <c r="B475" s="4">
        <v>19.899999999999999</v>
      </c>
      <c r="C475" s="5">
        <v>1.6768703671037264</v>
      </c>
      <c r="D475" s="5">
        <v>48.1</v>
      </c>
      <c r="E475" s="5">
        <v>0.57999999999999996</v>
      </c>
      <c r="F475" s="5">
        <v>6.1669999999999998</v>
      </c>
      <c r="G475" s="5">
        <v>84</v>
      </c>
      <c r="H475" s="5">
        <v>3.0350000000000001</v>
      </c>
      <c r="I475" s="5">
        <v>19.8</v>
      </c>
      <c r="J475" s="5">
        <v>16.29</v>
      </c>
      <c r="K475" s="5">
        <v>5.5979999999999999</v>
      </c>
      <c r="L475" s="5">
        <v>12.1592</v>
      </c>
      <c r="M475" s="5">
        <v>36</v>
      </c>
      <c r="N475" s="6">
        <v>6.3720530999999997E-2</v>
      </c>
      <c r="O475" s="5">
        <v>0</v>
      </c>
      <c r="P475">
        <v>0</v>
      </c>
      <c r="Q475">
        <v>1</v>
      </c>
      <c r="R475">
        <v>0</v>
      </c>
      <c r="T475">
        <f t="shared" si="21"/>
        <v>17.136017928758044</v>
      </c>
      <c r="U475">
        <f t="shared" si="22"/>
        <v>-2.7639820712419549</v>
      </c>
      <c r="V475">
        <f t="shared" si="23"/>
        <v>7.6395968901469669</v>
      </c>
    </row>
    <row r="476" spans="2:22" x14ac:dyDescent="0.35">
      <c r="B476" s="4">
        <v>19.600000000000001</v>
      </c>
      <c r="C476" s="5">
        <v>1.6170905561197193</v>
      </c>
      <c r="D476" s="5">
        <v>48.1</v>
      </c>
      <c r="E476" s="5">
        <v>0.53200000000000003</v>
      </c>
      <c r="F476" s="5">
        <v>6.2290000000000001</v>
      </c>
      <c r="G476" s="5">
        <v>90.7</v>
      </c>
      <c r="H476" s="5">
        <v>3.0975000000000001</v>
      </c>
      <c r="I476" s="5">
        <v>19.8</v>
      </c>
      <c r="J476" s="5">
        <v>12.87</v>
      </c>
      <c r="K476" s="5">
        <v>8.6920000000000002</v>
      </c>
      <c r="L476" s="5">
        <v>13.1568</v>
      </c>
      <c r="M476" s="5">
        <v>52</v>
      </c>
      <c r="N476" s="6">
        <v>4.7477289999999998E-2</v>
      </c>
      <c r="O476" s="5">
        <v>1</v>
      </c>
      <c r="P476">
        <v>0</v>
      </c>
      <c r="Q476">
        <v>0</v>
      </c>
      <c r="R476">
        <v>1</v>
      </c>
      <c r="T476">
        <f t="shared" si="21"/>
        <v>21.396198307218892</v>
      </c>
      <c r="U476">
        <f t="shared" si="22"/>
        <v>1.7961983072188907</v>
      </c>
      <c r="V476">
        <f t="shared" si="23"/>
        <v>3.2263283588560085</v>
      </c>
    </row>
    <row r="477" spans="2:22" x14ac:dyDescent="0.35">
      <c r="B477" s="4">
        <v>23.2</v>
      </c>
      <c r="C477" s="5">
        <v>1.5192243229211484</v>
      </c>
      <c r="D477" s="5">
        <v>48.1</v>
      </c>
      <c r="E477" s="5">
        <v>0.57999999999999996</v>
      </c>
      <c r="F477" s="5">
        <v>6.4370000000000003</v>
      </c>
      <c r="G477" s="5">
        <v>75</v>
      </c>
      <c r="H477" s="5">
        <v>2.895</v>
      </c>
      <c r="I477" s="5">
        <v>19.8</v>
      </c>
      <c r="J477" s="5">
        <v>14.36</v>
      </c>
      <c r="K477" s="5">
        <v>8.4640000000000004</v>
      </c>
      <c r="L477" s="5">
        <v>15.185600000000001</v>
      </c>
      <c r="M477" s="5">
        <v>39</v>
      </c>
      <c r="N477" s="6">
        <v>6.3409461E-2</v>
      </c>
      <c r="O477" s="5">
        <v>1</v>
      </c>
      <c r="P477">
        <v>0</v>
      </c>
      <c r="Q477">
        <v>0</v>
      </c>
      <c r="R477">
        <v>1</v>
      </c>
      <c r="T477">
        <f t="shared" si="21"/>
        <v>21.526683420754662</v>
      </c>
      <c r="U477">
        <f t="shared" si="22"/>
        <v>-1.6733165792453377</v>
      </c>
      <c r="V477">
        <f t="shared" si="23"/>
        <v>2.7999883743773184</v>
      </c>
    </row>
    <row r="478" spans="2:22" x14ac:dyDescent="0.35">
      <c r="B478" s="4">
        <v>29.8</v>
      </c>
      <c r="C478" s="5">
        <v>1.7311049511313974</v>
      </c>
      <c r="D478" s="5">
        <v>48.1</v>
      </c>
      <c r="E478" s="5">
        <v>0.61399999999999999</v>
      </c>
      <c r="F478" s="5">
        <v>6.98</v>
      </c>
      <c r="G478" s="5">
        <v>67.599999999999994</v>
      </c>
      <c r="H478" s="5">
        <v>2.5325000000000002</v>
      </c>
      <c r="I478" s="5">
        <v>19.8</v>
      </c>
      <c r="J478" s="5">
        <v>11.66</v>
      </c>
      <c r="K478" s="5">
        <v>7.3959999999999999</v>
      </c>
      <c r="L478" s="5">
        <v>15.2384</v>
      </c>
      <c r="M478" s="5">
        <v>56</v>
      </c>
      <c r="N478" s="6">
        <v>6.2915695999999993E-2</v>
      </c>
      <c r="O478" s="5">
        <v>1</v>
      </c>
      <c r="P478">
        <v>0</v>
      </c>
      <c r="Q478">
        <v>0</v>
      </c>
      <c r="R478">
        <v>1</v>
      </c>
      <c r="T478">
        <f t="shared" si="21"/>
        <v>24.937912286868102</v>
      </c>
      <c r="U478">
        <f t="shared" si="22"/>
        <v>-4.8620877131318991</v>
      </c>
      <c r="V478">
        <f t="shared" si="23"/>
        <v>23.639896930188179</v>
      </c>
    </row>
    <row r="479" spans="2:22" x14ac:dyDescent="0.35">
      <c r="B479" s="4">
        <v>13.8</v>
      </c>
      <c r="C479" s="5">
        <v>2.2034043321460208</v>
      </c>
      <c r="D479" s="5">
        <v>48.1</v>
      </c>
      <c r="E479" s="5">
        <v>0.58399999999999996</v>
      </c>
      <c r="F479" s="5">
        <v>5.4269999999999996</v>
      </c>
      <c r="G479" s="5">
        <v>95.4</v>
      </c>
      <c r="H479" s="5">
        <v>2.4275000000000002</v>
      </c>
      <c r="I479" s="5">
        <v>19.8</v>
      </c>
      <c r="J479" s="5">
        <v>18.14</v>
      </c>
      <c r="K479" s="5">
        <v>9.0760000000000005</v>
      </c>
      <c r="L479" s="5">
        <v>11.1104</v>
      </c>
      <c r="M479" s="5">
        <v>47</v>
      </c>
      <c r="N479" s="6">
        <v>4.9707252E-2</v>
      </c>
      <c r="O479" s="5">
        <v>0</v>
      </c>
      <c r="P479">
        <v>0</v>
      </c>
      <c r="Q479">
        <v>0</v>
      </c>
      <c r="R479">
        <v>1</v>
      </c>
      <c r="T479">
        <f t="shared" si="21"/>
        <v>13.738977995219635</v>
      </c>
      <c r="U479">
        <f t="shared" si="22"/>
        <v>-6.1022004780365791E-2</v>
      </c>
      <c r="V479">
        <f t="shared" si="23"/>
        <v>3.7236850674149855E-3</v>
      </c>
    </row>
    <row r="480" spans="2:22" x14ac:dyDescent="0.35">
      <c r="B480" s="4">
        <v>13.3</v>
      </c>
      <c r="C480" s="5">
        <v>2.0005498380136371</v>
      </c>
      <c r="D480" s="5">
        <v>48.1</v>
      </c>
      <c r="E480" s="5">
        <v>0.58399999999999996</v>
      </c>
      <c r="F480" s="5">
        <v>6.1619999999999999</v>
      </c>
      <c r="G480" s="5">
        <v>97.4</v>
      </c>
      <c r="H480" s="5">
        <v>2.2050000000000001</v>
      </c>
      <c r="I480" s="5">
        <v>19.8</v>
      </c>
      <c r="J480" s="5">
        <v>24.1</v>
      </c>
      <c r="K480" s="5">
        <v>9.0660000000000007</v>
      </c>
      <c r="L480" s="5">
        <v>11.106400000000001</v>
      </c>
      <c r="M480" s="5">
        <v>27</v>
      </c>
      <c r="N480" s="6">
        <v>6.3035420999999994E-2</v>
      </c>
      <c r="O480" s="5">
        <v>1</v>
      </c>
      <c r="P480">
        <v>1</v>
      </c>
      <c r="Q480">
        <v>0</v>
      </c>
      <c r="R480">
        <v>0</v>
      </c>
      <c r="T480">
        <f t="shared" si="21"/>
        <v>16.003521195734884</v>
      </c>
      <c r="U480">
        <f t="shared" si="22"/>
        <v>2.7035211957348828</v>
      </c>
      <c r="V480">
        <f t="shared" si="23"/>
        <v>7.3090268557877707</v>
      </c>
    </row>
    <row r="481" spans="2:22" x14ac:dyDescent="0.35">
      <c r="B481" s="4">
        <v>16.7</v>
      </c>
      <c r="C481" s="5">
        <v>1.7700948094248417</v>
      </c>
      <c r="D481" s="5">
        <v>48.1</v>
      </c>
      <c r="E481" s="5">
        <v>0.61399999999999999</v>
      </c>
      <c r="F481" s="5">
        <v>6.484</v>
      </c>
      <c r="G481" s="5">
        <v>93.6</v>
      </c>
      <c r="H481" s="5">
        <v>2.3024999999999998</v>
      </c>
      <c r="I481" s="5">
        <v>19.8</v>
      </c>
      <c r="J481" s="5">
        <v>18.68</v>
      </c>
      <c r="K481" s="5">
        <v>6.1340000000000003</v>
      </c>
      <c r="L481" s="5">
        <v>14.133599999999999</v>
      </c>
      <c r="M481" s="5">
        <v>22</v>
      </c>
      <c r="N481" s="6">
        <v>5.6696323999999999E-2</v>
      </c>
      <c r="O481" s="5">
        <v>1</v>
      </c>
      <c r="P481">
        <v>0</v>
      </c>
      <c r="Q481">
        <v>1</v>
      </c>
      <c r="R481">
        <v>0</v>
      </c>
      <c r="T481">
        <f t="shared" si="21"/>
        <v>17.980114500337628</v>
      </c>
      <c r="U481">
        <f t="shared" si="22"/>
        <v>1.2801145003376284</v>
      </c>
      <c r="V481">
        <f t="shared" si="23"/>
        <v>1.638693133974656</v>
      </c>
    </row>
    <row r="482" spans="2:22" x14ac:dyDescent="0.35">
      <c r="B482" s="4">
        <v>12</v>
      </c>
      <c r="C482" s="5">
        <v>2.7740501538282309</v>
      </c>
      <c r="D482" s="5">
        <v>48.1</v>
      </c>
      <c r="E482" s="5">
        <v>0.61399999999999999</v>
      </c>
      <c r="F482" s="5">
        <v>5.3040000000000003</v>
      </c>
      <c r="G482" s="5">
        <v>97.3</v>
      </c>
      <c r="H482" s="5">
        <v>2.1025</v>
      </c>
      <c r="I482" s="5">
        <v>19.8</v>
      </c>
      <c r="J482" s="5">
        <v>24.91</v>
      </c>
      <c r="K482" s="5">
        <v>9.34</v>
      </c>
      <c r="L482" s="5">
        <v>15.096</v>
      </c>
      <c r="M482" s="5">
        <v>39</v>
      </c>
      <c r="N482" s="6">
        <v>6.1921548E-2</v>
      </c>
      <c r="O482" s="5">
        <v>0</v>
      </c>
      <c r="P482">
        <v>1</v>
      </c>
      <c r="Q482">
        <v>0</v>
      </c>
      <c r="R482">
        <v>0</v>
      </c>
      <c r="T482">
        <f t="shared" si="21"/>
        <v>11.0763379346999</v>
      </c>
      <c r="U482">
        <f t="shared" si="22"/>
        <v>-0.92366206530009975</v>
      </c>
      <c r="V482">
        <f t="shared" si="23"/>
        <v>0.8531516108744458</v>
      </c>
    </row>
    <row r="483" spans="2:22" x14ac:dyDescent="0.35">
      <c r="B483" s="4">
        <v>14.6</v>
      </c>
      <c r="C483" s="5">
        <v>2.4188558746594322</v>
      </c>
      <c r="D483" s="5">
        <v>48.1</v>
      </c>
      <c r="E483" s="5">
        <v>0.61399999999999999</v>
      </c>
      <c r="F483" s="5">
        <v>6.1849999999999996</v>
      </c>
      <c r="G483" s="5">
        <v>96.7</v>
      </c>
      <c r="H483" s="5">
        <v>2.17</v>
      </c>
      <c r="I483" s="5">
        <v>19.8</v>
      </c>
      <c r="J483" s="5">
        <v>18.03</v>
      </c>
      <c r="K483" s="5">
        <v>5.2919999999999998</v>
      </c>
      <c r="L483" s="5">
        <v>15.1168</v>
      </c>
      <c r="M483" s="5">
        <v>60</v>
      </c>
      <c r="N483" s="6">
        <v>6.5217792999999996E-2</v>
      </c>
      <c r="O483" s="5">
        <v>1</v>
      </c>
      <c r="P483">
        <v>1</v>
      </c>
      <c r="Q483">
        <v>0</v>
      </c>
      <c r="R483">
        <v>0</v>
      </c>
      <c r="T483">
        <f t="shared" si="21"/>
        <v>18.779121461402973</v>
      </c>
      <c r="U483">
        <f t="shared" si="22"/>
        <v>4.179121461402973</v>
      </c>
      <c r="V483">
        <f t="shared" si="23"/>
        <v>17.465056189158922</v>
      </c>
    </row>
    <row r="484" spans="2:22" x14ac:dyDescent="0.35">
      <c r="B484" s="4">
        <v>21.4</v>
      </c>
      <c r="C484" s="5">
        <v>2.7300530205785511</v>
      </c>
      <c r="D484" s="5">
        <v>48.1</v>
      </c>
      <c r="E484" s="5">
        <v>0.61399999999999999</v>
      </c>
      <c r="F484" s="5">
        <v>6.2290000000000001</v>
      </c>
      <c r="G484" s="5">
        <v>88</v>
      </c>
      <c r="H484" s="5">
        <v>1.95</v>
      </c>
      <c r="I484" s="5">
        <v>19.8</v>
      </c>
      <c r="J484" s="5">
        <v>13.11</v>
      </c>
      <c r="K484" s="5">
        <v>6.1280000000000001</v>
      </c>
      <c r="L484" s="5">
        <v>10.171200000000001</v>
      </c>
      <c r="M484" s="5">
        <v>32</v>
      </c>
      <c r="N484" s="6">
        <v>6.3157529000000004E-2</v>
      </c>
      <c r="O484" s="5">
        <v>0</v>
      </c>
      <c r="P484">
        <v>0</v>
      </c>
      <c r="Q484">
        <v>1</v>
      </c>
      <c r="R484">
        <v>0</v>
      </c>
      <c r="T484">
        <f t="shared" si="21"/>
        <v>19.756673233073037</v>
      </c>
      <c r="U484">
        <f t="shared" si="22"/>
        <v>-1.6433267669269611</v>
      </c>
      <c r="V484">
        <f t="shared" si="23"/>
        <v>2.7005228628986186</v>
      </c>
    </row>
    <row r="485" spans="2:22" x14ac:dyDescent="0.35">
      <c r="B485" s="4">
        <v>23</v>
      </c>
      <c r="C485" s="5">
        <v>1.9204472756044826</v>
      </c>
      <c r="D485" s="5">
        <v>48.1</v>
      </c>
      <c r="E485" s="5">
        <v>0.53200000000000003</v>
      </c>
      <c r="F485" s="5">
        <v>6.242</v>
      </c>
      <c r="G485" s="5">
        <v>64.7</v>
      </c>
      <c r="H485" s="5">
        <v>3.4224999999999999</v>
      </c>
      <c r="I485" s="5">
        <v>19.8</v>
      </c>
      <c r="J485" s="5">
        <v>10.74</v>
      </c>
      <c r="K485" s="5">
        <v>8.56</v>
      </c>
      <c r="L485" s="5">
        <v>13.183999999999999</v>
      </c>
      <c r="M485" s="5">
        <v>22</v>
      </c>
      <c r="N485" s="6">
        <v>4.6089256000000002E-2</v>
      </c>
      <c r="O485" s="5">
        <v>0</v>
      </c>
      <c r="P485">
        <v>0</v>
      </c>
      <c r="Q485">
        <v>1</v>
      </c>
      <c r="R485">
        <v>0</v>
      </c>
      <c r="T485">
        <f t="shared" si="21"/>
        <v>21.122400986968717</v>
      </c>
      <c r="U485">
        <f t="shared" si="22"/>
        <v>-1.8775990130312827</v>
      </c>
      <c r="V485">
        <f t="shared" si="23"/>
        <v>3.5253780537360471</v>
      </c>
    </row>
    <row r="486" spans="2:22" x14ac:dyDescent="0.35">
      <c r="B486" s="4">
        <v>23.7</v>
      </c>
      <c r="C486" s="5">
        <v>1.9033276772324317</v>
      </c>
      <c r="D486" s="5">
        <v>48.1</v>
      </c>
      <c r="E486" s="5">
        <v>0.53200000000000003</v>
      </c>
      <c r="F486" s="5">
        <v>6.75</v>
      </c>
      <c r="G486" s="5">
        <v>74.900000000000006</v>
      </c>
      <c r="H486" s="5">
        <v>3.3299999999999996</v>
      </c>
      <c r="I486" s="5">
        <v>19.8</v>
      </c>
      <c r="J486" s="5">
        <v>7.74</v>
      </c>
      <c r="K486" s="5">
        <v>6.9740000000000002</v>
      </c>
      <c r="L486" s="5">
        <v>15.1896</v>
      </c>
      <c r="M486" s="5">
        <v>46</v>
      </c>
      <c r="N486" s="6">
        <v>4.6987413999999998E-2</v>
      </c>
      <c r="O486" s="5">
        <v>0</v>
      </c>
      <c r="P486">
        <v>0</v>
      </c>
      <c r="Q486">
        <v>0</v>
      </c>
      <c r="R486">
        <v>0</v>
      </c>
      <c r="T486">
        <f t="shared" si="21"/>
        <v>25.309606113732581</v>
      </c>
      <c r="U486">
        <f t="shared" si="22"/>
        <v>1.6096061137325819</v>
      </c>
      <c r="V486">
        <f t="shared" si="23"/>
        <v>2.5908318413653055</v>
      </c>
    </row>
    <row r="487" spans="2:22" x14ac:dyDescent="0.35">
      <c r="B487" s="4">
        <v>25</v>
      </c>
      <c r="C487" s="5">
        <v>1.9067474913596385</v>
      </c>
      <c r="D487" s="5">
        <v>48.1</v>
      </c>
      <c r="E487" s="5">
        <v>0.53200000000000003</v>
      </c>
      <c r="F487" s="5">
        <v>7.0609999999999999</v>
      </c>
      <c r="G487" s="5">
        <v>77</v>
      </c>
      <c r="H487" s="5">
        <v>3.41</v>
      </c>
      <c r="I487" s="5">
        <v>19.8</v>
      </c>
      <c r="J487" s="5">
        <v>7.01</v>
      </c>
      <c r="K487" s="5">
        <v>5.5</v>
      </c>
      <c r="L487" s="5">
        <v>11.2</v>
      </c>
      <c r="M487" s="5">
        <v>29</v>
      </c>
      <c r="N487" s="6">
        <v>5.8384237999999998E-2</v>
      </c>
      <c r="O487" s="5">
        <v>0</v>
      </c>
      <c r="P487">
        <v>1</v>
      </c>
      <c r="Q487">
        <v>0</v>
      </c>
      <c r="R487">
        <v>0</v>
      </c>
      <c r="T487">
        <f t="shared" si="21"/>
        <v>26.676087145527188</v>
      </c>
      <c r="U487">
        <f t="shared" si="22"/>
        <v>1.6760871455271875</v>
      </c>
      <c r="V487">
        <f t="shared" si="23"/>
        <v>2.8092681194014752</v>
      </c>
    </row>
    <row r="488" spans="2:22" x14ac:dyDescent="0.35">
      <c r="B488" s="4">
        <v>21.8</v>
      </c>
      <c r="C488" s="5">
        <v>1.3398262488998969</v>
      </c>
      <c r="D488" s="5">
        <v>48.1</v>
      </c>
      <c r="E488" s="5">
        <v>0.53200000000000003</v>
      </c>
      <c r="F488" s="5">
        <v>5.7619999999999996</v>
      </c>
      <c r="G488" s="5">
        <v>40.299999999999997</v>
      </c>
      <c r="H488" s="5">
        <v>4.1000000000000005</v>
      </c>
      <c r="I488" s="5">
        <v>19.8</v>
      </c>
      <c r="J488" s="5">
        <v>10.42</v>
      </c>
      <c r="K488" s="5">
        <v>9.6359999999999992</v>
      </c>
      <c r="L488" s="5">
        <v>14.1744</v>
      </c>
      <c r="M488" s="5">
        <v>57</v>
      </c>
      <c r="N488" s="6">
        <v>4.8221723000000001E-2</v>
      </c>
      <c r="O488" s="5">
        <v>0</v>
      </c>
      <c r="P488">
        <v>0</v>
      </c>
      <c r="Q488">
        <v>0</v>
      </c>
      <c r="R488">
        <v>1</v>
      </c>
      <c r="T488">
        <f t="shared" si="21"/>
        <v>19.414329131189273</v>
      </c>
      <c r="U488">
        <f t="shared" si="22"/>
        <v>-2.3856708688107275</v>
      </c>
      <c r="V488">
        <f t="shared" si="23"/>
        <v>5.6914254942921314</v>
      </c>
    </row>
    <row r="489" spans="2:22" x14ac:dyDescent="0.35">
      <c r="B489" s="4">
        <v>20.6</v>
      </c>
      <c r="C489" s="5">
        <v>1.2174525430495582</v>
      </c>
      <c r="D489" s="5">
        <v>48.1</v>
      </c>
      <c r="E489" s="5">
        <v>0.58299999999999996</v>
      </c>
      <c r="F489" s="5">
        <v>5.8710000000000004</v>
      </c>
      <c r="G489" s="5">
        <v>41.9</v>
      </c>
      <c r="H489" s="5">
        <v>3.7225000000000001</v>
      </c>
      <c r="I489" s="5">
        <v>19.8</v>
      </c>
      <c r="J489" s="5">
        <v>13.34</v>
      </c>
      <c r="K489" s="5">
        <v>8.1120000000000001</v>
      </c>
      <c r="L489" s="5">
        <v>12.1648</v>
      </c>
      <c r="M489" s="5">
        <v>31</v>
      </c>
      <c r="N489" s="6">
        <v>6.0860495000000001E-2</v>
      </c>
      <c r="O489" s="5">
        <v>1</v>
      </c>
      <c r="P489">
        <v>1</v>
      </c>
      <c r="Q489">
        <v>0</v>
      </c>
      <c r="R489">
        <v>0</v>
      </c>
      <c r="T489">
        <f t="shared" si="21"/>
        <v>19.227408572064249</v>
      </c>
      <c r="U489">
        <f t="shared" si="22"/>
        <v>-1.3725914279357525</v>
      </c>
      <c r="V489">
        <f t="shared" si="23"/>
        <v>1.884007228042708</v>
      </c>
    </row>
    <row r="490" spans="2:22" x14ac:dyDescent="0.35">
      <c r="B490" s="4">
        <v>21.2</v>
      </c>
      <c r="C490" s="5">
        <v>1.5419446302865207</v>
      </c>
      <c r="D490" s="5">
        <v>48.1</v>
      </c>
      <c r="E490" s="5">
        <v>0.58299999999999996</v>
      </c>
      <c r="F490" s="5">
        <v>6.3120000000000003</v>
      </c>
      <c r="G490" s="5">
        <v>51.9</v>
      </c>
      <c r="H490" s="5">
        <v>3.99</v>
      </c>
      <c r="I490" s="5">
        <v>19.8</v>
      </c>
      <c r="J490" s="5">
        <v>10.58</v>
      </c>
      <c r="K490" s="5">
        <v>9.0239999999999991</v>
      </c>
      <c r="L490" s="5">
        <v>13.169600000000001</v>
      </c>
      <c r="M490" s="5">
        <v>51</v>
      </c>
      <c r="N490" s="6">
        <v>4.9993542000000002E-2</v>
      </c>
      <c r="O490" s="5">
        <v>0</v>
      </c>
      <c r="P490">
        <v>0</v>
      </c>
      <c r="Q490">
        <v>0</v>
      </c>
      <c r="R490">
        <v>1</v>
      </c>
      <c r="T490">
        <f t="shared" si="21"/>
        <v>20.251978508772719</v>
      </c>
      <c r="U490">
        <f t="shared" si="22"/>
        <v>-0.94802149122727997</v>
      </c>
      <c r="V490">
        <f t="shared" si="23"/>
        <v>0.89874474782879565</v>
      </c>
    </row>
    <row r="491" spans="2:22" x14ac:dyDescent="0.35">
      <c r="B491" s="4">
        <v>19.100000000000001</v>
      </c>
      <c r="C491" s="5">
        <v>1.9008754243872985</v>
      </c>
      <c r="D491" s="5">
        <v>48.1</v>
      </c>
      <c r="E491" s="5">
        <v>0.58299999999999996</v>
      </c>
      <c r="F491" s="5">
        <v>6.1139999999999999</v>
      </c>
      <c r="G491" s="5">
        <v>79.8</v>
      </c>
      <c r="H491" s="5">
        <v>3.5449999999999995</v>
      </c>
      <c r="I491" s="5">
        <v>19.8</v>
      </c>
      <c r="J491" s="5">
        <v>14.98</v>
      </c>
      <c r="K491" s="5">
        <v>8.5820000000000007</v>
      </c>
      <c r="L491" s="5">
        <v>12.152799999999999</v>
      </c>
      <c r="M491" s="5">
        <v>57</v>
      </c>
      <c r="N491" s="6">
        <v>5.9506496999999998E-2</v>
      </c>
      <c r="O491" s="5">
        <v>1</v>
      </c>
      <c r="P491">
        <v>0</v>
      </c>
      <c r="Q491">
        <v>0</v>
      </c>
      <c r="R491">
        <v>0</v>
      </c>
      <c r="T491">
        <f t="shared" si="21"/>
        <v>19.525162476423414</v>
      </c>
      <c r="U491">
        <f t="shared" si="22"/>
        <v>0.42516247642341298</v>
      </c>
      <c r="V491">
        <f t="shared" si="23"/>
        <v>0.1807631313584892</v>
      </c>
    </row>
    <row r="492" spans="2:22" x14ac:dyDescent="0.35">
      <c r="B492" s="4">
        <v>20.6</v>
      </c>
      <c r="C492" s="5">
        <v>1.763989083482614</v>
      </c>
      <c r="D492" s="5">
        <v>48.1</v>
      </c>
      <c r="E492" s="5">
        <v>0.58299999999999996</v>
      </c>
      <c r="F492" s="5">
        <v>5.9050000000000002</v>
      </c>
      <c r="G492" s="5">
        <v>53.2</v>
      </c>
      <c r="H492" s="5">
        <v>3.1500000000000004</v>
      </c>
      <c r="I492" s="5">
        <v>19.8</v>
      </c>
      <c r="J492" s="5">
        <v>11.45</v>
      </c>
      <c r="K492" s="5">
        <v>8.4120000000000008</v>
      </c>
      <c r="L492" s="5">
        <v>11.1648</v>
      </c>
      <c r="M492" s="5">
        <v>44</v>
      </c>
      <c r="N492" s="6">
        <v>6.2054498999999999E-2</v>
      </c>
      <c r="O492" s="5">
        <v>0</v>
      </c>
      <c r="P492">
        <v>0</v>
      </c>
      <c r="Q492">
        <v>0</v>
      </c>
      <c r="R492">
        <v>0</v>
      </c>
      <c r="T492">
        <f t="shared" si="21"/>
        <v>20.035696119302113</v>
      </c>
      <c r="U492">
        <f t="shared" si="22"/>
        <v>-0.56430388069788862</v>
      </c>
      <c r="V492">
        <f t="shared" si="23"/>
        <v>0.31843886977069691</v>
      </c>
    </row>
    <row r="493" spans="2:22" x14ac:dyDescent="0.35">
      <c r="B493" s="4">
        <v>15.2</v>
      </c>
      <c r="C493" s="5">
        <v>0.14050948897951462</v>
      </c>
      <c r="D493" s="5">
        <v>57.74</v>
      </c>
      <c r="E493" s="5">
        <v>0.60899999999999999</v>
      </c>
      <c r="F493" s="5">
        <v>5.4539999999999997</v>
      </c>
      <c r="G493" s="5">
        <v>92.7</v>
      </c>
      <c r="H493" s="5">
        <v>1.8199999999999998</v>
      </c>
      <c r="I493" s="5">
        <v>19.899999999999999</v>
      </c>
      <c r="J493" s="5">
        <v>18.059999999999999</v>
      </c>
      <c r="K493" s="5">
        <v>6.0039999999999996</v>
      </c>
      <c r="L493" s="5">
        <v>14.121600000000001</v>
      </c>
      <c r="M493" s="5">
        <v>28</v>
      </c>
      <c r="N493" s="6">
        <v>6.0475976000000001E-2</v>
      </c>
      <c r="O493" s="5">
        <v>0</v>
      </c>
      <c r="P493">
        <v>0</v>
      </c>
      <c r="Q493">
        <v>0</v>
      </c>
      <c r="R493">
        <v>0</v>
      </c>
      <c r="T493">
        <f t="shared" si="21"/>
        <v>13.979224649288945</v>
      </c>
      <c r="U493">
        <f t="shared" si="22"/>
        <v>-1.2207753507110546</v>
      </c>
      <c r="V493">
        <f t="shared" si="23"/>
        <v>1.4902924569036984</v>
      </c>
    </row>
    <row r="494" spans="2:22" x14ac:dyDescent="0.35">
      <c r="B494" s="4">
        <v>7</v>
      </c>
      <c r="C494" s="5">
        <v>0.16836630025465416</v>
      </c>
      <c r="D494" s="5">
        <v>57.74</v>
      </c>
      <c r="E494" s="5">
        <v>0.60899999999999999</v>
      </c>
      <c r="F494" s="5">
        <v>5.4139999999999997</v>
      </c>
      <c r="G494" s="5">
        <v>98.3</v>
      </c>
      <c r="H494" s="5">
        <v>1.7575000000000003</v>
      </c>
      <c r="I494" s="5">
        <v>19.899999999999999</v>
      </c>
      <c r="J494" s="5">
        <v>23.97</v>
      </c>
      <c r="K494" s="5">
        <v>9.84</v>
      </c>
      <c r="L494" s="5">
        <v>15.055999999999999</v>
      </c>
      <c r="M494" s="5">
        <v>29</v>
      </c>
      <c r="N494" s="6">
        <v>6.5888635000000001E-2</v>
      </c>
      <c r="O494" s="5">
        <v>0</v>
      </c>
      <c r="P494">
        <v>0</v>
      </c>
      <c r="Q494">
        <v>0</v>
      </c>
      <c r="R494">
        <v>0</v>
      </c>
      <c r="T494">
        <f t="shared" si="21"/>
        <v>12.16616043978852</v>
      </c>
      <c r="U494">
        <f t="shared" si="22"/>
        <v>5.1661604397885199</v>
      </c>
      <c r="V494">
        <f t="shared" si="23"/>
        <v>26.689213689635913</v>
      </c>
    </row>
    <row r="495" spans="2:22" x14ac:dyDescent="0.35">
      <c r="B495" s="4">
        <v>8.1</v>
      </c>
      <c r="C495" s="5">
        <v>0.18851897970190704</v>
      </c>
      <c r="D495" s="5">
        <v>57.74</v>
      </c>
      <c r="E495" s="5">
        <v>0.60899999999999999</v>
      </c>
      <c r="F495" s="5">
        <v>5.093</v>
      </c>
      <c r="G495" s="5">
        <v>98</v>
      </c>
      <c r="H495" s="5">
        <v>1.8225000000000002</v>
      </c>
      <c r="I495" s="5">
        <v>19.899999999999999</v>
      </c>
      <c r="J495" s="5">
        <v>29.68</v>
      </c>
      <c r="K495" s="5">
        <v>9.1620000000000008</v>
      </c>
      <c r="L495" s="5">
        <v>10.0648</v>
      </c>
      <c r="M495" s="5">
        <v>49</v>
      </c>
      <c r="N495" s="6">
        <v>6.2741536000000001E-2</v>
      </c>
      <c r="O495" s="5">
        <v>1</v>
      </c>
      <c r="P495">
        <v>0</v>
      </c>
      <c r="Q495">
        <v>0</v>
      </c>
      <c r="R495">
        <v>1</v>
      </c>
      <c r="T495">
        <f t="shared" si="21"/>
        <v>7.3943742643940267</v>
      </c>
      <c r="U495">
        <f t="shared" si="22"/>
        <v>-0.70562573560597297</v>
      </c>
      <c r="V495">
        <f t="shared" si="23"/>
        <v>0.49790767874947045</v>
      </c>
    </row>
    <row r="496" spans="2:22" x14ac:dyDescent="0.35">
      <c r="B496" s="4">
        <v>13.6</v>
      </c>
      <c r="C496" s="5">
        <v>0.10051479408986363</v>
      </c>
      <c r="D496" s="5">
        <v>57.74</v>
      </c>
      <c r="E496" s="5">
        <v>0.60899999999999999</v>
      </c>
      <c r="F496" s="5">
        <v>5.9829999999999997</v>
      </c>
      <c r="G496" s="5">
        <v>98.8</v>
      </c>
      <c r="H496" s="5">
        <v>1.8674999999999999</v>
      </c>
      <c r="I496" s="5">
        <v>19.899999999999999</v>
      </c>
      <c r="J496" s="5">
        <v>18.07</v>
      </c>
      <c r="K496" s="5">
        <v>7.0720000000000001</v>
      </c>
      <c r="L496" s="5">
        <v>14.1088</v>
      </c>
      <c r="M496" s="5">
        <v>47</v>
      </c>
      <c r="N496" s="6">
        <v>5.6278464E-2</v>
      </c>
      <c r="O496" s="5">
        <v>0</v>
      </c>
      <c r="P496">
        <v>0</v>
      </c>
      <c r="Q496">
        <v>0</v>
      </c>
      <c r="R496">
        <v>0</v>
      </c>
      <c r="T496">
        <f t="shared" si="21"/>
        <v>16.427727006468658</v>
      </c>
      <c r="U496">
        <f t="shared" si="22"/>
        <v>2.8277270064686579</v>
      </c>
      <c r="V496">
        <f t="shared" si="23"/>
        <v>7.9960400231121973</v>
      </c>
    </row>
    <row r="497" spans="2:22" x14ac:dyDescent="0.35">
      <c r="B497" s="4">
        <v>20.100000000000001</v>
      </c>
      <c r="C497" s="5">
        <v>0.10554849798804096</v>
      </c>
      <c r="D497" s="5">
        <v>57.74</v>
      </c>
      <c r="E497" s="5">
        <v>0.60899999999999999</v>
      </c>
      <c r="F497" s="5">
        <v>5.9829999999999997</v>
      </c>
      <c r="G497" s="5">
        <v>83.5</v>
      </c>
      <c r="H497" s="5">
        <v>2.1074999999999999</v>
      </c>
      <c r="I497" s="5">
        <v>19.899999999999999</v>
      </c>
      <c r="J497" s="5">
        <v>13.35</v>
      </c>
      <c r="K497" s="5">
        <v>8.9019999999999992</v>
      </c>
      <c r="L497" s="5">
        <v>13.1608</v>
      </c>
      <c r="M497" s="5">
        <v>57</v>
      </c>
      <c r="N497" s="6">
        <v>6.2228045000000003E-2</v>
      </c>
      <c r="O497" s="5">
        <v>1</v>
      </c>
      <c r="P497">
        <v>0</v>
      </c>
      <c r="Q497">
        <v>1</v>
      </c>
      <c r="R497">
        <v>0</v>
      </c>
      <c r="T497">
        <f t="shared" si="21"/>
        <v>20.845356864849467</v>
      </c>
      <c r="U497">
        <f t="shared" si="22"/>
        <v>0.74535686484946595</v>
      </c>
      <c r="V497">
        <f t="shared" si="23"/>
        <v>0.55555685597822502</v>
      </c>
    </row>
    <row r="498" spans="2:22" x14ac:dyDescent="0.35">
      <c r="B498" s="4">
        <v>21.8</v>
      </c>
      <c r="C498" s="5">
        <v>0.15982881438052338</v>
      </c>
      <c r="D498" s="5">
        <v>39.69</v>
      </c>
      <c r="E498" s="5">
        <v>0.58499999999999996</v>
      </c>
      <c r="F498" s="5">
        <v>5.7069999999999999</v>
      </c>
      <c r="G498" s="5">
        <v>54</v>
      </c>
      <c r="H498" s="5">
        <v>2.3825000000000003</v>
      </c>
      <c r="I498" s="5">
        <v>20.8</v>
      </c>
      <c r="J498" s="5">
        <v>12.01</v>
      </c>
      <c r="K498" s="5">
        <v>5.9359999999999999</v>
      </c>
      <c r="L498" s="5">
        <v>14.1744</v>
      </c>
      <c r="M498" s="5">
        <v>31</v>
      </c>
      <c r="N498" s="6">
        <v>5.8020892999999997E-2</v>
      </c>
      <c r="O498" s="5">
        <v>1</v>
      </c>
      <c r="P498">
        <v>0</v>
      </c>
      <c r="Q498">
        <v>1</v>
      </c>
      <c r="R498">
        <v>0</v>
      </c>
      <c r="T498">
        <f t="shared" si="21"/>
        <v>20.931101626196821</v>
      </c>
      <c r="U498">
        <f t="shared" si="22"/>
        <v>-0.86889837380318014</v>
      </c>
      <c r="V498">
        <f t="shared" si="23"/>
        <v>0.75498438399781098</v>
      </c>
    </row>
    <row r="499" spans="2:22" x14ac:dyDescent="0.35">
      <c r="B499" s="4">
        <v>24.5</v>
      </c>
      <c r="C499" s="5">
        <v>0.24652408399188344</v>
      </c>
      <c r="D499" s="5">
        <v>39.69</v>
      </c>
      <c r="E499" s="5">
        <v>0.58499999999999996</v>
      </c>
      <c r="F499" s="5">
        <v>5.9260000000000002</v>
      </c>
      <c r="G499" s="5">
        <v>42.6</v>
      </c>
      <c r="H499" s="5">
        <v>2.38</v>
      </c>
      <c r="I499" s="5">
        <v>20.8</v>
      </c>
      <c r="J499" s="5">
        <v>13.59</v>
      </c>
      <c r="K499" s="5">
        <v>8.7899999999999991</v>
      </c>
      <c r="L499" s="5">
        <v>11.196</v>
      </c>
      <c r="M499" s="5">
        <v>47</v>
      </c>
      <c r="N499" s="6">
        <v>5.4577494999999997E-2</v>
      </c>
      <c r="O499" s="5">
        <v>1</v>
      </c>
      <c r="P499">
        <v>0</v>
      </c>
      <c r="Q499">
        <v>1</v>
      </c>
      <c r="R499">
        <v>0</v>
      </c>
      <c r="T499">
        <f t="shared" si="21"/>
        <v>21.731499153577904</v>
      </c>
      <c r="U499">
        <f t="shared" si="22"/>
        <v>-2.7685008464220964</v>
      </c>
      <c r="V499">
        <f t="shared" si="23"/>
        <v>7.6645969366398639</v>
      </c>
    </row>
    <row r="500" spans="2:22" x14ac:dyDescent="0.35">
      <c r="B500" s="4">
        <v>23.1</v>
      </c>
      <c r="C500" s="5">
        <v>0.16465813975505653</v>
      </c>
      <c r="D500" s="5">
        <v>39.69</v>
      </c>
      <c r="E500" s="5">
        <v>0.58499999999999996</v>
      </c>
      <c r="F500" s="5">
        <v>5.67</v>
      </c>
      <c r="G500" s="5">
        <v>28.8</v>
      </c>
      <c r="H500" s="5">
        <v>2.8000000000000003</v>
      </c>
      <c r="I500" s="5">
        <v>20.8</v>
      </c>
      <c r="J500" s="5">
        <v>17.600000000000001</v>
      </c>
      <c r="K500" s="5">
        <v>8.4619999999999997</v>
      </c>
      <c r="L500" s="5">
        <v>14.184799999999999</v>
      </c>
      <c r="M500" s="5">
        <v>55</v>
      </c>
      <c r="N500" s="6">
        <v>5.5591669000000003E-2</v>
      </c>
      <c r="O500" s="5">
        <v>0</v>
      </c>
      <c r="P500">
        <v>0</v>
      </c>
      <c r="Q500">
        <v>0</v>
      </c>
      <c r="R500">
        <v>1</v>
      </c>
      <c r="T500">
        <f t="shared" si="21"/>
        <v>16.764020869686043</v>
      </c>
      <c r="U500">
        <f t="shared" si="22"/>
        <v>-6.3359791303139588</v>
      </c>
      <c r="V500">
        <f t="shared" si="23"/>
        <v>40.144631539774032</v>
      </c>
    </row>
    <row r="501" spans="2:22" x14ac:dyDescent="0.35">
      <c r="B501" s="4">
        <v>19.7</v>
      </c>
      <c r="C501" s="5">
        <v>0.25433209277022684</v>
      </c>
      <c r="D501" s="5">
        <v>39.69</v>
      </c>
      <c r="E501" s="5">
        <v>0.58499999999999996</v>
      </c>
      <c r="F501" s="5">
        <v>5.39</v>
      </c>
      <c r="G501" s="5">
        <v>72.900000000000006</v>
      </c>
      <c r="H501" s="5">
        <v>2.7974999999999999</v>
      </c>
      <c r="I501" s="5">
        <v>20.8</v>
      </c>
      <c r="J501" s="5">
        <v>21.14</v>
      </c>
      <c r="K501" s="5">
        <v>7.8997670682730989</v>
      </c>
      <c r="L501" s="5">
        <v>12.1576</v>
      </c>
      <c r="M501" s="5">
        <v>44</v>
      </c>
      <c r="N501" s="6">
        <v>6.1026487999999997E-2</v>
      </c>
      <c r="O501" s="5">
        <v>0</v>
      </c>
      <c r="P501">
        <v>0</v>
      </c>
      <c r="Q501">
        <v>1</v>
      </c>
      <c r="R501">
        <v>0</v>
      </c>
      <c r="T501">
        <f t="shared" si="21"/>
        <v>13.534941997306269</v>
      </c>
      <c r="U501">
        <f t="shared" si="22"/>
        <v>-6.1650580026937298</v>
      </c>
      <c r="V501">
        <f t="shared" si="23"/>
        <v>38.007940176578003</v>
      </c>
    </row>
    <row r="502" spans="2:22" x14ac:dyDescent="0.35">
      <c r="B502" s="4">
        <v>18.3</v>
      </c>
      <c r="C502" s="5">
        <v>0.23774049566117808</v>
      </c>
      <c r="D502" s="5">
        <v>39.69</v>
      </c>
      <c r="E502" s="5">
        <v>0.58499999999999996</v>
      </c>
      <c r="F502" s="5">
        <v>5.7939999999999996</v>
      </c>
      <c r="G502" s="5">
        <v>70.599999999999994</v>
      </c>
      <c r="H502" s="5">
        <v>2.8925000000000001</v>
      </c>
      <c r="I502" s="5">
        <v>20.8</v>
      </c>
      <c r="J502" s="5">
        <v>14.1</v>
      </c>
      <c r="K502" s="5">
        <v>5.3659999999999997</v>
      </c>
      <c r="L502" s="5">
        <v>14.1464</v>
      </c>
      <c r="M502" s="5">
        <v>55</v>
      </c>
      <c r="N502" s="6">
        <v>5.7946367999999998E-2</v>
      </c>
      <c r="O502" s="5">
        <v>1</v>
      </c>
      <c r="P502">
        <v>1</v>
      </c>
      <c r="Q502">
        <v>0</v>
      </c>
      <c r="R502">
        <v>0</v>
      </c>
      <c r="T502">
        <f t="shared" si="21"/>
        <v>20.085461921717798</v>
      </c>
      <c r="U502">
        <f t="shared" si="22"/>
        <v>1.7854619217177969</v>
      </c>
      <c r="V502">
        <f t="shared" si="23"/>
        <v>3.1878742739042085</v>
      </c>
    </row>
    <row r="503" spans="2:22" x14ac:dyDescent="0.35">
      <c r="B503" s="4">
        <v>21.2</v>
      </c>
      <c r="C503" s="5">
        <v>0.21440145025736632</v>
      </c>
      <c r="D503" s="5">
        <v>39.69</v>
      </c>
      <c r="E503" s="5">
        <v>0.58499999999999996</v>
      </c>
      <c r="F503" s="5">
        <v>6.0190000000000001</v>
      </c>
      <c r="G503" s="5">
        <v>65.3</v>
      </c>
      <c r="H503" s="5">
        <v>2.4074999999999998</v>
      </c>
      <c r="I503" s="5">
        <v>20.8</v>
      </c>
      <c r="J503" s="5">
        <v>12.92</v>
      </c>
      <c r="K503" s="5">
        <v>5.8239999999999998</v>
      </c>
      <c r="L503" s="5">
        <v>14.169600000000001</v>
      </c>
      <c r="M503" s="5">
        <v>32</v>
      </c>
      <c r="N503" s="6">
        <v>5.4545841999999997E-2</v>
      </c>
      <c r="O503" s="5">
        <v>1</v>
      </c>
      <c r="P503">
        <v>0</v>
      </c>
      <c r="Q503">
        <v>1</v>
      </c>
      <c r="R503">
        <v>0</v>
      </c>
      <c r="T503">
        <f t="shared" si="21"/>
        <v>21.33747109683932</v>
      </c>
      <c r="U503">
        <f t="shared" si="22"/>
        <v>0.13747109683932024</v>
      </c>
      <c r="V503">
        <f t="shared" si="23"/>
        <v>1.8898302466205764E-2</v>
      </c>
    </row>
    <row r="504" spans="2:22" x14ac:dyDescent="0.35">
      <c r="B504" s="4">
        <v>17.5</v>
      </c>
      <c r="C504" s="5">
        <v>0.16367376242147152</v>
      </c>
      <c r="D504" s="5">
        <v>39.69</v>
      </c>
      <c r="E504" s="5">
        <v>0.58499999999999996</v>
      </c>
      <c r="F504" s="5">
        <v>5.569</v>
      </c>
      <c r="G504" s="5">
        <v>73.5</v>
      </c>
      <c r="H504" s="5">
        <v>2.4</v>
      </c>
      <c r="I504" s="5">
        <v>20.8</v>
      </c>
      <c r="J504" s="5">
        <v>15.1</v>
      </c>
      <c r="K504" s="5">
        <v>9.85</v>
      </c>
      <c r="L504" s="5">
        <v>14.14</v>
      </c>
      <c r="M504" s="5">
        <v>47</v>
      </c>
      <c r="N504" s="6">
        <v>6.3466301000000003E-2</v>
      </c>
      <c r="O504" s="5">
        <v>0</v>
      </c>
      <c r="P504">
        <v>1</v>
      </c>
      <c r="Q504">
        <v>0</v>
      </c>
      <c r="R504">
        <v>0</v>
      </c>
      <c r="T504">
        <f t="shared" si="21"/>
        <v>19.793999423428307</v>
      </c>
      <c r="U504">
        <f t="shared" si="22"/>
        <v>2.293999423428307</v>
      </c>
      <c r="V504">
        <f t="shared" si="23"/>
        <v>5.2624333546894047</v>
      </c>
    </row>
    <row r="505" spans="2:22" x14ac:dyDescent="0.35">
      <c r="B505" s="4">
        <v>16.8</v>
      </c>
      <c r="C505" s="5">
        <v>0.20243459342451153</v>
      </c>
      <c r="D505" s="5">
        <v>39.69</v>
      </c>
      <c r="E505" s="5">
        <v>0.58499999999999996</v>
      </c>
      <c r="F505" s="5">
        <v>6.0270000000000001</v>
      </c>
      <c r="G505" s="5">
        <v>79.7</v>
      </c>
      <c r="H505" s="5">
        <v>2.4975000000000001</v>
      </c>
      <c r="I505" s="5">
        <v>20.8</v>
      </c>
      <c r="J505" s="5">
        <v>14.33</v>
      </c>
      <c r="K505" s="5">
        <v>6.2359999999999998</v>
      </c>
      <c r="L505" s="5">
        <v>14.134399999999999</v>
      </c>
      <c r="M505" s="5">
        <v>54</v>
      </c>
      <c r="N505" s="6">
        <v>5.2497378999999997E-2</v>
      </c>
      <c r="O505" s="5">
        <v>0</v>
      </c>
      <c r="P505">
        <v>1</v>
      </c>
      <c r="Q505">
        <v>0</v>
      </c>
      <c r="R505">
        <v>0</v>
      </c>
      <c r="T505">
        <f t="shared" si="21"/>
        <v>20.161155650786963</v>
      </c>
      <c r="U505">
        <f t="shared" si="22"/>
        <v>3.3611556507869622</v>
      </c>
      <c r="V505">
        <f t="shared" si="23"/>
        <v>11.297367308817128</v>
      </c>
    </row>
    <row r="506" spans="2:22" x14ac:dyDescent="0.35">
      <c r="B506" s="4">
        <v>22.4</v>
      </c>
      <c r="C506" s="5">
        <v>6.0746967273100666E-2</v>
      </c>
      <c r="D506" s="5">
        <v>41.93</v>
      </c>
      <c r="E506" s="5">
        <v>0.57299999999999995</v>
      </c>
      <c r="F506" s="5">
        <v>6.593</v>
      </c>
      <c r="G506" s="5">
        <v>69.099999999999994</v>
      </c>
      <c r="H506" s="5">
        <v>2.4775</v>
      </c>
      <c r="I506" s="5">
        <v>19</v>
      </c>
      <c r="J506" s="5">
        <v>9.67</v>
      </c>
      <c r="K506" s="5">
        <v>9.3480000000000008</v>
      </c>
      <c r="L506" s="5">
        <v>12.1792</v>
      </c>
      <c r="M506" s="5">
        <v>27</v>
      </c>
      <c r="N506" s="6">
        <v>5.6005681000000002E-2</v>
      </c>
      <c r="O506" s="5">
        <v>0</v>
      </c>
      <c r="P506">
        <v>0</v>
      </c>
      <c r="Q506">
        <v>0</v>
      </c>
      <c r="R506">
        <v>1</v>
      </c>
      <c r="T506">
        <f t="shared" si="21"/>
        <v>23.254725717631629</v>
      </c>
      <c r="U506">
        <f t="shared" si="22"/>
        <v>0.85472571763163074</v>
      </c>
      <c r="V506">
        <f t="shared" si="23"/>
        <v>0.73055605238090615</v>
      </c>
    </row>
    <row r="507" spans="2:22" x14ac:dyDescent="0.35">
      <c r="B507" s="4">
        <v>20.6</v>
      </c>
      <c r="C507" s="5">
        <v>4.4275225249907423E-2</v>
      </c>
      <c r="D507" s="5">
        <v>41.93</v>
      </c>
      <c r="E507" s="5">
        <v>0.57299999999999995</v>
      </c>
      <c r="F507" s="5">
        <v>6.12</v>
      </c>
      <c r="G507" s="5">
        <v>76.7</v>
      </c>
      <c r="H507" s="5">
        <v>2.2875000000000001</v>
      </c>
      <c r="I507" s="5">
        <v>19</v>
      </c>
      <c r="J507" s="5">
        <v>9.08</v>
      </c>
      <c r="K507" s="5">
        <v>6.6120000000000001</v>
      </c>
      <c r="L507" s="5">
        <v>13.1648</v>
      </c>
      <c r="M507" s="5">
        <v>20</v>
      </c>
      <c r="N507" s="6">
        <v>5.9903420999999998E-2</v>
      </c>
      <c r="O507" s="5">
        <v>1</v>
      </c>
      <c r="P507">
        <v>0</v>
      </c>
      <c r="Q507">
        <v>0</v>
      </c>
      <c r="R507">
        <v>1</v>
      </c>
      <c r="T507">
        <f t="shared" si="21"/>
        <v>22.270378056274033</v>
      </c>
      <c r="U507">
        <f t="shared" si="22"/>
        <v>1.670378056274032</v>
      </c>
      <c r="V507">
        <f t="shared" si="23"/>
        <v>2.7901628508818135</v>
      </c>
    </row>
    <row r="508" spans="2:22" x14ac:dyDescent="0.35">
      <c r="B508" s="4">
        <v>23.9</v>
      </c>
      <c r="C508" s="5">
        <v>5.8985632347870846E-2</v>
      </c>
      <c r="D508" s="5">
        <v>41.93</v>
      </c>
      <c r="E508" s="5">
        <v>0.57299999999999995</v>
      </c>
      <c r="F508" s="5">
        <v>6.976</v>
      </c>
      <c r="G508" s="5">
        <v>91</v>
      </c>
      <c r="H508" s="5">
        <v>2.1675</v>
      </c>
      <c r="I508" s="5">
        <v>19</v>
      </c>
      <c r="J508" s="5">
        <v>5.64</v>
      </c>
      <c r="K508" s="5">
        <v>5.4779999999999998</v>
      </c>
      <c r="L508" s="5">
        <v>12.1912</v>
      </c>
      <c r="M508" s="5">
        <v>31</v>
      </c>
      <c r="N508" s="6">
        <v>5.7572286E-2</v>
      </c>
      <c r="O508" s="5">
        <v>0</v>
      </c>
      <c r="P508">
        <v>0</v>
      </c>
      <c r="Q508">
        <v>0</v>
      </c>
      <c r="R508">
        <v>0</v>
      </c>
      <c r="T508">
        <f t="shared" si="21"/>
        <v>26.907469421065901</v>
      </c>
      <c r="U508">
        <f t="shared" si="22"/>
        <v>3.0074694210659025</v>
      </c>
      <c r="V508">
        <f t="shared" si="23"/>
        <v>9.0448723186464743</v>
      </c>
    </row>
    <row r="509" spans="2:22" x14ac:dyDescent="0.35">
      <c r="B509" s="4">
        <v>22</v>
      </c>
      <c r="C509" s="5">
        <v>0.10399057772120515</v>
      </c>
      <c r="D509" s="5">
        <v>41.93</v>
      </c>
      <c r="E509" s="5">
        <v>0.57299999999999995</v>
      </c>
      <c r="F509" s="5">
        <v>6.7939999999999996</v>
      </c>
      <c r="G509" s="5">
        <v>89.3</v>
      </c>
      <c r="H509" s="5">
        <v>2.39</v>
      </c>
      <c r="I509" s="5">
        <v>19</v>
      </c>
      <c r="J509" s="5">
        <v>6.48</v>
      </c>
      <c r="K509" s="5">
        <v>7.94</v>
      </c>
      <c r="L509" s="5">
        <v>15.176</v>
      </c>
      <c r="M509" s="5">
        <v>47</v>
      </c>
      <c r="N509" s="6">
        <v>6.0694299E-2</v>
      </c>
      <c r="O509" s="5">
        <v>1</v>
      </c>
      <c r="P509">
        <v>0</v>
      </c>
      <c r="Q509">
        <v>0</v>
      </c>
      <c r="R509">
        <v>0</v>
      </c>
      <c r="T509">
        <f t="shared" si="21"/>
        <v>28.08803873961995</v>
      </c>
      <c r="U509">
        <f t="shared" si="22"/>
        <v>6.0880387396199502</v>
      </c>
      <c r="V509">
        <f t="shared" si="23"/>
        <v>37.064215695113269</v>
      </c>
    </row>
    <row r="510" spans="2:22" x14ac:dyDescent="0.35">
      <c r="B510" s="7">
        <v>19</v>
      </c>
      <c r="C510" s="8">
        <v>4.6320450268504218E-2</v>
      </c>
      <c r="D510" s="8">
        <v>41.93</v>
      </c>
      <c r="E510" s="8">
        <v>0.57299999999999995</v>
      </c>
      <c r="F510" s="8">
        <v>6.03</v>
      </c>
      <c r="G510" s="8">
        <v>80.8</v>
      </c>
      <c r="H510" s="5">
        <v>2.5050000000000003</v>
      </c>
      <c r="I510" s="8">
        <v>19</v>
      </c>
      <c r="J510" s="8">
        <v>7.88</v>
      </c>
      <c r="K510" s="8">
        <v>10.28</v>
      </c>
      <c r="L510" s="8">
        <v>10.151999999999999</v>
      </c>
      <c r="M510" s="8">
        <v>45</v>
      </c>
      <c r="N510" s="9">
        <v>6.0335898999999998E-2</v>
      </c>
      <c r="O510" s="5">
        <v>1</v>
      </c>
      <c r="P510">
        <v>0</v>
      </c>
      <c r="Q510">
        <v>0</v>
      </c>
      <c r="R510">
        <v>0</v>
      </c>
      <c r="T510">
        <f t="shared" si="21"/>
        <v>24.41912973949476</v>
      </c>
      <c r="U510">
        <f t="shared" si="22"/>
        <v>5.4191297394947604</v>
      </c>
      <c r="V510">
        <f t="shared" si="23"/>
        <v>29.36696713347655</v>
      </c>
    </row>
  </sheetData>
  <autoFilter ref="B4:O510" xr:uid="{BA359F68-71A1-4918-96F4-7105A2BCCB8B}"/>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BA15C-B9D8-4BBA-A1EE-5207CAB580F7}">
  <dimension ref="A1:P259"/>
  <sheetViews>
    <sheetView zoomScale="77" zoomScaleNormal="85" workbookViewId="0">
      <selection activeCell="L13" sqref="L13"/>
    </sheetView>
  </sheetViews>
  <sheetFormatPr defaultRowHeight="14.5" x14ac:dyDescent="0.35"/>
  <cols>
    <col min="8" max="8" width="15" customWidth="1"/>
  </cols>
  <sheetData>
    <row r="1" spans="1:16" ht="37.5" customHeight="1" x14ac:dyDescent="0.35">
      <c r="A1" s="75" t="s">
        <v>118</v>
      </c>
      <c r="B1" s="75"/>
      <c r="C1" s="75"/>
      <c r="D1" s="75"/>
      <c r="E1" s="75"/>
      <c r="F1" s="75"/>
      <c r="G1" s="75"/>
      <c r="H1" s="75"/>
      <c r="I1" s="75"/>
      <c r="J1" s="75"/>
      <c r="K1" s="75"/>
      <c r="L1" s="75"/>
      <c r="M1" s="75"/>
      <c r="N1" s="75"/>
      <c r="O1" s="75"/>
      <c r="P1" s="75"/>
    </row>
    <row r="2" spans="1:16" s="47" customFormat="1" ht="18" customHeight="1" x14ac:dyDescent="0.35">
      <c r="A2" s="46"/>
      <c r="B2" s="46"/>
      <c r="C2" s="46"/>
      <c r="D2" s="46"/>
      <c r="E2" s="46"/>
      <c r="F2" s="46"/>
      <c r="G2" s="46"/>
      <c r="H2" s="46"/>
      <c r="I2" s="46"/>
      <c r="J2" s="46"/>
      <c r="K2" s="46"/>
      <c r="L2" s="46"/>
      <c r="M2" s="46"/>
      <c r="N2" s="46"/>
      <c r="O2" s="46"/>
      <c r="P2" s="46"/>
    </row>
    <row r="3" spans="1:16" x14ac:dyDescent="0.35">
      <c r="D3" s="29" t="s">
        <v>106</v>
      </c>
      <c r="E3" s="29">
        <f>RSQ(E6:E259,F6:F259)</f>
        <v>0.26172567234176181</v>
      </c>
      <c r="G3" s="30" t="s">
        <v>107</v>
      </c>
      <c r="H3" s="31">
        <f>SUM(H6:H259)</f>
        <v>21735762.964874994</v>
      </c>
    </row>
    <row r="5" spans="1:16" x14ac:dyDescent="0.35">
      <c r="B5" s="32" t="s">
        <v>108</v>
      </c>
      <c r="C5" s="33" t="s">
        <v>109</v>
      </c>
      <c r="D5" s="33" t="s">
        <v>110</v>
      </c>
      <c r="E5" s="33" t="s">
        <v>111</v>
      </c>
      <c r="F5" s="34" t="s">
        <v>112</v>
      </c>
      <c r="G5" s="35" t="s">
        <v>113</v>
      </c>
      <c r="H5" s="36" t="s">
        <v>114</v>
      </c>
      <c r="J5" s="34" t="s">
        <v>115</v>
      </c>
      <c r="K5" s="37"/>
    </row>
    <row r="6" spans="1:16" x14ac:dyDescent="0.35">
      <c r="B6" s="38">
        <v>1</v>
      </c>
      <c r="C6" s="39">
        <v>2</v>
      </c>
      <c r="D6" s="39">
        <v>2</v>
      </c>
      <c r="E6" s="39">
        <v>1825</v>
      </c>
      <c r="F6" s="40">
        <f>$K$24+VLOOKUP(D6,$J$5:$K$9,2)+VLOOKUP(B6,$J$12:$K$23,2)</f>
        <v>784.25215421315033</v>
      </c>
      <c r="G6" s="39">
        <f>F6-E6</f>
        <v>-1040.7478457868497</v>
      </c>
      <c r="H6" s="41">
        <f>G6*G6</f>
        <v>1083156.0785099682</v>
      </c>
      <c r="J6" s="40">
        <v>1</v>
      </c>
      <c r="K6" s="42">
        <v>325.09944891867224</v>
      </c>
    </row>
    <row r="7" spans="1:16" x14ac:dyDescent="0.35">
      <c r="B7" s="38">
        <v>1</v>
      </c>
      <c r="C7" s="39">
        <v>3</v>
      </c>
      <c r="D7" s="39">
        <v>3</v>
      </c>
      <c r="E7" s="39">
        <v>1257</v>
      </c>
      <c r="F7" s="40">
        <f t="shared" ref="F7:F70" si="0">$K$24+VLOOKUP(D7,$J$5:$K$9,2)+VLOOKUP(B7,$J$12:$K$23,2)</f>
        <v>739.80451817046674</v>
      </c>
      <c r="G7" s="39">
        <f t="shared" ref="G7:G70" si="1">F7-E7</f>
        <v>-517.19548182953326</v>
      </c>
      <c r="H7" s="41">
        <f t="shared" ref="H7:H70" si="2">G7*G7</f>
        <v>267491.16642488306</v>
      </c>
      <c r="J7" s="40">
        <v>2</v>
      </c>
      <c r="K7" s="42">
        <v>105.91996781895755</v>
      </c>
    </row>
    <row r="8" spans="1:16" x14ac:dyDescent="0.35">
      <c r="B8" s="38">
        <v>1</v>
      </c>
      <c r="C8" s="39">
        <v>4</v>
      </c>
      <c r="D8" s="39">
        <v>4</v>
      </c>
      <c r="E8" s="39">
        <v>969</v>
      </c>
      <c r="F8" s="40">
        <f t="shared" si="0"/>
        <v>1104.3558121892886</v>
      </c>
      <c r="G8" s="39">
        <f t="shared" si="1"/>
        <v>135.3558121892886</v>
      </c>
      <c r="H8" s="41">
        <f t="shared" si="2"/>
        <v>18321.195893421969</v>
      </c>
      <c r="J8" s="40">
        <v>3</v>
      </c>
      <c r="K8" s="42">
        <v>61.47233177627389</v>
      </c>
    </row>
    <row r="9" spans="1:16" x14ac:dyDescent="0.35">
      <c r="B9" s="38">
        <v>1</v>
      </c>
      <c r="C9" s="39">
        <v>5</v>
      </c>
      <c r="D9" s="39">
        <v>5</v>
      </c>
      <c r="E9" s="39">
        <v>1672</v>
      </c>
      <c r="F9" s="40">
        <f t="shared" si="0"/>
        <v>1104.3558121892886</v>
      </c>
      <c r="G9" s="39">
        <f t="shared" si="1"/>
        <v>-567.6441878107114</v>
      </c>
      <c r="H9" s="41">
        <f t="shared" si="2"/>
        <v>322219.9239552822</v>
      </c>
      <c r="J9" s="40">
        <v>4</v>
      </c>
      <c r="K9" s="42">
        <v>426.02362579509565</v>
      </c>
    </row>
    <row r="10" spans="1:16" x14ac:dyDescent="0.35">
      <c r="B10" s="38">
        <v>1</v>
      </c>
      <c r="C10" s="39">
        <v>8</v>
      </c>
      <c r="D10" s="39">
        <v>1</v>
      </c>
      <c r="E10" s="39">
        <v>1098</v>
      </c>
      <c r="F10" s="40">
        <f t="shared" si="0"/>
        <v>1003.4316353128651</v>
      </c>
      <c r="G10" s="39">
        <f t="shared" si="1"/>
        <v>-94.568364687134931</v>
      </c>
      <c r="H10" s="41">
        <f t="shared" si="2"/>
        <v>8943.1755995989497</v>
      </c>
      <c r="J10" s="43">
        <v>5</v>
      </c>
      <c r="K10" s="42">
        <v>100</v>
      </c>
    </row>
    <row r="11" spans="1:16" x14ac:dyDescent="0.35">
      <c r="B11" s="38">
        <v>1</v>
      </c>
      <c r="C11" s="39">
        <v>9</v>
      </c>
      <c r="D11" s="39">
        <v>2</v>
      </c>
      <c r="E11" s="39">
        <v>691</v>
      </c>
      <c r="F11" s="40">
        <f t="shared" si="0"/>
        <v>784.25215421315033</v>
      </c>
      <c r="G11" s="39">
        <f t="shared" si="1"/>
        <v>93.252154213150334</v>
      </c>
      <c r="H11" s="41">
        <f t="shared" si="2"/>
        <v>8695.9642653931714</v>
      </c>
    </row>
    <row r="12" spans="1:16" x14ac:dyDescent="0.35">
      <c r="B12" s="38">
        <v>1</v>
      </c>
      <c r="C12" s="39">
        <v>10</v>
      </c>
      <c r="D12" s="39">
        <v>3</v>
      </c>
      <c r="E12" s="39">
        <v>672</v>
      </c>
      <c r="F12" s="40">
        <f t="shared" si="0"/>
        <v>739.80451817046674</v>
      </c>
      <c r="G12" s="39">
        <f t="shared" si="1"/>
        <v>67.804518170466736</v>
      </c>
      <c r="H12" s="41">
        <f t="shared" si="2"/>
        <v>4597.4526843291533</v>
      </c>
      <c r="J12" s="34" t="s">
        <v>116</v>
      </c>
      <c r="K12" s="37"/>
    </row>
    <row r="13" spans="1:16" x14ac:dyDescent="0.35">
      <c r="B13" s="38">
        <v>1</v>
      </c>
      <c r="C13" s="39">
        <v>11</v>
      </c>
      <c r="D13" s="39">
        <v>4</v>
      </c>
      <c r="E13" s="39">
        <v>754</v>
      </c>
      <c r="F13" s="40">
        <f t="shared" si="0"/>
        <v>1104.3558121892886</v>
      </c>
      <c r="G13" s="39">
        <f t="shared" si="1"/>
        <v>350.3558121892886</v>
      </c>
      <c r="H13" s="41">
        <f t="shared" si="2"/>
        <v>122749.19513481607</v>
      </c>
      <c r="J13" s="40">
        <v>1</v>
      </c>
      <c r="K13" s="42">
        <v>59.816805909328899</v>
      </c>
    </row>
    <row r="14" spans="1:16" x14ac:dyDescent="0.35">
      <c r="B14" s="38">
        <v>1</v>
      </c>
      <c r="C14" s="39">
        <v>12</v>
      </c>
      <c r="D14" s="39">
        <v>5</v>
      </c>
      <c r="E14" s="39">
        <v>972</v>
      </c>
      <c r="F14" s="40">
        <f t="shared" si="0"/>
        <v>1104.3558121892886</v>
      </c>
      <c r="G14" s="39">
        <f t="shared" si="1"/>
        <v>132.3558121892886</v>
      </c>
      <c r="H14" s="41">
        <f t="shared" si="2"/>
        <v>17518.061020286237</v>
      </c>
      <c r="J14" s="40">
        <v>2</v>
      </c>
      <c r="K14" s="42">
        <v>66.899988038111687</v>
      </c>
    </row>
    <row r="15" spans="1:16" x14ac:dyDescent="0.35">
      <c r="B15" s="38">
        <v>1</v>
      </c>
      <c r="C15" s="39">
        <v>15</v>
      </c>
      <c r="D15" s="39">
        <v>1</v>
      </c>
      <c r="E15" s="39">
        <v>816</v>
      </c>
      <c r="F15" s="40">
        <f t="shared" si="0"/>
        <v>1003.4316353128651</v>
      </c>
      <c r="G15" s="39">
        <f t="shared" si="1"/>
        <v>187.43163531286507</v>
      </c>
      <c r="H15" s="41">
        <f t="shared" si="2"/>
        <v>35130.617916054849</v>
      </c>
      <c r="J15" s="40">
        <v>3</v>
      </c>
      <c r="K15" s="42">
        <v>127.06239738102309</v>
      </c>
    </row>
    <row r="16" spans="1:16" x14ac:dyDescent="0.35">
      <c r="B16" s="38">
        <v>1</v>
      </c>
      <c r="C16" s="39">
        <v>16</v>
      </c>
      <c r="D16" s="39">
        <v>2</v>
      </c>
      <c r="E16" s="39">
        <v>717</v>
      </c>
      <c r="F16" s="40">
        <f t="shared" si="0"/>
        <v>784.25215421315033</v>
      </c>
      <c r="G16" s="39">
        <f t="shared" si="1"/>
        <v>67.252154213150334</v>
      </c>
      <c r="H16" s="41">
        <f t="shared" si="2"/>
        <v>4522.8522463093541</v>
      </c>
      <c r="J16" s="40">
        <v>4</v>
      </c>
      <c r="K16" s="42">
        <v>123.26216426818092</v>
      </c>
    </row>
    <row r="17" spans="2:11" x14ac:dyDescent="0.35">
      <c r="B17" s="38">
        <v>1</v>
      </c>
      <c r="C17" s="39">
        <v>17</v>
      </c>
      <c r="D17" s="39">
        <v>3</v>
      </c>
      <c r="E17" s="39">
        <v>728</v>
      </c>
      <c r="F17" s="40">
        <f t="shared" si="0"/>
        <v>739.80451817046674</v>
      </c>
      <c r="G17" s="39">
        <f t="shared" si="1"/>
        <v>11.804518170466736</v>
      </c>
      <c r="H17" s="41">
        <f t="shared" si="2"/>
        <v>139.34664923687933</v>
      </c>
      <c r="J17" s="40">
        <v>5</v>
      </c>
      <c r="K17" s="42">
        <v>235.0500587131778</v>
      </c>
    </row>
    <row r="18" spans="2:11" x14ac:dyDescent="0.35">
      <c r="B18" s="38">
        <v>1</v>
      </c>
      <c r="C18" s="39">
        <v>18</v>
      </c>
      <c r="D18" s="39">
        <v>4</v>
      </c>
      <c r="E18" s="39">
        <v>711</v>
      </c>
      <c r="F18" s="40">
        <f t="shared" si="0"/>
        <v>1104.3558121892886</v>
      </c>
      <c r="G18" s="39">
        <f t="shared" si="1"/>
        <v>393.3558121892886</v>
      </c>
      <c r="H18" s="41">
        <f t="shared" si="2"/>
        <v>154728.79498309488</v>
      </c>
      <c r="J18" s="40">
        <v>6</v>
      </c>
      <c r="K18" s="42">
        <v>260.5563673815642</v>
      </c>
    </row>
    <row r="19" spans="2:11" x14ac:dyDescent="0.35">
      <c r="B19" s="38">
        <v>1</v>
      </c>
      <c r="C19" s="39">
        <v>19</v>
      </c>
      <c r="D19" s="39">
        <v>5</v>
      </c>
      <c r="E19" s="39">
        <v>1545</v>
      </c>
      <c r="F19" s="40">
        <f t="shared" si="0"/>
        <v>1104.3558121892886</v>
      </c>
      <c r="G19" s="39">
        <f t="shared" si="1"/>
        <v>-440.6441878107114</v>
      </c>
      <c r="H19" s="41">
        <f t="shared" si="2"/>
        <v>194167.30025136151</v>
      </c>
      <c r="J19" s="40">
        <v>7</v>
      </c>
      <c r="K19" s="42">
        <v>259.37714617531532</v>
      </c>
    </row>
    <row r="20" spans="2:11" x14ac:dyDescent="0.35">
      <c r="B20" s="38">
        <v>1</v>
      </c>
      <c r="C20" s="39">
        <v>22</v>
      </c>
      <c r="D20" s="39">
        <v>1</v>
      </c>
      <c r="E20" s="39">
        <v>873</v>
      </c>
      <c r="F20" s="40">
        <f t="shared" si="0"/>
        <v>1003.4316353128651</v>
      </c>
      <c r="G20" s="39">
        <f t="shared" si="1"/>
        <v>130.43163531286507</v>
      </c>
      <c r="H20" s="41">
        <f t="shared" si="2"/>
        <v>17012.411490388229</v>
      </c>
      <c r="J20" s="40">
        <v>8</v>
      </c>
      <c r="K20" s="42">
        <v>186.73464332126812</v>
      </c>
    </row>
    <row r="21" spans="2:11" x14ac:dyDescent="0.35">
      <c r="B21" s="38">
        <v>1</v>
      </c>
      <c r="C21" s="39">
        <v>23</v>
      </c>
      <c r="D21" s="39">
        <v>2</v>
      </c>
      <c r="E21" s="39">
        <v>713</v>
      </c>
      <c r="F21" s="40">
        <f t="shared" si="0"/>
        <v>784.25215421315033</v>
      </c>
      <c r="G21" s="39">
        <f t="shared" si="1"/>
        <v>71.252154213150334</v>
      </c>
      <c r="H21" s="41">
        <f t="shared" si="2"/>
        <v>5076.8694800145568</v>
      </c>
      <c r="J21" s="40">
        <v>9</v>
      </c>
      <c r="K21" s="42">
        <v>48.363944737240246</v>
      </c>
    </row>
    <row r="22" spans="2:11" x14ac:dyDescent="0.35">
      <c r="B22" s="38">
        <v>1</v>
      </c>
      <c r="C22" s="39">
        <v>24</v>
      </c>
      <c r="D22" s="39">
        <v>3</v>
      </c>
      <c r="E22" s="39">
        <v>626</v>
      </c>
      <c r="F22" s="40">
        <f t="shared" si="0"/>
        <v>739.80451817046674</v>
      </c>
      <c r="G22" s="39">
        <f t="shared" si="1"/>
        <v>113.80451817046674</v>
      </c>
      <c r="H22" s="41">
        <f t="shared" si="2"/>
        <v>12951.468356012094</v>
      </c>
      <c r="J22" s="40">
        <v>10</v>
      </c>
      <c r="K22" s="42">
        <v>87.483878549549928</v>
      </c>
    </row>
    <row r="23" spans="2:11" x14ac:dyDescent="0.35">
      <c r="B23" s="38">
        <v>1</v>
      </c>
      <c r="C23" s="39">
        <v>25</v>
      </c>
      <c r="D23" s="39">
        <v>4</v>
      </c>
      <c r="E23" s="39">
        <v>653</v>
      </c>
      <c r="F23" s="40">
        <f t="shared" si="0"/>
        <v>1104.3558121892886</v>
      </c>
      <c r="G23" s="39">
        <f t="shared" si="1"/>
        <v>451.3558121892886</v>
      </c>
      <c r="H23" s="41">
        <f t="shared" si="2"/>
        <v>203722.06919705236</v>
      </c>
      <c r="J23" s="40">
        <v>11</v>
      </c>
      <c r="K23" s="42">
        <v>163.9079900485132</v>
      </c>
    </row>
    <row r="24" spans="2:11" x14ac:dyDescent="0.35">
      <c r="B24" s="38">
        <v>1</v>
      </c>
      <c r="C24" s="39">
        <v>26</v>
      </c>
      <c r="D24" s="39">
        <v>5</v>
      </c>
      <c r="E24" s="39">
        <v>1080</v>
      </c>
      <c r="F24" s="40">
        <f t="shared" si="0"/>
        <v>1104.3558121892886</v>
      </c>
      <c r="G24" s="39">
        <f t="shared" si="1"/>
        <v>24.355812189288599</v>
      </c>
      <c r="H24" s="41">
        <f t="shared" si="2"/>
        <v>593.20558739989906</v>
      </c>
      <c r="J24" s="40">
        <v>12</v>
      </c>
      <c r="K24" s="42">
        <v>618.51538048486395</v>
      </c>
    </row>
    <row r="25" spans="2:11" x14ac:dyDescent="0.35">
      <c r="B25" s="38">
        <v>1</v>
      </c>
      <c r="C25" s="39">
        <v>29</v>
      </c>
      <c r="D25" s="39">
        <v>1</v>
      </c>
      <c r="E25" s="39">
        <v>650</v>
      </c>
      <c r="F25" s="40">
        <f t="shared" si="0"/>
        <v>1003.4316353128651</v>
      </c>
      <c r="G25" s="39">
        <f t="shared" si="1"/>
        <v>353.43163531286507</v>
      </c>
      <c r="H25" s="41">
        <f t="shared" si="2"/>
        <v>124913.92083992605</v>
      </c>
      <c r="J25" s="43" t="s">
        <v>117</v>
      </c>
      <c r="K25" s="42">
        <v>100</v>
      </c>
    </row>
    <row r="26" spans="2:11" x14ac:dyDescent="0.35">
      <c r="B26" s="38">
        <v>1</v>
      </c>
      <c r="C26" s="39">
        <v>30</v>
      </c>
      <c r="D26" s="39">
        <v>2</v>
      </c>
      <c r="E26" s="39">
        <v>644</v>
      </c>
      <c r="F26" s="40">
        <f t="shared" si="0"/>
        <v>784.25215421315033</v>
      </c>
      <c r="G26" s="39">
        <f t="shared" si="1"/>
        <v>140.25215421315033</v>
      </c>
      <c r="H26" s="41">
        <f t="shared" si="2"/>
        <v>19670.666761429304</v>
      </c>
    </row>
    <row r="27" spans="2:11" x14ac:dyDescent="0.35">
      <c r="B27" s="38">
        <v>1</v>
      </c>
      <c r="C27" s="39">
        <v>31</v>
      </c>
      <c r="D27" s="39">
        <v>3</v>
      </c>
      <c r="E27" s="39">
        <v>803</v>
      </c>
      <c r="F27" s="40">
        <f t="shared" si="0"/>
        <v>739.80451817046674</v>
      </c>
      <c r="G27" s="39">
        <f t="shared" si="1"/>
        <v>-63.195481829533264</v>
      </c>
      <c r="H27" s="41">
        <f t="shared" si="2"/>
        <v>3993.668923666869</v>
      </c>
    </row>
    <row r="28" spans="2:11" x14ac:dyDescent="0.35">
      <c r="B28" s="38">
        <v>2</v>
      </c>
      <c r="C28" s="39">
        <v>1</v>
      </c>
      <c r="D28" s="39">
        <v>4</v>
      </c>
      <c r="E28" s="39">
        <v>1282</v>
      </c>
      <c r="F28" s="40">
        <f t="shared" si="0"/>
        <v>1111.4389943180713</v>
      </c>
      <c r="G28" s="39">
        <f t="shared" si="1"/>
        <v>-170.56100568192869</v>
      </c>
      <c r="H28" s="41">
        <f t="shared" si="2"/>
        <v>29091.056659230911</v>
      </c>
    </row>
    <row r="29" spans="2:11" x14ac:dyDescent="0.35">
      <c r="B29" s="38">
        <v>2</v>
      </c>
      <c r="C29" s="39">
        <v>2</v>
      </c>
      <c r="D29" s="39">
        <v>5</v>
      </c>
      <c r="E29" s="39">
        <v>2043</v>
      </c>
      <c r="F29" s="40">
        <f t="shared" si="0"/>
        <v>1111.4389943180713</v>
      </c>
      <c r="G29" s="39">
        <f t="shared" si="1"/>
        <v>-931.56100568192869</v>
      </c>
      <c r="H29" s="41">
        <f t="shared" si="2"/>
        <v>867805.90730712633</v>
      </c>
    </row>
    <row r="30" spans="2:11" x14ac:dyDescent="0.35">
      <c r="B30" s="38">
        <v>2</v>
      </c>
      <c r="C30" s="39">
        <v>5</v>
      </c>
      <c r="D30" s="39">
        <v>1</v>
      </c>
      <c r="E30" s="39">
        <v>1146</v>
      </c>
      <c r="F30" s="40">
        <f t="shared" si="0"/>
        <v>1010.5148174416479</v>
      </c>
      <c r="G30" s="39">
        <f t="shared" si="1"/>
        <v>-135.48518255835211</v>
      </c>
      <c r="H30" s="41">
        <f t="shared" si="2"/>
        <v>18356.234692869999</v>
      </c>
    </row>
    <row r="31" spans="2:11" x14ac:dyDescent="0.35">
      <c r="B31" s="38">
        <v>2</v>
      </c>
      <c r="C31" s="39">
        <v>6</v>
      </c>
      <c r="D31" s="39">
        <v>2</v>
      </c>
      <c r="E31" s="39">
        <v>740</v>
      </c>
      <c r="F31" s="40">
        <f t="shared" si="0"/>
        <v>791.33533634193316</v>
      </c>
      <c r="G31" s="39">
        <f t="shared" si="1"/>
        <v>51.335336341933157</v>
      </c>
      <c r="H31" s="41">
        <f t="shared" si="2"/>
        <v>2635.316757339403</v>
      </c>
    </row>
    <row r="32" spans="2:11" x14ac:dyDescent="0.35">
      <c r="B32" s="38">
        <v>2</v>
      </c>
      <c r="C32" s="39">
        <v>7</v>
      </c>
      <c r="D32" s="39">
        <v>3</v>
      </c>
      <c r="E32" s="39">
        <v>698</v>
      </c>
      <c r="F32" s="40">
        <f t="shared" si="0"/>
        <v>746.88770029924956</v>
      </c>
      <c r="G32" s="39">
        <f t="shared" si="1"/>
        <v>48.887700299249559</v>
      </c>
      <c r="H32" s="41">
        <f t="shared" si="2"/>
        <v>2390.0072405492456</v>
      </c>
    </row>
    <row r="33" spans="2:8" x14ac:dyDescent="0.35">
      <c r="B33" s="38">
        <v>2</v>
      </c>
      <c r="C33" s="39">
        <v>8</v>
      </c>
      <c r="D33" s="39">
        <v>4</v>
      </c>
      <c r="E33" s="39">
        <v>695</v>
      </c>
      <c r="F33" s="40">
        <f t="shared" si="0"/>
        <v>1111.4389943180713</v>
      </c>
      <c r="G33" s="39">
        <f t="shared" si="1"/>
        <v>416.43899431807131</v>
      </c>
      <c r="H33" s="41">
        <f t="shared" si="2"/>
        <v>173421.43598864664</v>
      </c>
    </row>
    <row r="34" spans="2:8" x14ac:dyDescent="0.35">
      <c r="B34" s="38">
        <v>2</v>
      </c>
      <c r="C34" s="39">
        <v>9</v>
      </c>
      <c r="D34" s="39">
        <v>5</v>
      </c>
      <c r="E34" s="39">
        <v>1159</v>
      </c>
      <c r="F34" s="40">
        <f t="shared" si="0"/>
        <v>1111.4389943180713</v>
      </c>
      <c r="G34" s="39">
        <f t="shared" si="1"/>
        <v>-47.561005681928691</v>
      </c>
      <c r="H34" s="41">
        <f t="shared" si="2"/>
        <v>2262.049261476453</v>
      </c>
    </row>
    <row r="35" spans="2:8" x14ac:dyDescent="0.35">
      <c r="B35" s="38">
        <v>2</v>
      </c>
      <c r="C35" s="39">
        <v>12</v>
      </c>
      <c r="D35" s="39">
        <v>1</v>
      </c>
      <c r="E35" s="39">
        <v>881</v>
      </c>
      <c r="F35" s="40">
        <f t="shared" si="0"/>
        <v>1010.5148174416479</v>
      </c>
      <c r="G35" s="39">
        <f t="shared" si="1"/>
        <v>129.51481744164789</v>
      </c>
      <c r="H35" s="41">
        <f t="shared" si="2"/>
        <v>16774.087936943382</v>
      </c>
    </row>
    <row r="36" spans="2:8" x14ac:dyDescent="0.35">
      <c r="B36" s="38">
        <v>2</v>
      </c>
      <c r="C36" s="39">
        <v>13</v>
      </c>
      <c r="D36" s="39">
        <v>2</v>
      </c>
      <c r="E36" s="39">
        <v>768</v>
      </c>
      <c r="F36" s="40">
        <f t="shared" si="0"/>
        <v>791.33533634193316</v>
      </c>
      <c r="G36" s="39">
        <f t="shared" si="1"/>
        <v>23.335336341933157</v>
      </c>
      <c r="H36" s="41">
        <f t="shared" si="2"/>
        <v>544.53792219114632</v>
      </c>
    </row>
    <row r="37" spans="2:8" x14ac:dyDescent="0.35">
      <c r="B37" s="38">
        <v>2</v>
      </c>
      <c r="C37" s="39">
        <v>14</v>
      </c>
      <c r="D37" s="39">
        <v>3</v>
      </c>
      <c r="E37" s="39">
        <v>654</v>
      </c>
      <c r="F37" s="40">
        <f t="shared" si="0"/>
        <v>746.88770029924956</v>
      </c>
      <c r="G37" s="39">
        <f t="shared" si="1"/>
        <v>92.887700299249559</v>
      </c>
      <c r="H37" s="41">
        <f t="shared" si="2"/>
        <v>8628.1248668832068</v>
      </c>
    </row>
    <row r="38" spans="2:8" x14ac:dyDescent="0.35">
      <c r="B38" s="38">
        <v>2</v>
      </c>
      <c r="C38" s="39">
        <v>15</v>
      </c>
      <c r="D38" s="39">
        <v>4</v>
      </c>
      <c r="E38" s="39">
        <v>858</v>
      </c>
      <c r="F38" s="40">
        <f t="shared" si="0"/>
        <v>1111.4389943180713</v>
      </c>
      <c r="G38" s="39">
        <f t="shared" si="1"/>
        <v>253.43899431807131</v>
      </c>
      <c r="H38" s="41">
        <f t="shared" si="2"/>
        <v>64231.323840955381</v>
      </c>
    </row>
    <row r="39" spans="2:8" x14ac:dyDescent="0.35">
      <c r="B39" s="38">
        <v>2</v>
      </c>
      <c r="C39" s="39">
        <v>16</v>
      </c>
      <c r="D39" s="39">
        <v>5</v>
      </c>
      <c r="E39" s="39">
        <v>1647</v>
      </c>
      <c r="F39" s="40">
        <f t="shared" si="0"/>
        <v>1111.4389943180713</v>
      </c>
      <c r="G39" s="39">
        <f t="shared" si="1"/>
        <v>-535.56100568192869</v>
      </c>
      <c r="H39" s="41">
        <f t="shared" si="2"/>
        <v>286825.59080703888</v>
      </c>
    </row>
    <row r="40" spans="2:8" x14ac:dyDescent="0.35">
      <c r="B40" s="38">
        <v>2</v>
      </c>
      <c r="C40" s="39">
        <v>19</v>
      </c>
      <c r="D40" s="39">
        <v>1</v>
      </c>
      <c r="E40" s="39">
        <v>773</v>
      </c>
      <c r="F40" s="40">
        <f t="shared" si="0"/>
        <v>1010.5148174416479</v>
      </c>
      <c r="G40" s="39">
        <f t="shared" si="1"/>
        <v>237.51481744164789</v>
      </c>
      <c r="H40" s="41">
        <f t="shared" si="2"/>
        <v>56413.288504339325</v>
      </c>
    </row>
    <row r="41" spans="2:8" x14ac:dyDescent="0.35">
      <c r="B41" s="38">
        <v>2</v>
      </c>
      <c r="C41" s="39">
        <v>20</v>
      </c>
      <c r="D41" s="39">
        <v>2</v>
      </c>
      <c r="E41" s="39">
        <v>755</v>
      </c>
      <c r="F41" s="40">
        <f t="shared" si="0"/>
        <v>791.33533634193316</v>
      </c>
      <c r="G41" s="39">
        <f t="shared" si="1"/>
        <v>36.335336341933157</v>
      </c>
      <c r="H41" s="41">
        <f t="shared" si="2"/>
        <v>1320.2566670814085</v>
      </c>
    </row>
    <row r="42" spans="2:8" x14ac:dyDescent="0.35">
      <c r="B42" s="38">
        <v>2</v>
      </c>
      <c r="C42" s="39">
        <v>21</v>
      </c>
      <c r="D42" s="39">
        <v>3</v>
      </c>
      <c r="E42" s="39">
        <v>788</v>
      </c>
      <c r="F42" s="40">
        <f t="shared" si="0"/>
        <v>746.88770029924956</v>
      </c>
      <c r="G42" s="39">
        <f t="shared" si="1"/>
        <v>-41.112299700750441</v>
      </c>
      <c r="H42" s="41">
        <f t="shared" si="2"/>
        <v>1690.2211866843247</v>
      </c>
    </row>
    <row r="43" spans="2:8" x14ac:dyDescent="0.35">
      <c r="B43" s="38">
        <v>2</v>
      </c>
      <c r="C43" s="39">
        <v>22</v>
      </c>
      <c r="D43" s="39">
        <v>4</v>
      </c>
      <c r="E43" s="39">
        <v>702</v>
      </c>
      <c r="F43" s="40">
        <f t="shared" si="0"/>
        <v>1111.4389943180713</v>
      </c>
      <c r="G43" s="39">
        <f t="shared" si="1"/>
        <v>409.43899431807131</v>
      </c>
      <c r="H43" s="41">
        <f t="shared" si="2"/>
        <v>167640.29006819363</v>
      </c>
    </row>
    <row r="44" spans="2:8" x14ac:dyDescent="0.35">
      <c r="B44" s="38">
        <v>2</v>
      </c>
      <c r="C44" s="39">
        <v>23</v>
      </c>
      <c r="D44" s="39">
        <v>5</v>
      </c>
      <c r="E44" s="39">
        <v>1037</v>
      </c>
      <c r="F44" s="40">
        <f t="shared" si="0"/>
        <v>1111.4389943180713</v>
      </c>
      <c r="G44" s="39">
        <f t="shared" si="1"/>
        <v>74.438994318071309</v>
      </c>
      <c r="H44" s="41">
        <f t="shared" si="2"/>
        <v>5541.1638750858529</v>
      </c>
    </row>
    <row r="45" spans="2:8" x14ac:dyDescent="0.35">
      <c r="B45" s="38">
        <v>2</v>
      </c>
      <c r="C45" s="39">
        <v>26</v>
      </c>
      <c r="D45" s="39">
        <v>1</v>
      </c>
      <c r="E45" s="39">
        <v>931</v>
      </c>
      <c r="F45" s="40">
        <f t="shared" si="0"/>
        <v>1010.5148174416479</v>
      </c>
      <c r="G45" s="39">
        <f t="shared" si="1"/>
        <v>79.514817441647892</v>
      </c>
      <c r="H45" s="41">
        <f t="shared" si="2"/>
        <v>6322.6061927785922</v>
      </c>
    </row>
    <row r="46" spans="2:8" x14ac:dyDescent="0.35">
      <c r="B46" s="38">
        <v>2</v>
      </c>
      <c r="C46" s="39">
        <v>27</v>
      </c>
      <c r="D46" s="39">
        <v>2</v>
      </c>
      <c r="E46" s="39">
        <v>719</v>
      </c>
      <c r="F46" s="40">
        <f t="shared" si="0"/>
        <v>791.33533634193316</v>
      </c>
      <c r="G46" s="39">
        <f t="shared" si="1"/>
        <v>72.335336341933157</v>
      </c>
      <c r="H46" s="41">
        <f t="shared" si="2"/>
        <v>5232.4008837005958</v>
      </c>
    </row>
    <row r="47" spans="2:8" x14ac:dyDescent="0.35">
      <c r="B47" s="38">
        <v>2</v>
      </c>
      <c r="C47" s="39">
        <v>28</v>
      </c>
      <c r="D47" s="39">
        <v>3</v>
      </c>
      <c r="E47" s="39">
        <v>811</v>
      </c>
      <c r="F47" s="40">
        <f t="shared" si="0"/>
        <v>746.88770029924956</v>
      </c>
      <c r="G47" s="39">
        <f t="shared" si="1"/>
        <v>-64.112299700750441</v>
      </c>
      <c r="H47" s="41">
        <f t="shared" si="2"/>
        <v>4110.3869729188455</v>
      </c>
    </row>
    <row r="48" spans="2:8" x14ac:dyDescent="0.35">
      <c r="B48" s="38">
        <v>3</v>
      </c>
      <c r="C48" s="39">
        <v>1</v>
      </c>
      <c r="D48" s="39">
        <v>4</v>
      </c>
      <c r="E48" s="39">
        <v>1383</v>
      </c>
      <c r="F48" s="40">
        <f t="shared" si="0"/>
        <v>1171.6014036609829</v>
      </c>
      <c r="G48" s="39">
        <f t="shared" si="1"/>
        <v>-211.3985963390171</v>
      </c>
      <c r="H48" s="41">
        <f t="shared" si="2"/>
        <v>44689.366534106695</v>
      </c>
    </row>
    <row r="49" spans="2:8" x14ac:dyDescent="0.35">
      <c r="B49" s="38">
        <v>3</v>
      </c>
      <c r="C49" s="39">
        <v>2</v>
      </c>
      <c r="D49" s="39">
        <v>5</v>
      </c>
      <c r="E49" s="39">
        <v>2022</v>
      </c>
      <c r="F49" s="40">
        <f t="shared" si="0"/>
        <v>1171.6014036609829</v>
      </c>
      <c r="G49" s="39">
        <f t="shared" si="1"/>
        <v>-850.3985963390171</v>
      </c>
      <c r="H49" s="41">
        <f t="shared" si="2"/>
        <v>723177.77265537053</v>
      </c>
    </row>
    <row r="50" spans="2:8" x14ac:dyDescent="0.35">
      <c r="B50" s="38">
        <v>3</v>
      </c>
      <c r="C50" s="39">
        <v>5</v>
      </c>
      <c r="D50" s="39">
        <v>1</v>
      </c>
      <c r="E50" s="39">
        <v>1130</v>
      </c>
      <c r="F50" s="40">
        <f t="shared" si="0"/>
        <v>1070.6772267845593</v>
      </c>
      <c r="G50" s="39">
        <f t="shared" si="1"/>
        <v>-59.322773215440748</v>
      </c>
      <c r="H50" s="41">
        <f t="shared" si="2"/>
        <v>3519.1914219706141</v>
      </c>
    </row>
    <row r="51" spans="2:8" x14ac:dyDescent="0.35">
      <c r="B51" s="38">
        <v>3</v>
      </c>
      <c r="C51" s="39">
        <v>6</v>
      </c>
      <c r="D51" s="39">
        <v>2</v>
      </c>
      <c r="E51" s="39">
        <v>798</v>
      </c>
      <c r="F51" s="40">
        <f t="shared" si="0"/>
        <v>851.49774568484452</v>
      </c>
      <c r="G51" s="39">
        <f t="shared" si="1"/>
        <v>53.497745684844517</v>
      </c>
      <c r="H51" s="41">
        <f t="shared" si="2"/>
        <v>2862.0087933603004</v>
      </c>
    </row>
    <row r="52" spans="2:8" x14ac:dyDescent="0.35">
      <c r="B52" s="38">
        <v>3</v>
      </c>
      <c r="C52" s="39">
        <v>7</v>
      </c>
      <c r="D52" s="39">
        <v>3</v>
      </c>
      <c r="E52" s="39">
        <v>885</v>
      </c>
      <c r="F52" s="40">
        <f t="shared" si="0"/>
        <v>807.05010964216092</v>
      </c>
      <c r="G52" s="39">
        <f t="shared" si="1"/>
        <v>-77.949890357839081</v>
      </c>
      <c r="H52" s="41">
        <f t="shared" si="2"/>
        <v>6076.1854067991344</v>
      </c>
    </row>
    <row r="53" spans="2:8" x14ac:dyDescent="0.35">
      <c r="B53" s="38">
        <v>3</v>
      </c>
      <c r="C53" s="39">
        <v>8</v>
      </c>
      <c r="D53" s="39">
        <v>4</v>
      </c>
      <c r="E53" s="39">
        <v>983</v>
      </c>
      <c r="F53" s="40">
        <f t="shared" si="0"/>
        <v>1171.6014036609829</v>
      </c>
      <c r="G53" s="39">
        <f t="shared" si="1"/>
        <v>188.6014036609829</v>
      </c>
      <c r="H53" s="41">
        <f t="shared" si="2"/>
        <v>35570.489462893012</v>
      </c>
    </row>
    <row r="54" spans="2:8" x14ac:dyDescent="0.35">
      <c r="B54" s="38">
        <v>3</v>
      </c>
      <c r="C54" s="39">
        <v>9</v>
      </c>
      <c r="D54" s="39">
        <v>5</v>
      </c>
      <c r="E54" s="39">
        <v>1439</v>
      </c>
      <c r="F54" s="40">
        <f t="shared" si="0"/>
        <v>1171.6014036609829</v>
      </c>
      <c r="G54" s="39">
        <f t="shared" si="1"/>
        <v>-267.3985963390171</v>
      </c>
      <c r="H54" s="41">
        <f t="shared" si="2"/>
        <v>71502.009324076615</v>
      </c>
    </row>
    <row r="55" spans="2:8" x14ac:dyDescent="0.35">
      <c r="B55" s="38">
        <v>3</v>
      </c>
      <c r="C55" s="39">
        <v>12</v>
      </c>
      <c r="D55" s="39">
        <v>1</v>
      </c>
      <c r="E55" s="39">
        <v>973</v>
      </c>
      <c r="F55" s="40">
        <f t="shared" si="0"/>
        <v>1070.6772267845593</v>
      </c>
      <c r="G55" s="39">
        <f t="shared" si="1"/>
        <v>97.677226784559252</v>
      </c>
      <c r="H55" s="41">
        <f t="shared" si="2"/>
        <v>9540.8406323222189</v>
      </c>
    </row>
    <row r="56" spans="2:8" x14ac:dyDescent="0.35">
      <c r="B56" s="38">
        <v>3</v>
      </c>
      <c r="C56" s="39">
        <v>13</v>
      </c>
      <c r="D56" s="39">
        <v>2</v>
      </c>
      <c r="E56" s="39">
        <v>725</v>
      </c>
      <c r="F56" s="40">
        <f t="shared" si="0"/>
        <v>851.49774568484452</v>
      </c>
      <c r="G56" s="39">
        <f t="shared" si="1"/>
        <v>126.49774568484452</v>
      </c>
      <c r="H56" s="41">
        <f t="shared" si="2"/>
        <v>16001.679663347601</v>
      </c>
    </row>
    <row r="57" spans="2:8" x14ac:dyDescent="0.35">
      <c r="B57" s="38">
        <v>3</v>
      </c>
      <c r="C57" s="39">
        <v>14</v>
      </c>
      <c r="D57" s="39">
        <v>3</v>
      </c>
      <c r="E57" s="39">
        <v>681</v>
      </c>
      <c r="F57" s="40">
        <f t="shared" si="0"/>
        <v>807.05010964216092</v>
      </c>
      <c r="G57" s="39">
        <f t="shared" si="1"/>
        <v>126.05010964216092</v>
      </c>
      <c r="H57" s="41">
        <f t="shared" si="2"/>
        <v>15888.630140800789</v>
      </c>
    </row>
    <row r="58" spans="2:8" x14ac:dyDescent="0.35">
      <c r="B58" s="38">
        <v>3</v>
      </c>
      <c r="C58" s="39">
        <v>15</v>
      </c>
      <c r="D58" s="39">
        <v>4</v>
      </c>
      <c r="E58" s="39">
        <v>840</v>
      </c>
      <c r="F58" s="40">
        <f t="shared" si="0"/>
        <v>1171.6014036609829</v>
      </c>
      <c r="G58" s="39">
        <f t="shared" si="1"/>
        <v>331.6014036609829</v>
      </c>
      <c r="H58" s="41">
        <f t="shared" si="2"/>
        <v>109959.49090993412</v>
      </c>
    </row>
    <row r="59" spans="2:8" x14ac:dyDescent="0.35">
      <c r="B59" s="38">
        <v>3</v>
      </c>
      <c r="C59" s="39">
        <v>16</v>
      </c>
      <c r="D59" s="39">
        <v>5</v>
      </c>
      <c r="E59" s="39">
        <v>1491</v>
      </c>
      <c r="F59" s="40">
        <f t="shared" si="0"/>
        <v>1171.6014036609829</v>
      </c>
      <c r="G59" s="39">
        <f t="shared" si="1"/>
        <v>-319.3985963390171</v>
      </c>
      <c r="H59" s="41">
        <f t="shared" si="2"/>
        <v>102015.46334333438</v>
      </c>
    </row>
    <row r="60" spans="2:8" x14ac:dyDescent="0.35">
      <c r="B60" s="38">
        <v>3</v>
      </c>
      <c r="C60" s="39">
        <v>19</v>
      </c>
      <c r="D60" s="39">
        <v>1</v>
      </c>
      <c r="E60" s="39">
        <v>1050</v>
      </c>
      <c r="F60" s="40">
        <f t="shared" si="0"/>
        <v>1070.6772267845593</v>
      </c>
      <c r="G60" s="39">
        <f t="shared" si="1"/>
        <v>20.677226784559252</v>
      </c>
      <c r="H60" s="41">
        <f t="shared" si="2"/>
        <v>427.54770750009453</v>
      </c>
    </row>
    <row r="61" spans="2:8" x14ac:dyDescent="0.35">
      <c r="B61" s="38">
        <v>3</v>
      </c>
      <c r="C61" s="39">
        <v>20</v>
      </c>
      <c r="D61" s="39">
        <v>2</v>
      </c>
      <c r="E61" s="39">
        <v>779</v>
      </c>
      <c r="F61" s="40">
        <f t="shared" si="0"/>
        <v>851.49774568484452</v>
      </c>
      <c r="G61" s="39">
        <f t="shared" si="1"/>
        <v>72.497745684844517</v>
      </c>
      <c r="H61" s="41">
        <f t="shared" si="2"/>
        <v>5255.9231293843923</v>
      </c>
    </row>
    <row r="62" spans="2:8" x14ac:dyDescent="0.35">
      <c r="B62" s="38">
        <v>3</v>
      </c>
      <c r="C62" s="39">
        <v>21</v>
      </c>
      <c r="D62" s="39">
        <v>3</v>
      </c>
      <c r="E62" s="39">
        <v>686</v>
      </c>
      <c r="F62" s="40">
        <f t="shared" si="0"/>
        <v>807.05010964216092</v>
      </c>
      <c r="G62" s="39">
        <f t="shared" si="1"/>
        <v>121.05010964216092</v>
      </c>
      <c r="H62" s="41">
        <f t="shared" si="2"/>
        <v>14653.12904437918</v>
      </c>
    </row>
    <row r="63" spans="2:8" x14ac:dyDescent="0.35">
      <c r="B63" s="38">
        <v>3</v>
      </c>
      <c r="C63" s="39">
        <v>22</v>
      </c>
      <c r="D63" s="39">
        <v>4</v>
      </c>
      <c r="E63" s="39">
        <v>663</v>
      </c>
      <c r="F63" s="40">
        <f t="shared" si="0"/>
        <v>1171.6014036609829</v>
      </c>
      <c r="G63" s="39">
        <f t="shared" si="1"/>
        <v>508.6014036609829</v>
      </c>
      <c r="H63" s="41">
        <f t="shared" si="2"/>
        <v>258675.38780592207</v>
      </c>
    </row>
    <row r="64" spans="2:8" x14ac:dyDescent="0.35">
      <c r="B64" s="38">
        <v>3</v>
      </c>
      <c r="C64" s="39">
        <v>23</v>
      </c>
      <c r="D64" s="39">
        <v>5</v>
      </c>
      <c r="E64" s="39">
        <v>1059</v>
      </c>
      <c r="F64" s="40">
        <f t="shared" si="0"/>
        <v>1171.6014036609829</v>
      </c>
      <c r="G64" s="39">
        <f t="shared" si="1"/>
        <v>112.6014036609829</v>
      </c>
      <c r="H64" s="41">
        <f t="shared" si="2"/>
        <v>12679.076106423612</v>
      </c>
    </row>
    <row r="65" spans="2:8" x14ac:dyDescent="0.35">
      <c r="B65" s="38">
        <v>3</v>
      </c>
      <c r="C65" s="39">
        <v>26</v>
      </c>
      <c r="D65" s="39">
        <v>1</v>
      </c>
      <c r="E65" s="39">
        <v>1005</v>
      </c>
      <c r="F65" s="40">
        <f t="shared" si="0"/>
        <v>1070.6772267845593</v>
      </c>
      <c r="G65" s="39">
        <f t="shared" si="1"/>
        <v>65.677226784559252</v>
      </c>
      <c r="H65" s="41">
        <f t="shared" si="2"/>
        <v>4313.4981181104276</v>
      </c>
    </row>
    <row r="66" spans="2:8" x14ac:dyDescent="0.35">
      <c r="B66" s="38">
        <v>3</v>
      </c>
      <c r="C66" s="39">
        <v>27</v>
      </c>
      <c r="D66" s="39">
        <v>2</v>
      </c>
      <c r="E66" s="39">
        <v>704</v>
      </c>
      <c r="F66" s="40">
        <f t="shared" si="0"/>
        <v>851.49774568484452</v>
      </c>
      <c r="G66" s="39">
        <f t="shared" si="1"/>
        <v>147.49774568484452</v>
      </c>
      <c r="H66" s="41">
        <f t="shared" si="2"/>
        <v>21755.584982111068</v>
      </c>
    </row>
    <row r="67" spans="2:8" x14ac:dyDescent="0.35">
      <c r="B67" s="38">
        <v>3</v>
      </c>
      <c r="C67" s="39">
        <v>28</v>
      </c>
      <c r="D67" s="39">
        <v>3</v>
      </c>
      <c r="E67" s="39">
        <v>732</v>
      </c>
      <c r="F67" s="40">
        <f t="shared" si="0"/>
        <v>807.05010964216092</v>
      </c>
      <c r="G67" s="39">
        <f t="shared" si="1"/>
        <v>75.050109642160919</v>
      </c>
      <c r="H67" s="41">
        <f t="shared" si="2"/>
        <v>5632.5189573003754</v>
      </c>
    </row>
    <row r="68" spans="2:8" x14ac:dyDescent="0.35">
      <c r="B68" s="38">
        <v>3</v>
      </c>
      <c r="C68" s="39">
        <v>29</v>
      </c>
      <c r="D68" s="39">
        <v>4</v>
      </c>
      <c r="E68" s="39">
        <v>738</v>
      </c>
      <c r="F68" s="40">
        <f t="shared" si="0"/>
        <v>1171.6014036609829</v>
      </c>
      <c r="G68" s="39">
        <f t="shared" si="1"/>
        <v>433.6014036609829</v>
      </c>
      <c r="H68" s="41">
        <f t="shared" si="2"/>
        <v>188010.17725677462</v>
      </c>
    </row>
    <row r="69" spans="2:8" x14ac:dyDescent="0.35">
      <c r="B69" s="38">
        <v>3</v>
      </c>
      <c r="C69" s="39">
        <v>30</v>
      </c>
      <c r="D69" s="39">
        <v>5</v>
      </c>
      <c r="E69" s="39">
        <v>1867</v>
      </c>
      <c r="F69" s="40">
        <f t="shared" si="0"/>
        <v>1171.6014036609829</v>
      </c>
      <c r="G69" s="39">
        <f t="shared" si="1"/>
        <v>-695.3985963390171</v>
      </c>
      <c r="H69" s="41">
        <f t="shared" si="2"/>
        <v>483579.20779027528</v>
      </c>
    </row>
    <row r="70" spans="2:8" x14ac:dyDescent="0.35">
      <c r="B70" s="38">
        <v>4</v>
      </c>
      <c r="C70" s="39">
        <v>2</v>
      </c>
      <c r="D70" s="39">
        <v>1</v>
      </c>
      <c r="E70" s="39">
        <v>1486</v>
      </c>
      <c r="F70" s="40">
        <f t="shared" si="0"/>
        <v>1066.8769936717172</v>
      </c>
      <c r="G70" s="39">
        <f t="shared" si="1"/>
        <v>-419.12300632828283</v>
      </c>
      <c r="H70" s="41">
        <f t="shared" si="2"/>
        <v>175664.0944336578</v>
      </c>
    </row>
    <row r="71" spans="2:8" x14ac:dyDescent="0.35">
      <c r="B71" s="38">
        <v>4</v>
      </c>
      <c r="C71" s="39">
        <v>3</v>
      </c>
      <c r="D71" s="39">
        <v>2</v>
      </c>
      <c r="E71" s="39">
        <v>1155</v>
      </c>
      <c r="F71" s="40">
        <f t="shared" ref="F71:F134" si="3">$K$24+VLOOKUP(D71,$J$5:$K$9,2)+VLOOKUP(B71,$J$12:$K$23,2)</f>
        <v>847.69751257200232</v>
      </c>
      <c r="G71" s="39">
        <f t="shared" ref="G71:G134" si="4">F71-E71</f>
        <v>-307.30248742799768</v>
      </c>
      <c r="H71" s="41">
        <f t="shared" ref="H71:H134" si="5">G71*G71</f>
        <v>94434.818779434674</v>
      </c>
    </row>
    <row r="72" spans="2:8" x14ac:dyDescent="0.35">
      <c r="B72" s="38">
        <v>4</v>
      </c>
      <c r="C72" s="39">
        <v>4</v>
      </c>
      <c r="D72" s="39">
        <v>3</v>
      </c>
      <c r="E72" s="39">
        <v>871</v>
      </c>
      <c r="F72" s="40">
        <f t="shared" si="3"/>
        <v>803.24987652931873</v>
      </c>
      <c r="G72" s="39">
        <f t="shared" si="4"/>
        <v>-67.750123470681274</v>
      </c>
      <c r="H72" s="41">
        <f t="shared" si="5"/>
        <v>4590.0792302925574</v>
      </c>
    </row>
    <row r="73" spans="2:8" x14ac:dyDescent="0.35">
      <c r="B73" s="38">
        <v>4</v>
      </c>
      <c r="C73" s="39">
        <v>5</v>
      </c>
      <c r="D73" s="39">
        <v>4</v>
      </c>
      <c r="E73" s="39">
        <v>832</v>
      </c>
      <c r="F73" s="40">
        <f t="shared" si="3"/>
        <v>1167.8011705481406</v>
      </c>
      <c r="G73" s="39">
        <f t="shared" si="4"/>
        <v>335.80117054814059</v>
      </c>
      <c r="H73" s="41">
        <f t="shared" si="5"/>
        <v>112762.4261415014</v>
      </c>
    </row>
    <row r="74" spans="2:8" x14ac:dyDescent="0.35">
      <c r="B74" s="38">
        <v>4</v>
      </c>
      <c r="C74" s="39">
        <v>6</v>
      </c>
      <c r="D74" s="39">
        <v>5</v>
      </c>
      <c r="E74" s="39">
        <v>1101</v>
      </c>
      <c r="F74" s="40">
        <f t="shared" si="3"/>
        <v>1167.8011705481406</v>
      </c>
      <c r="G74" s="39">
        <f t="shared" si="4"/>
        <v>66.80117054814059</v>
      </c>
      <c r="H74" s="41">
        <f t="shared" si="5"/>
        <v>4462.3963866017657</v>
      </c>
    </row>
    <row r="75" spans="2:8" x14ac:dyDescent="0.35">
      <c r="B75" s="38">
        <v>4</v>
      </c>
      <c r="C75" s="39">
        <v>9</v>
      </c>
      <c r="D75" s="39">
        <v>1</v>
      </c>
      <c r="E75" s="39">
        <v>929</v>
      </c>
      <c r="F75" s="40">
        <f t="shared" si="3"/>
        <v>1066.8769936717172</v>
      </c>
      <c r="G75" s="39">
        <f t="shared" si="4"/>
        <v>137.87699367171717</v>
      </c>
      <c r="H75" s="41">
        <f t="shared" si="5"/>
        <v>19010.065383950736</v>
      </c>
    </row>
    <row r="76" spans="2:8" x14ac:dyDescent="0.35">
      <c r="B76" s="38">
        <v>4</v>
      </c>
      <c r="C76" s="39">
        <v>10</v>
      </c>
      <c r="D76" s="39">
        <v>2</v>
      </c>
      <c r="E76" s="39">
        <v>672</v>
      </c>
      <c r="F76" s="40">
        <f t="shared" si="3"/>
        <v>847.69751257200232</v>
      </c>
      <c r="G76" s="39">
        <f t="shared" si="4"/>
        <v>175.69751257200232</v>
      </c>
      <c r="H76" s="41">
        <f t="shared" si="5"/>
        <v>30869.615923988917</v>
      </c>
    </row>
    <row r="77" spans="2:8" x14ac:dyDescent="0.35">
      <c r="B77" s="38">
        <v>4</v>
      </c>
      <c r="C77" s="39">
        <v>11</v>
      </c>
      <c r="D77" s="39">
        <v>3</v>
      </c>
      <c r="E77" s="39">
        <v>751</v>
      </c>
      <c r="F77" s="40">
        <f t="shared" si="3"/>
        <v>803.24987652931873</v>
      </c>
      <c r="G77" s="39">
        <f t="shared" si="4"/>
        <v>52.249876529318726</v>
      </c>
      <c r="H77" s="41">
        <f t="shared" si="5"/>
        <v>2730.0495973290517</v>
      </c>
    </row>
    <row r="78" spans="2:8" x14ac:dyDescent="0.35">
      <c r="B78" s="38">
        <v>4</v>
      </c>
      <c r="C78" s="39">
        <v>12</v>
      </c>
      <c r="D78" s="39">
        <v>4</v>
      </c>
      <c r="E78" s="39">
        <v>1114</v>
      </c>
      <c r="F78" s="40">
        <f t="shared" si="3"/>
        <v>1167.8011705481406</v>
      </c>
      <c r="G78" s="39">
        <f t="shared" si="4"/>
        <v>53.80117054814059</v>
      </c>
      <c r="H78" s="41">
        <f t="shared" si="5"/>
        <v>2894.5659523501104</v>
      </c>
    </row>
    <row r="79" spans="2:8" x14ac:dyDescent="0.35">
      <c r="B79" s="38">
        <v>4</v>
      </c>
      <c r="C79" s="39">
        <v>13</v>
      </c>
      <c r="D79" s="39">
        <v>5</v>
      </c>
      <c r="E79" s="39">
        <v>1612</v>
      </c>
      <c r="F79" s="40">
        <f t="shared" si="3"/>
        <v>1167.8011705481406</v>
      </c>
      <c r="G79" s="39">
        <f t="shared" si="4"/>
        <v>-444.19882945185941</v>
      </c>
      <c r="H79" s="41">
        <f t="shared" si="5"/>
        <v>197312.60008640209</v>
      </c>
    </row>
    <row r="80" spans="2:8" x14ac:dyDescent="0.35">
      <c r="B80" s="38">
        <v>4</v>
      </c>
      <c r="C80" s="39">
        <v>16</v>
      </c>
      <c r="D80" s="39">
        <v>1</v>
      </c>
      <c r="E80" s="39">
        <v>1267</v>
      </c>
      <c r="F80" s="40">
        <f t="shared" si="3"/>
        <v>1066.8769936717172</v>
      </c>
      <c r="G80" s="39">
        <f t="shared" si="4"/>
        <v>-200.12300632828283</v>
      </c>
      <c r="H80" s="41">
        <f t="shared" si="5"/>
        <v>40049.21766186993</v>
      </c>
    </row>
    <row r="81" spans="2:8" x14ac:dyDescent="0.35">
      <c r="B81" s="38">
        <v>4</v>
      </c>
      <c r="C81" s="39">
        <v>17</v>
      </c>
      <c r="D81" s="39">
        <v>2</v>
      </c>
      <c r="E81" s="39">
        <v>825</v>
      </c>
      <c r="F81" s="40">
        <f t="shared" si="3"/>
        <v>847.69751257200232</v>
      </c>
      <c r="G81" s="39">
        <f t="shared" si="4"/>
        <v>22.697512572002324</v>
      </c>
      <c r="H81" s="41">
        <f t="shared" si="5"/>
        <v>515.17707695620356</v>
      </c>
    </row>
    <row r="82" spans="2:8" x14ac:dyDescent="0.35">
      <c r="B82" s="38">
        <v>4</v>
      </c>
      <c r="C82" s="39">
        <v>18</v>
      </c>
      <c r="D82" s="39">
        <v>3</v>
      </c>
      <c r="E82" s="39">
        <v>729</v>
      </c>
      <c r="F82" s="40">
        <f t="shared" si="3"/>
        <v>803.24987652931873</v>
      </c>
      <c r="G82" s="39">
        <f t="shared" si="4"/>
        <v>74.249876529318726</v>
      </c>
      <c r="H82" s="41">
        <f t="shared" si="5"/>
        <v>5513.0441646190757</v>
      </c>
    </row>
    <row r="83" spans="2:8" x14ac:dyDescent="0.35">
      <c r="B83" s="38">
        <v>4</v>
      </c>
      <c r="C83" s="39">
        <v>19</v>
      </c>
      <c r="D83" s="39">
        <v>4</v>
      </c>
      <c r="E83" s="39">
        <v>836</v>
      </c>
      <c r="F83" s="40">
        <f t="shared" si="3"/>
        <v>1167.8011705481406</v>
      </c>
      <c r="G83" s="39">
        <f t="shared" si="4"/>
        <v>331.80117054814059</v>
      </c>
      <c r="H83" s="41">
        <f t="shared" si="5"/>
        <v>110092.01677711628</v>
      </c>
    </row>
    <row r="84" spans="2:8" x14ac:dyDescent="0.35">
      <c r="B84" s="38">
        <v>4</v>
      </c>
      <c r="C84" s="39">
        <v>20</v>
      </c>
      <c r="D84" s="39">
        <v>5</v>
      </c>
      <c r="E84" s="39">
        <v>1123</v>
      </c>
      <c r="F84" s="40">
        <f t="shared" si="3"/>
        <v>1167.8011705481406</v>
      </c>
      <c r="G84" s="39">
        <f t="shared" si="4"/>
        <v>44.80117054814059</v>
      </c>
      <c r="H84" s="41">
        <f t="shared" si="5"/>
        <v>2007.1448824835797</v>
      </c>
    </row>
    <row r="85" spans="2:8" x14ac:dyDescent="0.35">
      <c r="B85" s="38">
        <v>4</v>
      </c>
      <c r="C85" s="39">
        <v>23</v>
      </c>
      <c r="D85" s="39">
        <v>1</v>
      </c>
      <c r="E85" s="39">
        <v>900</v>
      </c>
      <c r="F85" s="40">
        <f t="shared" si="3"/>
        <v>1066.8769936717172</v>
      </c>
      <c r="G85" s="39">
        <f t="shared" si="4"/>
        <v>166.87699367171717</v>
      </c>
      <c r="H85" s="41">
        <f t="shared" si="5"/>
        <v>27847.931016910334</v>
      </c>
    </row>
    <row r="86" spans="2:8" x14ac:dyDescent="0.35">
      <c r="B86" s="38">
        <v>4</v>
      </c>
      <c r="C86" s="39">
        <v>24</v>
      </c>
      <c r="D86" s="39">
        <v>2</v>
      </c>
      <c r="E86" s="39">
        <v>702</v>
      </c>
      <c r="F86" s="40">
        <f t="shared" si="3"/>
        <v>847.69751257200232</v>
      </c>
      <c r="G86" s="39">
        <f t="shared" si="4"/>
        <v>145.69751257200232</v>
      </c>
      <c r="H86" s="41">
        <f t="shared" si="5"/>
        <v>21227.765169668775</v>
      </c>
    </row>
    <row r="87" spans="2:8" x14ac:dyDescent="0.35">
      <c r="B87" s="38">
        <v>4</v>
      </c>
      <c r="C87" s="39">
        <v>25</v>
      </c>
      <c r="D87" s="39">
        <v>3</v>
      </c>
      <c r="E87" s="39">
        <v>724</v>
      </c>
      <c r="F87" s="40">
        <f t="shared" si="3"/>
        <v>803.24987652931873</v>
      </c>
      <c r="G87" s="39">
        <f t="shared" si="4"/>
        <v>79.249876529318726</v>
      </c>
      <c r="H87" s="41">
        <f t="shared" si="5"/>
        <v>6280.5429299122634</v>
      </c>
    </row>
    <row r="88" spans="2:8" x14ac:dyDescent="0.35">
      <c r="B88" s="38">
        <v>4</v>
      </c>
      <c r="C88" s="39">
        <v>26</v>
      </c>
      <c r="D88" s="39">
        <v>4</v>
      </c>
      <c r="E88" s="39">
        <v>824</v>
      </c>
      <c r="F88" s="40">
        <f t="shared" si="3"/>
        <v>1167.8011705481406</v>
      </c>
      <c r="G88" s="39">
        <f t="shared" si="4"/>
        <v>343.80117054814059</v>
      </c>
      <c r="H88" s="41">
        <f t="shared" si="5"/>
        <v>118199.24487027165</v>
      </c>
    </row>
    <row r="89" spans="2:8" x14ac:dyDescent="0.35">
      <c r="B89" s="38">
        <v>4</v>
      </c>
      <c r="C89" s="39">
        <v>27</v>
      </c>
      <c r="D89" s="39">
        <v>5</v>
      </c>
      <c r="E89" s="39">
        <v>1682</v>
      </c>
      <c r="F89" s="40">
        <f t="shared" si="3"/>
        <v>1167.8011705481406</v>
      </c>
      <c r="G89" s="39">
        <f t="shared" si="4"/>
        <v>-514.19882945185941</v>
      </c>
      <c r="H89" s="41">
        <f t="shared" si="5"/>
        <v>264400.43620966241</v>
      </c>
    </row>
    <row r="90" spans="2:8" x14ac:dyDescent="0.35">
      <c r="B90" s="38">
        <v>4</v>
      </c>
      <c r="C90" s="39">
        <v>30</v>
      </c>
      <c r="D90" s="39">
        <v>1</v>
      </c>
      <c r="E90" s="39">
        <v>1146</v>
      </c>
      <c r="F90" s="40">
        <f t="shared" si="3"/>
        <v>1066.8769936717172</v>
      </c>
      <c r="G90" s="39">
        <f t="shared" si="4"/>
        <v>-79.123006328282827</v>
      </c>
      <c r="H90" s="41">
        <f t="shared" si="5"/>
        <v>6260.4501304254845</v>
      </c>
    </row>
    <row r="91" spans="2:8" x14ac:dyDescent="0.35">
      <c r="B91" s="38">
        <v>5</v>
      </c>
      <c r="C91" s="39">
        <v>1</v>
      </c>
      <c r="D91" s="39">
        <v>2</v>
      </c>
      <c r="E91" s="39">
        <v>1488</v>
      </c>
      <c r="F91" s="40">
        <f t="shared" si="3"/>
        <v>959.48540701699926</v>
      </c>
      <c r="G91" s="39">
        <f t="shared" si="4"/>
        <v>-528.51459298300074</v>
      </c>
      <c r="H91" s="41">
        <f t="shared" si="5"/>
        <v>279327.67499598692</v>
      </c>
    </row>
    <row r="92" spans="2:8" x14ac:dyDescent="0.35">
      <c r="B92" s="38">
        <v>5</v>
      </c>
      <c r="C92" s="39">
        <v>2</v>
      </c>
      <c r="D92" s="39">
        <v>3</v>
      </c>
      <c r="E92" s="39">
        <v>1121</v>
      </c>
      <c r="F92" s="40">
        <f t="shared" si="3"/>
        <v>915.03777097431566</v>
      </c>
      <c r="G92" s="39">
        <f t="shared" si="4"/>
        <v>-205.96222902568434</v>
      </c>
      <c r="H92" s="41">
        <f t="shared" si="5"/>
        <v>42420.439785228446</v>
      </c>
    </row>
    <row r="93" spans="2:8" x14ac:dyDescent="0.35">
      <c r="B93" s="38">
        <v>5</v>
      </c>
      <c r="C93" s="39">
        <v>3</v>
      </c>
      <c r="D93" s="39">
        <v>4</v>
      </c>
      <c r="E93" s="39">
        <v>1147</v>
      </c>
      <c r="F93" s="40">
        <f t="shared" si="3"/>
        <v>1279.5890649931375</v>
      </c>
      <c r="G93" s="39">
        <f t="shared" si="4"/>
        <v>132.58906499313753</v>
      </c>
      <c r="H93" s="41">
        <f t="shared" si="5"/>
        <v>17579.860155754446</v>
      </c>
    </row>
    <row r="94" spans="2:8" x14ac:dyDescent="0.35">
      <c r="B94" s="38">
        <v>5</v>
      </c>
      <c r="C94" s="39">
        <v>4</v>
      </c>
      <c r="D94" s="39">
        <v>5</v>
      </c>
      <c r="E94" s="39">
        <v>1455</v>
      </c>
      <c r="F94" s="40">
        <f t="shared" si="3"/>
        <v>1279.5890649931375</v>
      </c>
      <c r="G94" s="39">
        <f t="shared" si="4"/>
        <v>-175.41093500686247</v>
      </c>
      <c r="H94" s="41">
        <f t="shared" si="5"/>
        <v>30768.99611998173</v>
      </c>
    </row>
    <row r="95" spans="2:8" x14ac:dyDescent="0.35">
      <c r="B95" s="38">
        <v>5</v>
      </c>
      <c r="C95" s="39">
        <v>7</v>
      </c>
      <c r="D95" s="39">
        <v>1</v>
      </c>
      <c r="E95" s="39">
        <v>1330</v>
      </c>
      <c r="F95" s="40">
        <f t="shared" si="3"/>
        <v>1178.6648881167139</v>
      </c>
      <c r="G95" s="39">
        <f t="shared" si="4"/>
        <v>-151.33511188328612</v>
      </c>
      <c r="H95" s="41">
        <f t="shared" si="5"/>
        <v>22902.316088726726</v>
      </c>
    </row>
    <row r="96" spans="2:8" x14ac:dyDescent="0.35">
      <c r="B96" s="38">
        <v>5</v>
      </c>
      <c r="C96" s="39">
        <v>8</v>
      </c>
      <c r="D96" s="39">
        <v>2</v>
      </c>
      <c r="E96" s="39">
        <v>819</v>
      </c>
      <c r="F96" s="40">
        <f t="shared" si="3"/>
        <v>959.48540701699926</v>
      </c>
      <c r="G96" s="39">
        <f t="shared" si="4"/>
        <v>140.48540701699926</v>
      </c>
      <c r="H96" s="41">
        <f t="shared" si="5"/>
        <v>19736.149584731946</v>
      </c>
    </row>
    <row r="97" spans="2:8" x14ac:dyDescent="0.35">
      <c r="B97" s="38">
        <v>5</v>
      </c>
      <c r="C97" s="39">
        <v>9</v>
      </c>
      <c r="D97" s="39">
        <v>3</v>
      </c>
      <c r="E97" s="39">
        <v>743</v>
      </c>
      <c r="F97" s="40">
        <f t="shared" si="3"/>
        <v>915.03777097431566</v>
      </c>
      <c r="G97" s="39">
        <f t="shared" si="4"/>
        <v>172.03777097431566</v>
      </c>
      <c r="H97" s="41">
        <f t="shared" si="5"/>
        <v>29596.994641811089</v>
      </c>
    </row>
    <row r="98" spans="2:8" x14ac:dyDescent="0.35">
      <c r="B98" s="38">
        <v>5</v>
      </c>
      <c r="C98" s="39">
        <v>10</v>
      </c>
      <c r="D98" s="39">
        <v>4</v>
      </c>
      <c r="E98" s="39">
        <v>921</v>
      </c>
      <c r="F98" s="40">
        <f t="shared" si="3"/>
        <v>1279.5890649931375</v>
      </c>
      <c r="G98" s="39">
        <f t="shared" si="4"/>
        <v>358.58906499313753</v>
      </c>
      <c r="H98" s="41">
        <f t="shared" si="5"/>
        <v>128586.11753265261</v>
      </c>
    </row>
    <row r="99" spans="2:8" x14ac:dyDescent="0.35">
      <c r="B99" s="38">
        <v>5</v>
      </c>
      <c r="C99" s="39">
        <v>11</v>
      </c>
      <c r="D99" s="39">
        <v>5</v>
      </c>
      <c r="E99" s="39">
        <v>1731</v>
      </c>
      <c r="F99" s="40">
        <f t="shared" si="3"/>
        <v>1279.5890649931375</v>
      </c>
      <c r="G99" s="39">
        <f t="shared" si="4"/>
        <v>-451.41093500686247</v>
      </c>
      <c r="H99" s="41">
        <f t="shared" si="5"/>
        <v>203771.83224376981</v>
      </c>
    </row>
    <row r="100" spans="2:8" x14ac:dyDescent="0.35">
      <c r="B100" s="38">
        <v>5</v>
      </c>
      <c r="C100" s="39">
        <v>14</v>
      </c>
      <c r="D100" s="39">
        <v>1</v>
      </c>
      <c r="E100" s="39">
        <v>1118</v>
      </c>
      <c r="F100" s="40">
        <f t="shared" si="3"/>
        <v>1178.6648881167139</v>
      </c>
      <c r="G100" s="39">
        <f t="shared" si="4"/>
        <v>60.664888116713882</v>
      </c>
      <c r="H100" s="41">
        <f t="shared" si="5"/>
        <v>3680.2286502134134</v>
      </c>
    </row>
    <row r="101" spans="2:8" x14ac:dyDescent="0.35">
      <c r="B101" s="38">
        <v>5</v>
      </c>
      <c r="C101" s="39">
        <v>15</v>
      </c>
      <c r="D101" s="39">
        <v>2</v>
      </c>
      <c r="E101" s="39">
        <v>1064</v>
      </c>
      <c r="F101" s="40">
        <f t="shared" si="3"/>
        <v>959.48540701699926</v>
      </c>
      <c r="G101" s="39">
        <f t="shared" si="4"/>
        <v>-104.51459298300074</v>
      </c>
      <c r="H101" s="41">
        <f t="shared" si="5"/>
        <v>10923.300146402307</v>
      </c>
    </row>
    <row r="102" spans="2:8" x14ac:dyDescent="0.35">
      <c r="B102" s="38">
        <v>5</v>
      </c>
      <c r="C102" s="39">
        <v>16</v>
      </c>
      <c r="D102" s="39">
        <v>3</v>
      </c>
      <c r="E102" s="39">
        <v>869</v>
      </c>
      <c r="F102" s="40">
        <f t="shared" si="3"/>
        <v>915.03777097431566</v>
      </c>
      <c r="G102" s="39">
        <f t="shared" si="4"/>
        <v>46.037770974315663</v>
      </c>
      <c r="H102" s="41">
        <f t="shared" si="5"/>
        <v>2119.4763562835419</v>
      </c>
    </row>
    <row r="103" spans="2:8" x14ac:dyDescent="0.35">
      <c r="B103" s="38">
        <v>5</v>
      </c>
      <c r="C103" s="39">
        <v>17</v>
      </c>
      <c r="D103" s="39">
        <v>4</v>
      </c>
      <c r="E103" s="39">
        <v>844</v>
      </c>
      <c r="F103" s="40">
        <f t="shared" si="3"/>
        <v>1279.5890649931375</v>
      </c>
      <c r="G103" s="39">
        <f t="shared" si="4"/>
        <v>435.58906499313753</v>
      </c>
      <c r="H103" s="41">
        <f t="shared" si="5"/>
        <v>189737.83354159578</v>
      </c>
    </row>
    <row r="104" spans="2:8" x14ac:dyDescent="0.35">
      <c r="B104" s="38">
        <v>5</v>
      </c>
      <c r="C104" s="39">
        <v>18</v>
      </c>
      <c r="D104" s="39">
        <v>5</v>
      </c>
      <c r="E104" s="39">
        <v>1251</v>
      </c>
      <c r="F104" s="40">
        <f t="shared" si="3"/>
        <v>1279.5890649931375</v>
      </c>
      <c r="G104" s="39">
        <f t="shared" si="4"/>
        <v>28.589064993137526</v>
      </c>
      <c r="H104" s="41">
        <f t="shared" si="5"/>
        <v>817.33463718184157</v>
      </c>
    </row>
    <row r="105" spans="2:8" x14ac:dyDescent="0.35">
      <c r="B105" s="38">
        <v>5</v>
      </c>
      <c r="C105" s="39">
        <v>21</v>
      </c>
      <c r="D105" s="39">
        <v>1</v>
      </c>
      <c r="E105" s="39">
        <v>1187</v>
      </c>
      <c r="F105" s="40">
        <f t="shared" si="3"/>
        <v>1178.6648881167139</v>
      </c>
      <c r="G105" s="39">
        <f t="shared" si="4"/>
        <v>-8.3351118832861175</v>
      </c>
      <c r="H105" s="41">
        <f t="shared" si="5"/>
        <v>69.474090106897449</v>
      </c>
    </row>
    <row r="106" spans="2:8" x14ac:dyDescent="0.35">
      <c r="B106" s="38">
        <v>5</v>
      </c>
      <c r="C106" s="39">
        <v>22</v>
      </c>
      <c r="D106" s="39">
        <v>2</v>
      </c>
      <c r="E106" s="39">
        <v>785</v>
      </c>
      <c r="F106" s="40">
        <f t="shared" si="3"/>
        <v>959.48540701699926</v>
      </c>
      <c r="G106" s="39">
        <f t="shared" si="4"/>
        <v>174.48540701699926</v>
      </c>
      <c r="H106" s="41">
        <f t="shared" si="5"/>
        <v>30445.157261887896</v>
      </c>
    </row>
    <row r="107" spans="2:8" x14ac:dyDescent="0.35">
      <c r="B107" s="38">
        <v>5</v>
      </c>
      <c r="C107" s="39">
        <v>23</v>
      </c>
      <c r="D107" s="39">
        <v>3</v>
      </c>
      <c r="E107" s="39">
        <v>705</v>
      </c>
      <c r="F107" s="40">
        <f t="shared" si="3"/>
        <v>915.03777097431566</v>
      </c>
      <c r="G107" s="39">
        <f t="shared" si="4"/>
        <v>210.03777097431566</v>
      </c>
      <c r="H107" s="41">
        <f t="shared" si="5"/>
        <v>44115.865235859077</v>
      </c>
    </row>
    <row r="108" spans="2:8" x14ac:dyDescent="0.35">
      <c r="B108" s="38">
        <v>5</v>
      </c>
      <c r="C108" s="39">
        <v>24</v>
      </c>
      <c r="D108" s="39">
        <v>4</v>
      </c>
      <c r="E108" s="39">
        <v>890</v>
      </c>
      <c r="F108" s="40">
        <f t="shared" si="3"/>
        <v>1279.5890649931375</v>
      </c>
      <c r="G108" s="39">
        <f t="shared" si="4"/>
        <v>389.58906499313753</v>
      </c>
      <c r="H108" s="41">
        <f t="shared" si="5"/>
        <v>151779.63956222712</v>
      </c>
    </row>
    <row r="109" spans="2:8" x14ac:dyDescent="0.35">
      <c r="B109" s="38">
        <v>5</v>
      </c>
      <c r="C109" s="39">
        <v>25</v>
      </c>
      <c r="D109" s="39">
        <v>5</v>
      </c>
      <c r="E109" s="39">
        <v>1754</v>
      </c>
      <c r="F109" s="40">
        <f t="shared" si="3"/>
        <v>1279.5890649931375</v>
      </c>
      <c r="G109" s="39">
        <f t="shared" si="4"/>
        <v>-474.41093500686247</v>
      </c>
      <c r="H109" s="41">
        <f t="shared" si="5"/>
        <v>225065.73525408548</v>
      </c>
    </row>
    <row r="110" spans="2:8" x14ac:dyDescent="0.35">
      <c r="B110" s="38">
        <v>5</v>
      </c>
      <c r="C110" s="39">
        <v>29</v>
      </c>
      <c r="D110" s="39">
        <v>2</v>
      </c>
      <c r="E110" s="39">
        <v>1310</v>
      </c>
      <c r="F110" s="40">
        <f t="shared" si="3"/>
        <v>959.48540701699926</v>
      </c>
      <c r="G110" s="39">
        <f t="shared" si="4"/>
        <v>-350.51459298300074</v>
      </c>
      <c r="H110" s="41">
        <f t="shared" si="5"/>
        <v>122860.47989403867</v>
      </c>
    </row>
    <row r="111" spans="2:8" x14ac:dyDescent="0.35">
      <c r="B111" s="38">
        <v>5</v>
      </c>
      <c r="C111" s="39">
        <v>30</v>
      </c>
      <c r="D111" s="39">
        <v>3</v>
      </c>
      <c r="E111" s="39">
        <v>937</v>
      </c>
      <c r="F111" s="40">
        <f t="shared" si="3"/>
        <v>915.03777097431566</v>
      </c>
      <c r="G111" s="39">
        <f t="shared" si="4"/>
        <v>-21.962229025684337</v>
      </c>
      <c r="H111" s="41">
        <f t="shared" si="5"/>
        <v>482.33950377661159</v>
      </c>
    </row>
    <row r="112" spans="2:8" x14ac:dyDescent="0.35">
      <c r="B112" s="38">
        <v>5</v>
      </c>
      <c r="C112" s="39">
        <v>31</v>
      </c>
      <c r="D112" s="39">
        <v>4</v>
      </c>
      <c r="E112" s="39">
        <v>956</v>
      </c>
      <c r="F112" s="40">
        <f t="shared" si="3"/>
        <v>1279.5890649931375</v>
      </c>
      <c r="G112" s="39">
        <f t="shared" si="4"/>
        <v>323.58906499313753</v>
      </c>
      <c r="H112" s="41">
        <f t="shared" si="5"/>
        <v>104709.88298313298</v>
      </c>
    </row>
    <row r="113" spans="2:8" x14ac:dyDescent="0.35">
      <c r="B113" s="38">
        <v>6</v>
      </c>
      <c r="C113" s="39">
        <v>1</v>
      </c>
      <c r="D113" s="39">
        <v>5</v>
      </c>
      <c r="E113" s="39">
        <v>2068</v>
      </c>
      <c r="F113" s="40">
        <f t="shared" si="3"/>
        <v>1305.0953736615238</v>
      </c>
      <c r="G113" s="39">
        <f t="shared" si="4"/>
        <v>-762.90462633847619</v>
      </c>
      <c r="H113" s="41">
        <f t="shared" si="5"/>
        <v>582023.46888864995</v>
      </c>
    </row>
    <row r="114" spans="2:8" x14ac:dyDescent="0.35">
      <c r="B114" s="38">
        <v>6</v>
      </c>
      <c r="C114" s="39">
        <v>4</v>
      </c>
      <c r="D114" s="39">
        <v>1</v>
      </c>
      <c r="E114" s="39">
        <v>1383</v>
      </c>
      <c r="F114" s="40">
        <f t="shared" si="3"/>
        <v>1204.1711967851004</v>
      </c>
      <c r="G114" s="39">
        <f t="shared" si="4"/>
        <v>-178.82880321489961</v>
      </c>
      <c r="H114" s="41">
        <f t="shared" si="5"/>
        <v>31979.74085927329</v>
      </c>
    </row>
    <row r="115" spans="2:8" x14ac:dyDescent="0.35">
      <c r="B115" s="38">
        <v>6</v>
      </c>
      <c r="C115" s="39">
        <v>5</v>
      </c>
      <c r="D115" s="39">
        <v>2</v>
      </c>
      <c r="E115" s="39">
        <v>842</v>
      </c>
      <c r="F115" s="40">
        <f t="shared" si="3"/>
        <v>984.99171568538566</v>
      </c>
      <c r="G115" s="39">
        <f t="shared" si="4"/>
        <v>142.99171568538566</v>
      </c>
      <c r="H115" s="41">
        <f t="shared" si="5"/>
        <v>20446.630754650167</v>
      </c>
    </row>
    <row r="116" spans="2:8" x14ac:dyDescent="0.35">
      <c r="B116" s="38">
        <v>6</v>
      </c>
      <c r="C116" s="39">
        <v>6</v>
      </c>
      <c r="D116" s="39">
        <v>3</v>
      </c>
      <c r="E116" s="39">
        <v>923</v>
      </c>
      <c r="F116" s="40">
        <f t="shared" si="3"/>
        <v>940.54407964270206</v>
      </c>
      <c r="G116" s="39">
        <f t="shared" si="4"/>
        <v>17.544079642702059</v>
      </c>
      <c r="H116" s="41">
        <f t="shared" si="5"/>
        <v>307.7947305094728</v>
      </c>
    </row>
    <row r="117" spans="2:8" x14ac:dyDescent="0.35">
      <c r="B117" s="38">
        <v>6</v>
      </c>
      <c r="C117" s="39">
        <v>7</v>
      </c>
      <c r="D117" s="39">
        <v>4</v>
      </c>
      <c r="E117" s="39">
        <v>959</v>
      </c>
      <c r="F117" s="40">
        <f t="shared" si="3"/>
        <v>1305.0953736615238</v>
      </c>
      <c r="G117" s="39">
        <f t="shared" si="4"/>
        <v>346.09537366152381</v>
      </c>
      <c r="H117" s="41">
        <f t="shared" si="5"/>
        <v>119782.00766990978</v>
      </c>
    </row>
    <row r="118" spans="2:8" x14ac:dyDescent="0.35">
      <c r="B118" s="38">
        <v>6</v>
      </c>
      <c r="C118" s="39">
        <v>8</v>
      </c>
      <c r="D118" s="39">
        <v>5</v>
      </c>
      <c r="E118" s="39">
        <v>1820</v>
      </c>
      <c r="F118" s="40">
        <f t="shared" si="3"/>
        <v>1305.0953736615238</v>
      </c>
      <c r="G118" s="39">
        <f t="shared" si="4"/>
        <v>-514.90462633847619</v>
      </c>
      <c r="H118" s="41">
        <f t="shared" si="5"/>
        <v>265126.77422476577</v>
      </c>
    </row>
    <row r="119" spans="2:8" x14ac:dyDescent="0.35">
      <c r="B119" s="38">
        <v>6</v>
      </c>
      <c r="C119" s="39">
        <v>11</v>
      </c>
      <c r="D119" s="39">
        <v>1</v>
      </c>
      <c r="E119" s="39">
        <v>1164</v>
      </c>
      <c r="F119" s="40">
        <f t="shared" si="3"/>
        <v>1204.1711967851004</v>
      </c>
      <c r="G119" s="39">
        <f t="shared" si="4"/>
        <v>40.171196785100392</v>
      </c>
      <c r="H119" s="41">
        <f t="shared" si="5"/>
        <v>1613.72505114726</v>
      </c>
    </row>
    <row r="120" spans="2:8" x14ac:dyDescent="0.35">
      <c r="B120" s="38">
        <v>6</v>
      </c>
      <c r="C120" s="39">
        <v>12</v>
      </c>
      <c r="D120" s="39">
        <v>2</v>
      </c>
      <c r="E120" s="39">
        <v>928</v>
      </c>
      <c r="F120" s="40">
        <f t="shared" si="3"/>
        <v>984.99171568538566</v>
      </c>
      <c r="G120" s="39">
        <f t="shared" si="4"/>
        <v>56.991715685385657</v>
      </c>
      <c r="H120" s="41">
        <f t="shared" si="5"/>
        <v>3248.0556567638337</v>
      </c>
    </row>
    <row r="121" spans="2:8" x14ac:dyDescent="0.35">
      <c r="B121" s="38">
        <v>6</v>
      </c>
      <c r="C121" s="39">
        <v>14</v>
      </c>
      <c r="D121" s="39">
        <v>4</v>
      </c>
      <c r="E121" s="39">
        <v>919</v>
      </c>
      <c r="F121" s="40">
        <f t="shared" si="3"/>
        <v>1305.0953736615238</v>
      </c>
      <c r="G121" s="39">
        <f t="shared" si="4"/>
        <v>386.09537366152381</v>
      </c>
      <c r="H121" s="41">
        <f t="shared" si="5"/>
        <v>149069.63756283169</v>
      </c>
    </row>
    <row r="122" spans="2:8" x14ac:dyDescent="0.35">
      <c r="B122" s="38">
        <v>6</v>
      </c>
      <c r="C122" s="39">
        <v>15</v>
      </c>
      <c r="D122" s="39">
        <v>5</v>
      </c>
      <c r="E122" s="39">
        <v>1460</v>
      </c>
      <c r="F122" s="40">
        <f t="shared" si="3"/>
        <v>1305.0953736615238</v>
      </c>
      <c r="G122" s="39">
        <f t="shared" si="4"/>
        <v>-154.90462633847619</v>
      </c>
      <c r="H122" s="41">
        <f t="shared" si="5"/>
        <v>23995.44326106293</v>
      </c>
    </row>
    <row r="123" spans="2:8" x14ac:dyDescent="0.35">
      <c r="B123" s="38">
        <v>6</v>
      </c>
      <c r="C123" s="39">
        <v>18</v>
      </c>
      <c r="D123" s="39">
        <v>1</v>
      </c>
      <c r="E123" s="39">
        <v>1081</v>
      </c>
      <c r="F123" s="40">
        <f t="shared" si="3"/>
        <v>1204.1711967851004</v>
      </c>
      <c r="G123" s="39">
        <f t="shared" si="4"/>
        <v>123.17119678510039</v>
      </c>
      <c r="H123" s="41">
        <f t="shared" si="5"/>
        <v>15171.143717473926</v>
      </c>
    </row>
    <row r="124" spans="2:8" x14ac:dyDescent="0.35">
      <c r="B124" s="38">
        <v>6</v>
      </c>
      <c r="C124" s="39">
        <v>19</v>
      </c>
      <c r="D124" s="39">
        <v>2</v>
      </c>
      <c r="E124" s="39">
        <v>993</v>
      </c>
      <c r="F124" s="40">
        <f t="shared" si="3"/>
        <v>984.99171568538566</v>
      </c>
      <c r="G124" s="39">
        <f t="shared" si="4"/>
        <v>-8.0082843146143432</v>
      </c>
      <c r="H124" s="41">
        <f t="shared" si="5"/>
        <v>64.132617663698127</v>
      </c>
    </row>
    <row r="125" spans="2:8" x14ac:dyDescent="0.35">
      <c r="B125" s="38">
        <v>6</v>
      </c>
      <c r="C125" s="39">
        <v>20</v>
      </c>
      <c r="D125" s="39">
        <v>3</v>
      </c>
      <c r="E125" s="39">
        <v>862</v>
      </c>
      <c r="F125" s="40">
        <f t="shared" si="3"/>
        <v>940.54407964270206</v>
      </c>
      <c r="G125" s="39">
        <f t="shared" si="4"/>
        <v>78.544079642702059</v>
      </c>
      <c r="H125" s="41">
        <f t="shared" si="5"/>
        <v>6169.172446919124</v>
      </c>
    </row>
    <row r="126" spans="2:8" x14ac:dyDescent="0.35">
      <c r="B126" s="38">
        <v>6</v>
      </c>
      <c r="C126" s="39">
        <v>21</v>
      </c>
      <c r="D126" s="39">
        <v>4</v>
      </c>
      <c r="E126" s="39">
        <v>900</v>
      </c>
      <c r="F126" s="40">
        <f t="shared" si="3"/>
        <v>1305.0953736615238</v>
      </c>
      <c r="G126" s="39">
        <f t="shared" si="4"/>
        <v>405.09537366152381</v>
      </c>
      <c r="H126" s="41">
        <f t="shared" si="5"/>
        <v>164102.2617619696</v>
      </c>
    </row>
    <row r="127" spans="2:8" x14ac:dyDescent="0.35">
      <c r="B127" s="38">
        <v>6</v>
      </c>
      <c r="C127" s="39">
        <v>22</v>
      </c>
      <c r="D127" s="39">
        <v>5</v>
      </c>
      <c r="E127" s="39">
        <v>1769</v>
      </c>
      <c r="F127" s="40">
        <f t="shared" si="3"/>
        <v>1305.0953736615238</v>
      </c>
      <c r="G127" s="39">
        <f t="shared" si="4"/>
        <v>-463.90462633847619</v>
      </c>
      <c r="H127" s="41">
        <f t="shared" si="5"/>
        <v>215207.5023382412</v>
      </c>
    </row>
    <row r="128" spans="2:8" x14ac:dyDescent="0.35">
      <c r="B128" s="38">
        <v>6</v>
      </c>
      <c r="C128" s="39">
        <v>25</v>
      </c>
      <c r="D128" s="39">
        <v>1</v>
      </c>
      <c r="E128" s="39">
        <v>1059</v>
      </c>
      <c r="F128" s="40">
        <f t="shared" si="3"/>
        <v>1204.1711967851004</v>
      </c>
      <c r="G128" s="39">
        <f t="shared" si="4"/>
        <v>145.17119678510039</v>
      </c>
      <c r="H128" s="41">
        <f t="shared" si="5"/>
        <v>21074.676376018342</v>
      </c>
    </row>
    <row r="129" spans="2:8" x14ac:dyDescent="0.35">
      <c r="B129" s="38">
        <v>6</v>
      </c>
      <c r="C129" s="39">
        <v>26</v>
      </c>
      <c r="D129" s="39">
        <v>2</v>
      </c>
      <c r="E129" s="39">
        <v>924</v>
      </c>
      <c r="F129" s="40">
        <f t="shared" si="3"/>
        <v>984.99171568538566</v>
      </c>
      <c r="G129" s="39">
        <f t="shared" si="4"/>
        <v>60.991715685385657</v>
      </c>
      <c r="H129" s="41">
        <f t="shared" si="5"/>
        <v>3719.9893822469189</v>
      </c>
    </row>
    <row r="130" spans="2:8" x14ac:dyDescent="0.35">
      <c r="B130" s="38">
        <v>6</v>
      </c>
      <c r="C130" s="39">
        <v>27</v>
      </c>
      <c r="D130" s="39">
        <v>3</v>
      </c>
      <c r="E130" s="39">
        <v>859</v>
      </c>
      <c r="F130" s="40">
        <f t="shared" si="3"/>
        <v>940.54407964270206</v>
      </c>
      <c r="G130" s="39">
        <f t="shared" si="4"/>
        <v>81.544079642702059</v>
      </c>
      <c r="H130" s="41">
        <f t="shared" si="5"/>
        <v>6649.4369247753366</v>
      </c>
    </row>
    <row r="131" spans="2:8" x14ac:dyDescent="0.35">
      <c r="B131" s="38">
        <v>6</v>
      </c>
      <c r="C131" s="39">
        <v>28</v>
      </c>
      <c r="D131" s="39">
        <v>4</v>
      </c>
      <c r="E131" s="39">
        <v>805</v>
      </c>
      <c r="F131" s="40">
        <f t="shared" si="3"/>
        <v>1305.0953736615238</v>
      </c>
      <c r="G131" s="39">
        <f t="shared" si="4"/>
        <v>500.09537366152381</v>
      </c>
      <c r="H131" s="41">
        <f t="shared" si="5"/>
        <v>250095.38275765913</v>
      </c>
    </row>
    <row r="132" spans="2:8" x14ac:dyDescent="0.35">
      <c r="B132" s="38">
        <v>6</v>
      </c>
      <c r="C132" s="39">
        <v>29</v>
      </c>
      <c r="D132" s="39">
        <v>5</v>
      </c>
      <c r="E132" s="39">
        <v>1606</v>
      </c>
      <c r="F132" s="40">
        <f t="shared" si="3"/>
        <v>1305.0953736615238</v>
      </c>
      <c r="G132" s="39">
        <f t="shared" si="4"/>
        <v>-300.90462633847619</v>
      </c>
      <c r="H132" s="41">
        <f t="shared" si="5"/>
        <v>90543.594151897982</v>
      </c>
    </row>
    <row r="133" spans="2:8" x14ac:dyDescent="0.35">
      <c r="B133" s="38">
        <v>7</v>
      </c>
      <c r="C133" s="39">
        <v>2</v>
      </c>
      <c r="D133" s="39">
        <v>1</v>
      </c>
      <c r="E133" s="39">
        <v>1648</v>
      </c>
      <c r="F133" s="40">
        <f t="shared" si="3"/>
        <v>1202.9919755788515</v>
      </c>
      <c r="G133" s="39">
        <f t="shared" si="4"/>
        <v>-445.00802442114855</v>
      </c>
      <c r="H133" s="41">
        <f t="shared" si="5"/>
        <v>198032.14179921354</v>
      </c>
    </row>
    <row r="134" spans="2:8" x14ac:dyDescent="0.35">
      <c r="B134" s="38">
        <v>7</v>
      </c>
      <c r="C134" s="39">
        <v>3</v>
      </c>
      <c r="D134" s="39">
        <v>2</v>
      </c>
      <c r="E134" s="39">
        <v>1372</v>
      </c>
      <c r="F134" s="40">
        <f t="shared" si="3"/>
        <v>983.81249447913683</v>
      </c>
      <c r="G134" s="39">
        <f t="shared" si="4"/>
        <v>-388.18750552086317</v>
      </c>
      <c r="H134" s="41">
        <f t="shared" si="5"/>
        <v>150689.53944251017</v>
      </c>
    </row>
    <row r="135" spans="2:8" x14ac:dyDescent="0.35">
      <c r="B135" s="38">
        <v>7</v>
      </c>
      <c r="C135" s="39">
        <v>5</v>
      </c>
      <c r="D135" s="39">
        <v>4</v>
      </c>
      <c r="E135" s="39">
        <v>1283</v>
      </c>
      <c r="F135" s="40">
        <f t="shared" ref="F135:F198" si="6">$K$24+VLOOKUP(D135,$J$5:$K$9,2)+VLOOKUP(B135,$J$12:$K$23,2)</f>
        <v>1303.9161524552751</v>
      </c>
      <c r="G135" s="39">
        <f t="shared" ref="G135:G198" si="7">F135-E135</f>
        <v>20.916152455275096</v>
      </c>
      <c r="H135" s="41">
        <f t="shared" ref="H135:H198" si="8">G135*G135</f>
        <v>437.48543353231042</v>
      </c>
    </row>
    <row r="136" spans="2:8" x14ac:dyDescent="0.35">
      <c r="B136" s="38">
        <v>7</v>
      </c>
      <c r="C136" s="39">
        <v>6</v>
      </c>
      <c r="D136" s="39">
        <v>5</v>
      </c>
      <c r="E136" s="39">
        <v>1740</v>
      </c>
      <c r="F136" s="40">
        <f t="shared" si="6"/>
        <v>1303.9161524552751</v>
      </c>
      <c r="G136" s="39">
        <f t="shared" si="7"/>
        <v>-436.0838475447249</v>
      </c>
      <c r="H136" s="41">
        <f t="shared" si="8"/>
        <v>190169.12208941087</v>
      </c>
    </row>
    <row r="137" spans="2:8" x14ac:dyDescent="0.35">
      <c r="B137" s="38">
        <v>7</v>
      </c>
      <c r="C137" s="39">
        <v>9</v>
      </c>
      <c r="D137" s="39">
        <v>1</v>
      </c>
      <c r="E137" s="39">
        <v>1195</v>
      </c>
      <c r="F137" s="40">
        <f t="shared" si="6"/>
        <v>1202.9919755788515</v>
      </c>
      <c r="G137" s="39">
        <f t="shared" si="7"/>
        <v>7.9919755788514522</v>
      </c>
      <c r="H137" s="41">
        <f t="shared" si="8"/>
        <v>63.871673652958002</v>
      </c>
    </row>
    <row r="138" spans="2:8" x14ac:dyDescent="0.35">
      <c r="B138" s="38">
        <v>7</v>
      </c>
      <c r="C138" s="39">
        <v>10</v>
      </c>
      <c r="D138" s="39">
        <v>2</v>
      </c>
      <c r="E138" s="39">
        <v>880</v>
      </c>
      <c r="F138" s="40">
        <f t="shared" si="6"/>
        <v>983.81249447913683</v>
      </c>
      <c r="G138" s="39">
        <f t="shared" si="7"/>
        <v>103.81249447913683</v>
      </c>
      <c r="H138" s="41">
        <f t="shared" si="8"/>
        <v>10777.034009980815</v>
      </c>
    </row>
    <row r="139" spans="2:8" x14ac:dyDescent="0.35">
      <c r="B139" s="38">
        <v>7</v>
      </c>
      <c r="C139" s="39">
        <v>11</v>
      </c>
      <c r="D139" s="39">
        <v>3</v>
      </c>
      <c r="E139" s="39">
        <v>855</v>
      </c>
      <c r="F139" s="40">
        <f t="shared" si="6"/>
        <v>939.36485843645323</v>
      </c>
      <c r="G139" s="39">
        <f t="shared" si="7"/>
        <v>84.364858436453233</v>
      </c>
      <c r="H139" s="41">
        <f t="shared" si="8"/>
        <v>7117.4293390027942</v>
      </c>
    </row>
    <row r="140" spans="2:8" x14ac:dyDescent="0.35">
      <c r="B140" s="38">
        <v>7</v>
      </c>
      <c r="C140" s="39">
        <v>12</v>
      </c>
      <c r="D140" s="39">
        <v>4</v>
      </c>
      <c r="E140" s="39">
        <v>955</v>
      </c>
      <c r="F140" s="40">
        <f t="shared" si="6"/>
        <v>1303.9161524552751</v>
      </c>
      <c r="G140" s="39">
        <f t="shared" si="7"/>
        <v>348.9161524552751</v>
      </c>
      <c r="H140" s="41">
        <f t="shared" si="8"/>
        <v>121742.48144419277</v>
      </c>
    </row>
    <row r="141" spans="2:8" x14ac:dyDescent="0.35">
      <c r="B141" s="38">
        <v>7</v>
      </c>
      <c r="C141" s="39">
        <v>13</v>
      </c>
      <c r="D141" s="39">
        <v>5</v>
      </c>
      <c r="E141" s="39">
        <v>1466</v>
      </c>
      <c r="F141" s="40">
        <f t="shared" si="6"/>
        <v>1303.9161524552751</v>
      </c>
      <c r="G141" s="39">
        <f t="shared" si="7"/>
        <v>-162.0838475447249</v>
      </c>
      <c r="H141" s="41">
        <f t="shared" si="8"/>
        <v>26271.173634901625</v>
      </c>
    </row>
    <row r="142" spans="2:8" x14ac:dyDescent="0.35">
      <c r="B142" s="38">
        <v>7</v>
      </c>
      <c r="C142" s="39">
        <v>16</v>
      </c>
      <c r="D142" s="39">
        <v>1</v>
      </c>
      <c r="E142" s="39">
        <v>1290</v>
      </c>
      <c r="F142" s="40">
        <f t="shared" si="6"/>
        <v>1202.9919755788515</v>
      </c>
      <c r="G142" s="39">
        <f t="shared" si="7"/>
        <v>-87.008024421148548</v>
      </c>
      <c r="H142" s="41">
        <f t="shared" si="8"/>
        <v>7570.3963136711818</v>
      </c>
    </row>
    <row r="143" spans="2:8" x14ac:dyDescent="0.35">
      <c r="B143" s="38">
        <v>7</v>
      </c>
      <c r="C143" s="39">
        <v>17</v>
      </c>
      <c r="D143" s="39">
        <v>2</v>
      </c>
      <c r="E143" s="39">
        <v>968</v>
      </c>
      <c r="F143" s="40">
        <f t="shared" si="6"/>
        <v>983.81249447913683</v>
      </c>
      <c r="G143" s="39">
        <f t="shared" si="7"/>
        <v>15.812494479136831</v>
      </c>
      <c r="H143" s="41">
        <f t="shared" si="8"/>
        <v>250.03498165273274</v>
      </c>
    </row>
    <row r="144" spans="2:8" x14ac:dyDescent="0.35">
      <c r="B144" s="38">
        <v>7</v>
      </c>
      <c r="C144" s="39">
        <v>18</v>
      </c>
      <c r="D144" s="39">
        <v>3</v>
      </c>
      <c r="E144" s="39">
        <v>831</v>
      </c>
      <c r="F144" s="40">
        <f t="shared" si="6"/>
        <v>939.36485843645323</v>
      </c>
      <c r="G144" s="39">
        <f t="shared" si="7"/>
        <v>108.36485843645323</v>
      </c>
      <c r="H144" s="41">
        <f t="shared" si="8"/>
        <v>11742.942543952549</v>
      </c>
    </row>
    <row r="145" spans="2:8" x14ac:dyDescent="0.35">
      <c r="B145" s="38">
        <v>7</v>
      </c>
      <c r="C145" s="39">
        <v>19</v>
      </c>
      <c r="D145" s="39">
        <v>4</v>
      </c>
      <c r="E145" s="39">
        <v>838</v>
      </c>
      <c r="F145" s="40">
        <f t="shared" si="6"/>
        <v>1303.9161524552751</v>
      </c>
      <c r="G145" s="39">
        <f t="shared" si="7"/>
        <v>465.9161524552751</v>
      </c>
      <c r="H145" s="41">
        <f t="shared" si="8"/>
        <v>217077.86111872716</v>
      </c>
    </row>
    <row r="146" spans="2:8" x14ac:dyDescent="0.35">
      <c r="B146" s="38">
        <v>7</v>
      </c>
      <c r="C146" s="39">
        <v>20</v>
      </c>
      <c r="D146" s="39">
        <v>5</v>
      </c>
      <c r="E146" s="39">
        <v>1747</v>
      </c>
      <c r="F146" s="40">
        <f t="shared" si="6"/>
        <v>1303.9161524552751</v>
      </c>
      <c r="G146" s="39">
        <f t="shared" si="7"/>
        <v>-443.0838475447249</v>
      </c>
      <c r="H146" s="41">
        <f t="shared" si="8"/>
        <v>196323.29595503703</v>
      </c>
    </row>
    <row r="147" spans="2:8" x14ac:dyDescent="0.35">
      <c r="B147" s="38">
        <v>7</v>
      </c>
      <c r="C147" s="39">
        <v>23</v>
      </c>
      <c r="D147" s="39">
        <v>1</v>
      </c>
      <c r="E147" s="39">
        <v>1182</v>
      </c>
      <c r="F147" s="40">
        <f t="shared" si="6"/>
        <v>1202.9919755788515</v>
      </c>
      <c r="G147" s="39">
        <f t="shared" si="7"/>
        <v>20.991975578851452</v>
      </c>
      <c r="H147" s="41">
        <f t="shared" si="8"/>
        <v>440.66303870309576</v>
      </c>
    </row>
    <row r="148" spans="2:8" x14ac:dyDescent="0.35">
      <c r="B148" s="38">
        <v>7</v>
      </c>
      <c r="C148" s="39">
        <v>24</v>
      </c>
      <c r="D148" s="39">
        <v>2</v>
      </c>
      <c r="E148" s="39">
        <v>842</v>
      </c>
      <c r="F148" s="40">
        <f t="shared" si="6"/>
        <v>983.81249447913683</v>
      </c>
      <c r="G148" s="39">
        <f t="shared" si="7"/>
        <v>141.81249447913683</v>
      </c>
      <c r="H148" s="41">
        <f t="shared" si="8"/>
        <v>20110.783590395215</v>
      </c>
    </row>
    <row r="149" spans="2:8" x14ac:dyDescent="0.35">
      <c r="B149" s="38">
        <v>7</v>
      </c>
      <c r="C149" s="39">
        <v>25</v>
      </c>
      <c r="D149" s="39">
        <v>3</v>
      </c>
      <c r="E149" s="39">
        <v>818</v>
      </c>
      <c r="F149" s="40">
        <f t="shared" si="6"/>
        <v>939.36485843645323</v>
      </c>
      <c r="G149" s="39">
        <f t="shared" si="7"/>
        <v>121.36485843645323</v>
      </c>
      <c r="H149" s="41">
        <f t="shared" si="8"/>
        <v>14729.428863300333</v>
      </c>
    </row>
    <row r="150" spans="2:8" x14ac:dyDescent="0.35">
      <c r="B150" s="38">
        <v>7</v>
      </c>
      <c r="C150" s="39">
        <v>26</v>
      </c>
      <c r="D150" s="39">
        <v>4</v>
      </c>
      <c r="E150" s="39">
        <v>822</v>
      </c>
      <c r="F150" s="40">
        <f t="shared" si="6"/>
        <v>1303.9161524552751</v>
      </c>
      <c r="G150" s="39">
        <f t="shared" si="7"/>
        <v>481.9161524552751</v>
      </c>
      <c r="H150" s="41">
        <f t="shared" si="8"/>
        <v>232243.17799729595</v>
      </c>
    </row>
    <row r="151" spans="2:8" x14ac:dyDescent="0.35">
      <c r="B151" s="38">
        <v>7</v>
      </c>
      <c r="C151" s="39">
        <v>27</v>
      </c>
      <c r="D151" s="39">
        <v>5</v>
      </c>
      <c r="E151" s="39">
        <v>1278</v>
      </c>
      <c r="F151" s="40">
        <f t="shared" si="6"/>
        <v>1303.9161524552751</v>
      </c>
      <c r="G151" s="39">
        <f t="shared" si="7"/>
        <v>25.916152455275096</v>
      </c>
      <c r="H151" s="41">
        <f t="shared" si="8"/>
        <v>671.64695808506144</v>
      </c>
    </row>
    <row r="152" spans="2:8" x14ac:dyDescent="0.35">
      <c r="B152" s="38">
        <v>7</v>
      </c>
      <c r="C152" s="39">
        <v>30</v>
      </c>
      <c r="D152" s="39">
        <v>1</v>
      </c>
      <c r="E152" s="39">
        <v>1184</v>
      </c>
      <c r="F152" s="40">
        <f t="shared" si="6"/>
        <v>1202.9919755788515</v>
      </c>
      <c r="G152" s="39">
        <f t="shared" si="7"/>
        <v>18.991975578851452</v>
      </c>
      <c r="H152" s="41">
        <f t="shared" si="8"/>
        <v>360.69513638768996</v>
      </c>
    </row>
    <row r="153" spans="2:8" x14ac:dyDescent="0.35">
      <c r="B153" s="38">
        <v>7</v>
      </c>
      <c r="C153" s="39">
        <v>31</v>
      </c>
      <c r="D153" s="39">
        <v>2</v>
      </c>
      <c r="E153" s="39">
        <v>989</v>
      </c>
      <c r="F153" s="40">
        <f t="shared" si="6"/>
        <v>983.81249447913683</v>
      </c>
      <c r="G153" s="39">
        <f t="shared" si="7"/>
        <v>-5.1875055208631693</v>
      </c>
      <c r="H153" s="41">
        <f t="shared" si="8"/>
        <v>26.91021352898586</v>
      </c>
    </row>
    <row r="154" spans="2:8" x14ac:dyDescent="0.35">
      <c r="B154" s="38">
        <v>8</v>
      </c>
      <c r="C154" s="39">
        <v>1</v>
      </c>
      <c r="D154" s="39">
        <v>3</v>
      </c>
      <c r="E154" s="39">
        <v>1506</v>
      </c>
      <c r="F154" s="40">
        <f t="shared" si="6"/>
        <v>866.72235558240595</v>
      </c>
      <c r="G154" s="39">
        <f t="shared" si="7"/>
        <v>-639.27764441759405</v>
      </c>
      <c r="H154" s="41">
        <f t="shared" si="8"/>
        <v>408675.90665210783</v>
      </c>
    </row>
    <row r="155" spans="2:8" x14ac:dyDescent="0.35">
      <c r="B155" s="38">
        <v>8</v>
      </c>
      <c r="C155" s="39">
        <v>2</v>
      </c>
      <c r="D155" s="39">
        <v>4</v>
      </c>
      <c r="E155" s="39">
        <v>1155</v>
      </c>
      <c r="F155" s="40">
        <f t="shared" si="6"/>
        <v>1231.2736496012278</v>
      </c>
      <c r="G155" s="39">
        <f t="shared" si="7"/>
        <v>76.273649601227817</v>
      </c>
      <c r="H155" s="41">
        <f t="shared" si="8"/>
        <v>5817.6696234908804</v>
      </c>
    </row>
    <row r="156" spans="2:8" x14ac:dyDescent="0.35">
      <c r="B156" s="38">
        <v>8</v>
      </c>
      <c r="C156" s="39">
        <v>3</v>
      </c>
      <c r="D156" s="39">
        <v>5</v>
      </c>
      <c r="E156" s="39">
        <v>1889</v>
      </c>
      <c r="F156" s="40">
        <f t="shared" si="6"/>
        <v>1231.2736496012278</v>
      </c>
      <c r="G156" s="39">
        <f t="shared" si="7"/>
        <v>-657.72635039877218</v>
      </c>
      <c r="H156" s="41">
        <f t="shared" si="8"/>
        <v>432603.95200888842</v>
      </c>
    </row>
    <row r="157" spans="2:8" x14ac:dyDescent="0.35">
      <c r="B157" s="38">
        <v>8</v>
      </c>
      <c r="C157" s="39">
        <v>6</v>
      </c>
      <c r="D157" s="39">
        <v>1</v>
      </c>
      <c r="E157" s="39">
        <v>1235</v>
      </c>
      <c r="F157" s="40">
        <f t="shared" si="6"/>
        <v>1130.3494727248044</v>
      </c>
      <c r="G157" s="39">
        <f t="shared" si="7"/>
        <v>-104.6505272751956</v>
      </c>
      <c r="H157" s="41">
        <f t="shared" si="8"/>
        <v>10951.732858976458</v>
      </c>
    </row>
    <row r="158" spans="2:8" x14ac:dyDescent="0.35">
      <c r="B158" s="38">
        <v>8</v>
      </c>
      <c r="C158" s="39">
        <v>7</v>
      </c>
      <c r="D158" s="39">
        <v>2</v>
      </c>
      <c r="E158" s="39">
        <v>957</v>
      </c>
      <c r="F158" s="40">
        <f t="shared" si="6"/>
        <v>911.16999162508955</v>
      </c>
      <c r="G158" s="39">
        <f t="shared" si="7"/>
        <v>-45.830008374910449</v>
      </c>
      <c r="H158" s="41">
        <f t="shared" si="8"/>
        <v>2100.3896676443619</v>
      </c>
    </row>
    <row r="159" spans="2:8" x14ac:dyDescent="0.35">
      <c r="B159" s="38">
        <v>8</v>
      </c>
      <c r="C159" s="39">
        <v>8</v>
      </c>
      <c r="D159" s="39">
        <v>3</v>
      </c>
      <c r="E159" s="39">
        <v>891</v>
      </c>
      <c r="F159" s="40">
        <f t="shared" si="6"/>
        <v>866.72235558240595</v>
      </c>
      <c r="G159" s="39">
        <f t="shared" si="7"/>
        <v>-24.277644417594047</v>
      </c>
      <c r="H159" s="41">
        <f t="shared" si="8"/>
        <v>589.40401846713542</v>
      </c>
    </row>
    <row r="160" spans="2:8" x14ac:dyDescent="0.35">
      <c r="B160" s="38">
        <v>8</v>
      </c>
      <c r="C160" s="39">
        <v>9</v>
      </c>
      <c r="D160" s="39">
        <v>4</v>
      </c>
      <c r="E160" s="39">
        <v>1067</v>
      </c>
      <c r="F160" s="40">
        <f t="shared" si="6"/>
        <v>1231.2736496012278</v>
      </c>
      <c r="G160" s="39">
        <f t="shared" si="7"/>
        <v>164.27364960122782</v>
      </c>
      <c r="H160" s="41">
        <f t="shared" si="8"/>
        <v>26985.831953306977</v>
      </c>
    </row>
    <row r="161" spans="2:8" x14ac:dyDescent="0.35">
      <c r="B161" s="38">
        <v>8</v>
      </c>
      <c r="C161" s="39">
        <v>10</v>
      </c>
      <c r="D161" s="39">
        <v>5</v>
      </c>
      <c r="E161" s="39">
        <v>1475</v>
      </c>
      <c r="F161" s="40">
        <f t="shared" si="6"/>
        <v>1231.2736496012278</v>
      </c>
      <c r="G161" s="39">
        <f t="shared" si="7"/>
        <v>-243.72635039877218</v>
      </c>
      <c r="H161" s="41">
        <f t="shared" si="8"/>
        <v>59402.533878705079</v>
      </c>
    </row>
    <row r="162" spans="2:8" x14ac:dyDescent="0.35">
      <c r="B162" s="38">
        <v>8</v>
      </c>
      <c r="C162" s="39">
        <v>13</v>
      </c>
      <c r="D162" s="39">
        <v>1</v>
      </c>
      <c r="E162" s="39">
        <v>1051</v>
      </c>
      <c r="F162" s="40">
        <f t="shared" si="6"/>
        <v>1130.3494727248044</v>
      </c>
      <c r="G162" s="39">
        <f t="shared" si="7"/>
        <v>79.3494727248044</v>
      </c>
      <c r="H162" s="41">
        <f t="shared" si="8"/>
        <v>6296.3388217044776</v>
      </c>
    </row>
    <row r="163" spans="2:8" x14ac:dyDescent="0.35">
      <c r="B163" s="38">
        <v>8</v>
      </c>
      <c r="C163" s="39">
        <v>14</v>
      </c>
      <c r="D163" s="39">
        <v>2</v>
      </c>
      <c r="E163" s="39">
        <v>742</v>
      </c>
      <c r="F163" s="40">
        <f t="shared" si="6"/>
        <v>911.16999162508955</v>
      </c>
      <c r="G163" s="39">
        <f t="shared" si="7"/>
        <v>169.16999162508955</v>
      </c>
      <c r="H163" s="41">
        <f t="shared" si="8"/>
        <v>28618.48606643287</v>
      </c>
    </row>
    <row r="164" spans="2:8" x14ac:dyDescent="0.35">
      <c r="B164" s="38">
        <v>8</v>
      </c>
      <c r="C164" s="39">
        <v>15</v>
      </c>
      <c r="D164" s="39">
        <v>3</v>
      </c>
      <c r="E164" s="39">
        <v>903</v>
      </c>
      <c r="F164" s="40">
        <f t="shared" si="6"/>
        <v>866.72235558240595</v>
      </c>
      <c r="G164" s="39">
        <f t="shared" si="7"/>
        <v>-36.277644417594047</v>
      </c>
      <c r="H164" s="41">
        <f t="shared" si="8"/>
        <v>1316.0674844893924</v>
      </c>
    </row>
    <row r="165" spans="2:8" x14ac:dyDescent="0.35">
      <c r="B165" s="38">
        <v>8</v>
      </c>
      <c r="C165" s="39">
        <v>16</v>
      </c>
      <c r="D165" s="39">
        <v>4</v>
      </c>
      <c r="E165" s="39">
        <v>793</v>
      </c>
      <c r="F165" s="40">
        <f t="shared" si="6"/>
        <v>1231.2736496012278</v>
      </c>
      <c r="G165" s="39">
        <f t="shared" si="7"/>
        <v>438.27364960122782</v>
      </c>
      <c r="H165" s="41">
        <f t="shared" si="8"/>
        <v>192083.79193477982</v>
      </c>
    </row>
    <row r="166" spans="2:8" x14ac:dyDescent="0.35">
      <c r="B166" s="38">
        <v>8</v>
      </c>
      <c r="C166" s="39">
        <v>17</v>
      </c>
      <c r="D166" s="39">
        <v>5</v>
      </c>
      <c r="E166" s="39">
        <v>1515</v>
      </c>
      <c r="F166" s="40">
        <f t="shared" si="6"/>
        <v>1231.2736496012278</v>
      </c>
      <c r="G166" s="39">
        <f t="shared" si="7"/>
        <v>-283.72635039877218</v>
      </c>
      <c r="H166" s="41">
        <f t="shared" si="8"/>
        <v>80500.64191060685</v>
      </c>
    </row>
    <row r="167" spans="2:8" x14ac:dyDescent="0.35">
      <c r="B167" s="38">
        <v>8</v>
      </c>
      <c r="C167" s="39">
        <v>20</v>
      </c>
      <c r="D167" s="39">
        <v>1</v>
      </c>
      <c r="E167" s="39">
        <v>1127</v>
      </c>
      <c r="F167" s="40">
        <f t="shared" si="6"/>
        <v>1130.3494727248044</v>
      </c>
      <c r="G167" s="39">
        <f t="shared" si="7"/>
        <v>3.3494727248044001</v>
      </c>
      <c r="H167" s="41">
        <f t="shared" si="8"/>
        <v>11.218967534208613</v>
      </c>
    </row>
    <row r="168" spans="2:8" x14ac:dyDescent="0.35">
      <c r="B168" s="38">
        <v>8</v>
      </c>
      <c r="C168" s="39">
        <v>21</v>
      </c>
      <c r="D168" s="39">
        <v>2</v>
      </c>
      <c r="E168" s="39">
        <v>860</v>
      </c>
      <c r="F168" s="40">
        <f t="shared" si="6"/>
        <v>911.16999162508955</v>
      </c>
      <c r="G168" s="39">
        <f t="shared" si="7"/>
        <v>51.169991625089551</v>
      </c>
      <c r="H168" s="41">
        <f t="shared" si="8"/>
        <v>2618.3680429117348</v>
      </c>
    </row>
    <row r="169" spans="2:8" x14ac:dyDescent="0.35">
      <c r="B169" s="38">
        <v>8</v>
      </c>
      <c r="C169" s="39">
        <v>22</v>
      </c>
      <c r="D169" s="39">
        <v>3</v>
      </c>
      <c r="E169" s="39">
        <v>778</v>
      </c>
      <c r="F169" s="40">
        <f t="shared" si="6"/>
        <v>866.72235558240595</v>
      </c>
      <c r="G169" s="39">
        <f t="shared" si="7"/>
        <v>88.722355582405953</v>
      </c>
      <c r="H169" s="41">
        <f t="shared" si="8"/>
        <v>7871.6563800908807</v>
      </c>
    </row>
    <row r="170" spans="2:8" x14ac:dyDescent="0.35">
      <c r="B170" s="38">
        <v>8</v>
      </c>
      <c r="C170" s="39">
        <v>23</v>
      </c>
      <c r="D170" s="39">
        <v>4</v>
      </c>
      <c r="E170" s="39">
        <v>784</v>
      </c>
      <c r="F170" s="40">
        <f t="shared" si="6"/>
        <v>1231.2736496012278</v>
      </c>
      <c r="G170" s="39">
        <f t="shared" si="7"/>
        <v>447.27364960122782</v>
      </c>
      <c r="H170" s="41">
        <f t="shared" si="8"/>
        <v>200053.71762760193</v>
      </c>
    </row>
    <row r="171" spans="2:8" x14ac:dyDescent="0.35">
      <c r="B171" s="38">
        <v>8</v>
      </c>
      <c r="C171" s="39">
        <v>24</v>
      </c>
      <c r="D171" s="39">
        <v>5</v>
      </c>
      <c r="E171" s="39">
        <v>1060</v>
      </c>
      <c r="F171" s="40">
        <f t="shared" si="6"/>
        <v>1231.2736496012278</v>
      </c>
      <c r="G171" s="39">
        <f t="shared" si="7"/>
        <v>171.27364960122782</v>
      </c>
      <c r="H171" s="41">
        <f t="shared" si="8"/>
        <v>29334.663047724167</v>
      </c>
    </row>
    <row r="172" spans="2:8" x14ac:dyDescent="0.35">
      <c r="B172" s="38">
        <v>8</v>
      </c>
      <c r="C172" s="39">
        <v>27</v>
      </c>
      <c r="D172" s="39">
        <v>1</v>
      </c>
      <c r="E172" s="39">
        <v>930</v>
      </c>
      <c r="F172" s="40">
        <f t="shared" si="6"/>
        <v>1130.3494727248044</v>
      </c>
      <c r="G172" s="39">
        <f t="shared" si="7"/>
        <v>200.3494727248044</v>
      </c>
      <c r="H172" s="41">
        <f t="shared" si="8"/>
        <v>40139.911221107141</v>
      </c>
    </row>
    <row r="173" spans="2:8" x14ac:dyDescent="0.35">
      <c r="B173" s="38">
        <v>8</v>
      </c>
      <c r="C173" s="39">
        <v>28</v>
      </c>
      <c r="D173" s="39">
        <v>2</v>
      </c>
      <c r="E173" s="39">
        <v>738</v>
      </c>
      <c r="F173" s="40">
        <f t="shared" si="6"/>
        <v>911.16999162508955</v>
      </c>
      <c r="G173" s="39">
        <f t="shared" si="7"/>
        <v>173.16999162508955</v>
      </c>
      <c r="H173" s="41">
        <f t="shared" si="8"/>
        <v>29987.845999433586</v>
      </c>
    </row>
    <row r="174" spans="2:8" x14ac:dyDescent="0.35">
      <c r="B174" s="38">
        <v>8</v>
      </c>
      <c r="C174" s="39">
        <v>29</v>
      </c>
      <c r="D174" s="39">
        <v>3</v>
      </c>
      <c r="E174" s="39">
        <v>660</v>
      </c>
      <c r="F174" s="40">
        <f t="shared" si="6"/>
        <v>866.72235558240595</v>
      </c>
      <c r="G174" s="39">
        <f t="shared" si="7"/>
        <v>206.72235558240595</v>
      </c>
      <c r="H174" s="41">
        <f t="shared" si="8"/>
        <v>42734.132297538687</v>
      </c>
    </row>
    <row r="175" spans="2:8" x14ac:dyDescent="0.35">
      <c r="B175" s="38">
        <v>8</v>
      </c>
      <c r="C175" s="39">
        <v>30</v>
      </c>
      <c r="D175" s="39">
        <v>4</v>
      </c>
      <c r="E175" s="39">
        <v>800</v>
      </c>
      <c r="F175" s="40">
        <f t="shared" si="6"/>
        <v>1231.2736496012278</v>
      </c>
      <c r="G175" s="39">
        <f t="shared" si="7"/>
        <v>431.27364960122782</v>
      </c>
      <c r="H175" s="41">
        <f t="shared" si="8"/>
        <v>185996.96084036262</v>
      </c>
    </row>
    <row r="176" spans="2:8" x14ac:dyDescent="0.35">
      <c r="B176" s="38">
        <v>8</v>
      </c>
      <c r="C176" s="39">
        <v>31</v>
      </c>
      <c r="D176" s="39">
        <v>5</v>
      </c>
      <c r="E176" s="39">
        <v>1897</v>
      </c>
      <c r="F176" s="40">
        <f t="shared" si="6"/>
        <v>1231.2736496012278</v>
      </c>
      <c r="G176" s="39">
        <f t="shared" si="7"/>
        <v>-665.72635039877218</v>
      </c>
      <c r="H176" s="41">
        <f t="shared" si="8"/>
        <v>443191.5736152688</v>
      </c>
    </row>
    <row r="177" spans="2:8" x14ac:dyDescent="0.35">
      <c r="B177" s="38">
        <v>9</v>
      </c>
      <c r="C177" s="39">
        <v>4</v>
      </c>
      <c r="D177" s="39">
        <v>2</v>
      </c>
      <c r="E177" s="39">
        <v>1491</v>
      </c>
      <c r="F177" s="40">
        <f t="shared" si="6"/>
        <v>772.79929304106167</v>
      </c>
      <c r="G177" s="39">
        <f t="shared" si="7"/>
        <v>-718.20070695893833</v>
      </c>
      <c r="H177" s="41">
        <f t="shared" si="8"/>
        <v>515812.25547631882</v>
      </c>
    </row>
    <row r="178" spans="2:8" x14ac:dyDescent="0.35">
      <c r="B178" s="38">
        <v>9</v>
      </c>
      <c r="C178" s="39">
        <v>5</v>
      </c>
      <c r="D178" s="39">
        <v>3</v>
      </c>
      <c r="E178" s="39">
        <v>859</v>
      </c>
      <c r="F178" s="40">
        <f t="shared" si="6"/>
        <v>728.35165699837808</v>
      </c>
      <c r="G178" s="39">
        <f t="shared" si="7"/>
        <v>-130.64834300162192</v>
      </c>
      <c r="H178" s="41">
        <f t="shared" si="8"/>
        <v>17068.989529069451</v>
      </c>
    </row>
    <row r="179" spans="2:8" x14ac:dyDescent="0.35">
      <c r="B179" s="38">
        <v>9</v>
      </c>
      <c r="C179" s="39">
        <v>6</v>
      </c>
      <c r="D179" s="39">
        <v>4</v>
      </c>
      <c r="E179" s="39">
        <v>810</v>
      </c>
      <c r="F179" s="40">
        <f t="shared" si="6"/>
        <v>1092.9029510171999</v>
      </c>
      <c r="G179" s="39">
        <f t="shared" si="7"/>
        <v>282.90295101719994</v>
      </c>
      <c r="H179" s="41">
        <f t="shared" si="8"/>
        <v>80034.079694240223</v>
      </c>
    </row>
    <row r="180" spans="2:8" x14ac:dyDescent="0.35">
      <c r="B180" s="38">
        <v>9</v>
      </c>
      <c r="C180" s="39">
        <v>7</v>
      </c>
      <c r="D180" s="39">
        <v>5</v>
      </c>
      <c r="E180" s="39">
        <v>1173</v>
      </c>
      <c r="F180" s="40">
        <f t="shared" si="6"/>
        <v>1092.9029510171999</v>
      </c>
      <c r="G180" s="39">
        <f t="shared" si="7"/>
        <v>-80.097048982800061</v>
      </c>
      <c r="H180" s="41">
        <f t="shared" si="8"/>
        <v>6415.5372557530727</v>
      </c>
    </row>
    <row r="181" spans="2:8" x14ac:dyDescent="0.35">
      <c r="B181" s="38">
        <v>9</v>
      </c>
      <c r="C181" s="39">
        <v>10</v>
      </c>
      <c r="D181" s="39">
        <v>1</v>
      </c>
      <c r="E181" s="39">
        <v>929</v>
      </c>
      <c r="F181" s="40">
        <f t="shared" si="6"/>
        <v>991.97877414077641</v>
      </c>
      <c r="G181" s="39">
        <f t="shared" si="7"/>
        <v>62.978774140776409</v>
      </c>
      <c r="H181" s="41">
        <f t="shared" si="8"/>
        <v>3966.3259922749271</v>
      </c>
    </row>
    <row r="182" spans="2:8" x14ac:dyDescent="0.35">
      <c r="B182" s="38">
        <v>9</v>
      </c>
      <c r="C182" s="39">
        <v>11</v>
      </c>
      <c r="D182" s="39">
        <v>2</v>
      </c>
      <c r="E182" s="39">
        <v>701</v>
      </c>
      <c r="F182" s="40">
        <f t="shared" si="6"/>
        <v>772.79929304106167</v>
      </c>
      <c r="G182" s="39">
        <f t="shared" si="7"/>
        <v>71.799293041061674</v>
      </c>
      <c r="H182" s="41">
        <f t="shared" si="8"/>
        <v>5155.1384811962471</v>
      </c>
    </row>
    <row r="183" spans="2:8" x14ac:dyDescent="0.35">
      <c r="B183" s="38">
        <v>9</v>
      </c>
      <c r="C183" s="39">
        <v>12</v>
      </c>
      <c r="D183" s="39">
        <v>3</v>
      </c>
      <c r="E183" s="39">
        <v>647</v>
      </c>
      <c r="F183" s="40">
        <f t="shared" si="6"/>
        <v>728.35165699837808</v>
      </c>
      <c r="G183" s="39">
        <f t="shared" si="7"/>
        <v>81.351656998378076</v>
      </c>
      <c r="H183" s="41">
        <f t="shared" si="8"/>
        <v>6618.0920963817562</v>
      </c>
    </row>
    <row r="184" spans="2:8" x14ac:dyDescent="0.35">
      <c r="B184" s="38">
        <v>9</v>
      </c>
      <c r="C184" s="39">
        <v>13</v>
      </c>
      <c r="D184" s="39">
        <v>4</v>
      </c>
      <c r="E184" s="39">
        <v>851</v>
      </c>
      <c r="F184" s="40">
        <f t="shared" si="6"/>
        <v>1092.9029510171999</v>
      </c>
      <c r="G184" s="39">
        <f t="shared" si="7"/>
        <v>241.90295101719994</v>
      </c>
      <c r="H184" s="41">
        <f t="shared" si="8"/>
        <v>58517.037710829834</v>
      </c>
    </row>
    <row r="185" spans="2:8" x14ac:dyDescent="0.35">
      <c r="B185" s="38">
        <v>9</v>
      </c>
      <c r="C185" s="39">
        <v>14</v>
      </c>
      <c r="D185" s="39">
        <v>5</v>
      </c>
      <c r="E185" s="39">
        <v>1559</v>
      </c>
      <c r="F185" s="40">
        <f t="shared" si="6"/>
        <v>1092.9029510171999</v>
      </c>
      <c r="G185" s="39">
        <f t="shared" si="7"/>
        <v>-466.09704898280006</v>
      </c>
      <c r="H185" s="41">
        <f t="shared" si="8"/>
        <v>217246.45907047472</v>
      </c>
    </row>
    <row r="186" spans="2:8" x14ac:dyDescent="0.35">
      <c r="B186" s="38">
        <v>9</v>
      </c>
      <c r="C186" s="39">
        <v>17</v>
      </c>
      <c r="D186" s="39">
        <v>1</v>
      </c>
      <c r="E186" s="39">
        <v>1090</v>
      </c>
      <c r="F186" s="40">
        <f t="shared" si="6"/>
        <v>991.97877414077641</v>
      </c>
      <c r="G186" s="39">
        <f t="shared" si="7"/>
        <v>-98.021225859223591</v>
      </c>
      <c r="H186" s="41">
        <f t="shared" si="8"/>
        <v>9608.1607189449242</v>
      </c>
    </row>
    <row r="187" spans="2:8" x14ac:dyDescent="0.35">
      <c r="B187" s="38">
        <v>9</v>
      </c>
      <c r="C187" s="39">
        <v>18</v>
      </c>
      <c r="D187" s="39">
        <v>2</v>
      </c>
      <c r="E187" s="39">
        <v>404</v>
      </c>
      <c r="F187" s="40">
        <f t="shared" si="6"/>
        <v>772.79929304106167</v>
      </c>
      <c r="G187" s="39">
        <f t="shared" si="7"/>
        <v>368.79929304106167</v>
      </c>
      <c r="H187" s="41">
        <f t="shared" si="8"/>
        <v>136012.91854758689</v>
      </c>
    </row>
    <row r="188" spans="2:8" x14ac:dyDescent="0.35">
      <c r="B188" s="38">
        <v>9</v>
      </c>
      <c r="C188" s="39">
        <v>19</v>
      </c>
      <c r="D188" s="39">
        <v>3</v>
      </c>
      <c r="E188" s="39">
        <v>586</v>
      </c>
      <c r="F188" s="40">
        <f t="shared" si="6"/>
        <v>728.35165699837808</v>
      </c>
      <c r="G188" s="39">
        <f t="shared" si="7"/>
        <v>142.35165699837808</v>
      </c>
      <c r="H188" s="41">
        <f t="shared" si="8"/>
        <v>20263.994250183881</v>
      </c>
    </row>
    <row r="189" spans="2:8" x14ac:dyDescent="0.35">
      <c r="B189" s="38">
        <v>9</v>
      </c>
      <c r="C189" s="39">
        <v>20</v>
      </c>
      <c r="D189" s="39">
        <v>4</v>
      </c>
      <c r="E189" s="39">
        <v>683</v>
      </c>
      <c r="F189" s="40">
        <f t="shared" si="6"/>
        <v>1092.9029510171999</v>
      </c>
      <c r="G189" s="39">
        <f t="shared" si="7"/>
        <v>409.90295101719994</v>
      </c>
      <c r="H189" s="41">
        <f t="shared" si="8"/>
        <v>168020.429252609</v>
      </c>
    </row>
    <row r="190" spans="2:8" x14ac:dyDescent="0.35">
      <c r="B190" s="38">
        <v>9</v>
      </c>
      <c r="C190" s="39">
        <v>21</v>
      </c>
      <c r="D190" s="39">
        <v>5</v>
      </c>
      <c r="E190" s="39">
        <v>1124</v>
      </c>
      <c r="F190" s="40">
        <f t="shared" si="6"/>
        <v>1092.9029510171999</v>
      </c>
      <c r="G190" s="39">
        <f t="shared" si="7"/>
        <v>-31.097048982800061</v>
      </c>
      <c r="H190" s="41">
        <f t="shared" si="8"/>
        <v>967.02645543866629</v>
      </c>
    </row>
    <row r="191" spans="2:8" x14ac:dyDescent="0.35">
      <c r="B191" s="38">
        <v>9</v>
      </c>
      <c r="C191" s="39">
        <v>24</v>
      </c>
      <c r="D191" s="39">
        <v>1</v>
      </c>
      <c r="E191" s="39">
        <v>953</v>
      </c>
      <c r="F191" s="40">
        <f t="shared" si="6"/>
        <v>991.97877414077641</v>
      </c>
      <c r="G191" s="39">
        <f t="shared" si="7"/>
        <v>38.978774140776409</v>
      </c>
      <c r="H191" s="41">
        <f t="shared" si="8"/>
        <v>1519.3448335176597</v>
      </c>
    </row>
    <row r="192" spans="2:8" x14ac:dyDescent="0.35">
      <c r="B192" s="38">
        <v>9</v>
      </c>
      <c r="C192" s="39">
        <v>25</v>
      </c>
      <c r="D192" s="39">
        <v>2</v>
      </c>
      <c r="E192" s="39">
        <v>697</v>
      </c>
      <c r="F192" s="40">
        <f t="shared" si="6"/>
        <v>772.79929304106167</v>
      </c>
      <c r="G192" s="39">
        <f t="shared" si="7"/>
        <v>75.799293041061674</v>
      </c>
      <c r="H192" s="41">
        <f t="shared" si="8"/>
        <v>5745.5328255247405</v>
      </c>
    </row>
    <row r="193" spans="2:8" x14ac:dyDescent="0.35">
      <c r="B193" s="38">
        <v>9</v>
      </c>
      <c r="C193" s="39">
        <v>26</v>
      </c>
      <c r="D193" s="39">
        <v>3</v>
      </c>
      <c r="E193" s="39">
        <v>727</v>
      </c>
      <c r="F193" s="40">
        <f t="shared" si="6"/>
        <v>728.35165699837808</v>
      </c>
      <c r="G193" s="39">
        <f t="shared" si="7"/>
        <v>1.3516569983780755</v>
      </c>
      <c r="H193" s="41">
        <f t="shared" si="8"/>
        <v>1.8269766412644288</v>
      </c>
    </row>
    <row r="194" spans="2:8" x14ac:dyDescent="0.35">
      <c r="B194" s="38">
        <v>9</v>
      </c>
      <c r="C194" s="39">
        <v>27</v>
      </c>
      <c r="D194" s="39">
        <v>4</v>
      </c>
      <c r="E194" s="39">
        <v>678</v>
      </c>
      <c r="F194" s="40">
        <f t="shared" si="6"/>
        <v>1092.9029510171999</v>
      </c>
      <c r="G194" s="39">
        <f t="shared" si="7"/>
        <v>414.90295101719994</v>
      </c>
      <c r="H194" s="41">
        <f t="shared" si="8"/>
        <v>172144.45876278103</v>
      </c>
    </row>
    <row r="195" spans="2:8" x14ac:dyDescent="0.35">
      <c r="B195" s="38">
        <v>9</v>
      </c>
      <c r="C195" s="39">
        <v>28</v>
      </c>
      <c r="D195" s="39">
        <v>5</v>
      </c>
      <c r="E195" s="39">
        <v>1761</v>
      </c>
      <c r="F195" s="40">
        <f t="shared" si="6"/>
        <v>1092.9029510171999</v>
      </c>
      <c r="G195" s="39">
        <f t="shared" si="7"/>
        <v>-668.09704898280006</v>
      </c>
      <c r="H195" s="41">
        <f t="shared" si="8"/>
        <v>446353.66685952595</v>
      </c>
    </row>
    <row r="196" spans="2:8" x14ac:dyDescent="0.35">
      <c r="B196" s="38">
        <v>10</v>
      </c>
      <c r="C196" s="39">
        <v>1</v>
      </c>
      <c r="D196" s="39">
        <v>1</v>
      </c>
      <c r="E196" s="39">
        <v>1615</v>
      </c>
      <c r="F196" s="40">
        <f t="shared" si="6"/>
        <v>1031.0987079530862</v>
      </c>
      <c r="G196" s="39">
        <f t="shared" si="7"/>
        <v>-583.9012920469138</v>
      </c>
      <c r="H196" s="41">
        <f t="shared" si="8"/>
        <v>340940.71885405533</v>
      </c>
    </row>
    <row r="197" spans="2:8" x14ac:dyDescent="0.35">
      <c r="B197" s="38">
        <v>10</v>
      </c>
      <c r="C197" s="39">
        <v>2</v>
      </c>
      <c r="D197" s="39">
        <v>2</v>
      </c>
      <c r="E197" s="39">
        <v>1019</v>
      </c>
      <c r="F197" s="40">
        <f t="shared" si="6"/>
        <v>811.91922685337136</v>
      </c>
      <c r="G197" s="39">
        <f t="shared" si="7"/>
        <v>-207.08077314662864</v>
      </c>
      <c r="H197" s="41">
        <f t="shared" si="8"/>
        <v>42882.446607005477</v>
      </c>
    </row>
    <row r="198" spans="2:8" x14ac:dyDescent="0.35">
      <c r="B198" s="38">
        <v>10</v>
      </c>
      <c r="C198" s="39">
        <v>3</v>
      </c>
      <c r="D198" s="39">
        <v>3</v>
      </c>
      <c r="E198" s="39">
        <v>854</v>
      </c>
      <c r="F198" s="40">
        <f t="shared" si="6"/>
        <v>767.47159081068776</v>
      </c>
      <c r="G198" s="39">
        <f t="shared" si="7"/>
        <v>-86.528409189312242</v>
      </c>
      <c r="H198" s="41">
        <f t="shared" si="8"/>
        <v>7487.1655968330551</v>
      </c>
    </row>
    <row r="199" spans="2:8" x14ac:dyDescent="0.35">
      <c r="B199" s="38">
        <v>10</v>
      </c>
      <c r="C199" s="39">
        <v>4</v>
      </c>
      <c r="D199" s="39">
        <v>4</v>
      </c>
      <c r="E199" s="39">
        <v>897</v>
      </c>
      <c r="F199" s="40">
        <f t="shared" ref="F199:F259" si="9">$K$24+VLOOKUP(D199,$J$5:$K$9,2)+VLOOKUP(B199,$J$12:$K$23,2)</f>
        <v>1132.0228848295096</v>
      </c>
      <c r="G199" s="39">
        <f t="shared" ref="G199:G259" si="10">F199-E199</f>
        <v>235.02288482950962</v>
      </c>
      <c r="H199" s="41">
        <f t="shared" ref="H199:H259" si="11">G199*G199</f>
        <v>55235.756393584947</v>
      </c>
    </row>
    <row r="200" spans="2:8" x14ac:dyDescent="0.35">
      <c r="B200" s="38">
        <v>10</v>
      </c>
      <c r="C200" s="39">
        <v>5</v>
      </c>
      <c r="D200" s="39">
        <v>5</v>
      </c>
      <c r="E200" s="39">
        <v>1307</v>
      </c>
      <c r="F200" s="40">
        <f t="shared" si="9"/>
        <v>1132.0228848295096</v>
      </c>
      <c r="G200" s="39">
        <f t="shared" si="10"/>
        <v>-174.97711517049038</v>
      </c>
      <c r="H200" s="41">
        <f t="shared" si="11"/>
        <v>30616.990833387055</v>
      </c>
    </row>
    <row r="201" spans="2:8" x14ac:dyDescent="0.35">
      <c r="B201" s="38">
        <v>10</v>
      </c>
      <c r="C201" s="39">
        <v>8</v>
      </c>
      <c r="D201" s="39">
        <v>1</v>
      </c>
      <c r="E201" s="39">
        <v>796</v>
      </c>
      <c r="F201" s="40">
        <f t="shared" si="9"/>
        <v>1031.0987079530862</v>
      </c>
      <c r="G201" s="39">
        <f t="shared" si="10"/>
        <v>235.0987079530862</v>
      </c>
      <c r="H201" s="41">
        <f t="shared" si="11"/>
        <v>55271.40248121052</v>
      </c>
    </row>
    <row r="202" spans="2:8" x14ac:dyDescent="0.35">
      <c r="B202" s="38">
        <v>10</v>
      </c>
      <c r="C202" s="39">
        <v>9</v>
      </c>
      <c r="D202" s="39">
        <v>2</v>
      </c>
      <c r="E202" s="39">
        <v>648</v>
      </c>
      <c r="F202" s="40">
        <f t="shared" si="9"/>
        <v>811.91922685337136</v>
      </c>
      <c r="G202" s="39">
        <f t="shared" si="10"/>
        <v>163.91922685337136</v>
      </c>
      <c r="H202" s="41">
        <f t="shared" si="11"/>
        <v>26869.512932207021</v>
      </c>
    </row>
    <row r="203" spans="2:8" x14ac:dyDescent="0.35">
      <c r="B203" s="38">
        <v>10</v>
      </c>
      <c r="C203" s="39">
        <v>10</v>
      </c>
      <c r="D203" s="39">
        <v>3</v>
      </c>
      <c r="E203" s="39">
        <v>735</v>
      </c>
      <c r="F203" s="40">
        <f t="shared" si="9"/>
        <v>767.47159081068776</v>
      </c>
      <c r="G203" s="39">
        <f t="shared" si="10"/>
        <v>32.471590810687758</v>
      </c>
      <c r="H203" s="41">
        <f t="shared" si="11"/>
        <v>1054.4042097767417</v>
      </c>
    </row>
    <row r="204" spans="2:8" x14ac:dyDescent="0.35">
      <c r="B204" s="38">
        <v>10</v>
      </c>
      <c r="C204" s="39">
        <v>11</v>
      </c>
      <c r="D204" s="39">
        <v>4</v>
      </c>
      <c r="E204" s="39">
        <v>843</v>
      </c>
      <c r="F204" s="40">
        <f t="shared" si="9"/>
        <v>1132.0228848295096</v>
      </c>
      <c r="G204" s="39">
        <f t="shared" si="10"/>
        <v>289.02288482950962</v>
      </c>
      <c r="H204" s="41">
        <f t="shared" si="11"/>
        <v>83534.227955171984</v>
      </c>
    </row>
    <row r="205" spans="2:8" x14ac:dyDescent="0.35">
      <c r="B205" s="38">
        <v>10</v>
      </c>
      <c r="C205" s="39">
        <v>12</v>
      </c>
      <c r="D205" s="39">
        <v>5</v>
      </c>
      <c r="E205" s="39">
        <v>1759</v>
      </c>
      <c r="F205" s="40">
        <f t="shared" si="9"/>
        <v>1132.0228848295096</v>
      </c>
      <c r="G205" s="39">
        <f t="shared" si="10"/>
        <v>-626.97711517049038</v>
      </c>
      <c r="H205" s="41">
        <f t="shared" si="11"/>
        <v>393100.30294751038</v>
      </c>
    </row>
    <row r="206" spans="2:8" x14ac:dyDescent="0.35">
      <c r="B206" s="38">
        <v>10</v>
      </c>
      <c r="C206" s="39">
        <v>15</v>
      </c>
      <c r="D206" s="39">
        <v>1</v>
      </c>
      <c r="E206" s="39">
        <v>1151</v>
      </c>
      <c r="F206" s="40">
        <f t="shared" si="9"/>
        <v>1031.0987079530862</v>
      </c>
      <c r="G206" s="39">
        <f t="shared" si="10"/>
        <v>-119.9012920469138</v>
      </c>
      <c r="H206" s="41">
        <f t="shared" si="11"/>
        <v>14376.319834519314</v>
      </c>
    </row>
    <row r="207" spans="2:8" x14ac:dyDescent="0.35">
      <c r="B207" s="38">
        <v>10</v>
      </c>
      <c r="C207" s="39">
        <v>16</v>
      </c>
      <c r="D207" s="39">
        <v>2</v>
      </c>
      <c r="E207" s="39">
        <v>752</v>
      </c>
      <c r="F207" s="40">
        <f t="shared" si="9"/>
        <v>811.91922685337136</v>
      </c>
      <c r="G207" s="39">
        <f t="shared" si="10"/>
        <v>59.919226853371356</v>
      </c>
      <c r="H207" s="41">
        <f t="shared" si="11"/>
        <v>3590.3137467057791</v>
      </c>
    </row>
    <row r="208" spans="2:8" x14ac:dyDescent="0.35">
      <c r="B208" s="38">
        <v>10</v>
      </c>
      <c r="C208" s="39">
        <v>17</v>
      </c>
      <c r="D208" s="39">
        <v>3</v>
      </c>
      <c r="E208" s="39">
        <v>693</v>
      </c>
      <c r="F208" s="40">
        <f t="shared" si="9"/>
        <v>767.47159081068776</v>
      </c>
      <c r="G208" s="39">
        <f t="shared" si="10"/>
        <v>74.471590810687758</v>
      </c>
      <c r="H208" s="41">
        <f t="shared" si="11"/>
        <v>5546.0178378745131</v>
      </c>
    </row>
    <row r="209" spans="2:8" x14ac:dyDescent="0.35">
      <c r="B209" s="38">
        <v>10</v>
      </c>
      <c r="C209" s="39">
        <v>18</v>
      </c>
      <c r="D209" s="39">
        <v>4</v>
      </c>
      <c r="E209" s="39">
        <v>649</v>
      </c>
      <c r="F209" s="40">
        <f t="shared" si="9"/>
        <v>1132.0228848295096</v>
      </c>
      <c r="G209" s="39">
        <f t="shared" si="10"/>
        <v>483.02288482950962</v>
      </c>
      <c r="H209" s="41">
        <f t="shared" si="11"/>
        <v>233311.10726902171</v>
      </c>
    </row>
    <row r="210" spans="2:8" x14ac:dyDescent="0.35">
      <c r="B210" s="38">
        <v>10</v>
      </c>
      <c r="C210" s="39">
        <v>19</v>
      </c>
      <c r="D210" s="39">
        <v>5</v>
      </c>
      <c r="E210" s="39">
        <v>1158</v>
      </c>
      <c r="F210" s="40">
        <f t="shared" si="9"/>
        <v>1132.0228848295096</v>
      </c>
      <c r="G210" s="39">
        <f t="shared" si="10"/>
        <v>-25.977115170490379</v>
      </c>
      <c r="H210" s="41">
        <f t="shared" si="11"/>
        <v>674.81051258092134</v>
      </c>
    </row>
    <row r="211" spans="2:8" x14ac:dyDescent="0.35">
      <c r="B211" s="38">
        <v>10</v>
      </c>
      <c r="C211" s="39">
        <v>22</v>
      </c>
      <c r="D211" s="39">
        <v>1</v>
      </c>
      <c r="E211" s="39">
        <v>931</v>
      </c>
      <c r="F211" s="40">
        <f t="shared" si="9"/>
        <v>1031.0987079530862</v>
      </c>
      <c r="G211" s="39">
        <f t="shared" si="10"/>
        <v>100.0987079530862</v>
      </c>
      <c r="H211" s="41">
        <f t="shared" si="11"/>
        <v>10019.751333877244</v>
      </c>
    </row>
    <row r="212" spans="2:8" x14ac:dyDescent="0.35">
      <c r="B212" s="38">
        <v>10</v>
      </c>
      <c r="C212" s="39">
        <v>23</v>
      </c>
      <c r="D212" s="39">
        <v>2</v>
      </c>
      <c r="E212" s="39">
        <v>761</v>
      </c>
      <c r="F212" s="40">
        <f t="shared" si="9"/>
        <v>811.91922685337136</v>
      </c>
      <c r="G212" s="39">
        <f t="shared" si="10"/>
        <v>50.919226853371356</v>
      </c>
      <c r="H212" s="41">
        <f t="shared" si="11"/>
        <v>2592.7676633450947</v>
      </c>
    </row>
    <row r="213" spans="2:8" x14ac:dyDescent="0.35">
      <c r="B213" s="38">
        <v>10</v>
      </c>
      <c r="C213" s="39">
        <v>24</v>
      </c>
      <c r="D213" s="39">
        <v>3</v>
      </c>
      <c r="E213" s="39">
        <v>670</v>
      </c>
      <c r="F213" s="40">
        <f t="shared" si="9"/>
        <v>767.47159081068776</v>
      </c>
      <c r="G213" s="39">
        <f t="shared" si="10"/>
        <v>97.471590810687758</v>
      </c>
      <c r="H213" s="41">
        <f t="shared" si="11"/>
        <v>9500.7110151661509</v>
      </c>
    </row>
    <row r="214" spans="2:8" x14ac:dyDescent="0.35">
      <c r="B214" s="38">
        <v>10</v>
      </c>
      <c r="C214" s="39">
        <v>25</v>
      </c>
      <c r="D214" s="39">
        <v>4</v>
      </c>
      <c r="E214" s="39">
        <v>820</v>
      </c>
      <c r="F214" s="40">
        <f t="shared" si="9"/>
        <v>1132.0228848295096</v>
      </c>
      <c r="G214" s="39">
        <f t="shared" si="10"/>
        <v>312.02288482950962</v>
      </c>
      <c r="H214" s="41">
        <f t="shared" si="11"/>
        <v>97358.280657329422</v>
      </c>
    </row>
    <row r="215" spans="2:8" x14ac:dyDescent="0.35">
      <c r="B215" s="38">
        <v>10</v>
      </c>
      <c r="C215" s="39">
        <v>26</v>
      </c>
      <c r="D215" s="39">
        <v>5</v>
      </c>
      <c r="E215" s="39">
        <v>1543</v>
      </c>
      <c r="F215" s="40">
        <f t="shared" si="9"/>
        <v>1132.0228848295096</v>
      </c>
      <c r="G215" s="39">
        <f t="shared" si="10"/>
        <v>-410.97711517049038</v>
      </c>
      <c r="H215" s="41">
        <f t="shared" si="11"/>
        <v>168902.1891938585</v>
      </c>
    </row>
    <row r="216" spans="2:8" x14ac:dyDescent="0.35">
      <c r="B216" s="38">
        <v>10</v>
      </c>
      <c r="C216" s="39">
        <v>29</v>
      </c>
      <c r="D216" s="39">
        <v>1</v>
      </c>
      <c r="E216" s="39">
        <v>974</v>
      </c>
      <c r="F216" s="40">
        <f t="shared" si="9"/>
        <v>1031.0987079530862</v>
      </c>
      <c r="G216" s="39">
        <f t="shared" si="10"/>
        <v>57.098707953086205</v>
      </c>
      <c r="H216" s="41">
        <f t="shared" si="11"/>
        <v>3260.2624499118297</v>
      </c>
    </row>
    <row r="217" spans="2:8" x14ac:dyDescent="0.35">
      <c r="B217" s="38">
        <v>10</v>
      </c>
      <c r="C217" s="39">
        <v>30</v>
      </c>
      <c r="D217" s="39">
        <v>2</v>
      </c>
      <c r="E217" s="39">
        <v>685</v>
      </c>
      <c r="F217" s="40">
        <f t="shared" si="9"/>
        <v>811.91922685337136</v>
      </c>
      <c r="G217" s="39">
        <f t="shared" si="10"/>
        <v>126.91922685337136</v>
      </c>
      <c r="H217" s="41">
        <f t="shared" si="11"/>
        <v>16108.49014505754</v>
      </c>
    </row>
    <row r="218" spans="2:8" x14ac:dyDescent="0.35">
      <c r="B218" s="38">
        <v>10</v>
      </c>
      <c r="C218" s="39">
        <v>31</v>
      </c>
      <c r="D218" s="39">
        <v>3</v>
      </c>
      <c r="E218" s="39">
        <v>848</v>
      </c>
      <c r="F218" s="40">
        <f t="shared" si="9"/>
        <v>767.47159081068776</v>
      </c>
      <c r="G218" s="39">
        <f t="shared" si="10"/>
        <v>-80.528409189312242</v>
      </c>
      <c r="H218" s="41">
        <f t="shared" si="11"/>
        <v>6484.8246865613082</v>
      </c>
    </row>
    <row r="219" spans="2:8" x14ac:dyDescent="0.35">
      <c r="B219" s="38">
        <v>11</v>
      </c>
      <c r="C219" s="39">
        <v>1</v>
      </c>
      <c r="D219" s="39">
        <v>4</v>
      </c>
      <c r="E219" s="39">
        <v>1406</v>
      </c>
      <c r="F219" s="40">
        <f t="shared" si="9"/>
        <v>1208.446996328473</v>
      </c>
      <c r="G219" s="39">
        <f t="shared" si="10"/>
        <v>-197.55300367152699</v>
      </c>
      <c r="H219" s="41">
        <f t="shared" si="11"/>
        <v>39027.189259642357</v>
      </c>
    </row>
    <row r="220" spans="2:8" x14ac:dyDescent="0.35">
      <c r="B220" s="38">
        <v>11</v>
      </c>
      <c r="C220" s="39">
        <v>2</v>
      </c>
      <c r="D220" s="39">
        <v>5</v>
      </c>
      <c r="E220" s="39">
        <v>1578</v>
      </c>
      <c r="F220" s="40">
        <f t="shared" si="9"/>
        <v>1208.446996328473</v>
      </c>
      <c r="G220" s="39">
        <f t="shared" si="10"/>
        <v>-369.55300367152699</v>
      </c>
      <c r="H220" s="41">
        <f t="shared" si="11"/>
        <v>136569.42252264766</v>
      </c>
    </row>
    <row r="221" spans="2:8" x14ac:dyDescent="0.35">
      <c r="B221" s="38">
        <v>11</v>
      </c>
      <c r="C221" s="39">
        <v>5</v>
      </c>
      <c r="D221" s="39">
        <v>1</v>
      </c>
      <c r="E221" s="39">
        <v>1004</v>
      </c>
      <c r="F221" s="40">
        <f t="shared" si="9"/>
        <v>1107.5228194520494</v>
      </c>
      <c r="G221" s="39">
        <f t="shared" si="10"/>
        <v>103.52281945204936</v>
      </c>
      <c r="H221" s="41">
        <f t="shared" si="11"/>
        <v>10716.974147301609</v>
      </c>
    </row>
    <row r="222" spans="2:8" x14ac:dyDescent="0.35">
      <c r="B222" s="38">
        <v>11</v>
      </c>
      <c r="C222" s="39">
        <v>6</v>
      </c>
      <c r="D222" s="39">
        <v>2</v>
      </c>
      <c r="E222" s="39">
        <v>742</v>
      </c>
      <c r="F222" s="40">
        <f t="shared" si="9"/>
        <v>888.34333835233463</v>
      </c>
      <c r="G222" s="39">
        <f t="shared" si="10"/>
        <v>146.34333835233463</v>
      </c>
      <c r="H222" s="41">
        <f t="shared" si="11"/>
        <v>21416.372680105895</v>
      </c>
    </row>
    <row r="223" spans="2:8" x14ac:dyDescent="0.35">
      <c r="B223" s="38">
        <v>11</v>
      </c>
      <c r="C223" s="39">
        <v>7</v>
      </c>
      <c r="D223" s="39">
        <v>3</v>
      </c>
      <c r="E223" s="39">
        <v>685</v>
      </c>
      <c r="F223" s="40">
        <f t="shared" si="9"/>
        <v>843.89570230965103</v>
      </c>
      <c r="G223" s="39">
        <f t="shared" si="10"/>
        <v>158.89570230965103</v>
      </c>
      <c r="H223" s="41">
        <f t="shared" si="11"/>
        <v>25247.844212477241</v>
      </c>
    </row>
    <row r="224" spans="2:8" x14ac:dyDescent="0.35">
      <c r="B224" s="38">
        <v>11</v>
      </c>
      <c r="C224" s="39">
        <v>8</v>
      </c>
      <c r="D224" s="39">
        <v>4</v>
      </c>
      <c r="E224" s="39">
        <v>800</v>
      </c>
      <c r="F224" s="40">
        <f t="shared" si="9"/>
        <v>1208.446996328473</v>
      </c>
      <c r="G224" s="39">
        <f t="shared" si="10"/>
        <v>408.44699632847301</v>
      </c>
      <c r="H224" s="41">
        <f t="shared" si="11"/>
        <v>166828.94880975163</v>
      </c>
    </row>
    <row r="225" spans="2:8" x14ac:dyDescent="0.35">
      <c r="B225" s="38">
        <v>11</v>
      </c>
      <c r="C225" s="39">
        <v>9</v>
      </c>
      <c r="D225" s="39">
        <v>5</v>
      </c>
      <c r="E225" s="39">
        <v>1454</v>
      </c>
      <c r="F225" s="40">
        <f t="shared" si="9"/>
        <v>1208.446996328473</v>
      </c>
      <c r="G225" s="39">
        <f t="shared" si="10"/>
        <v>-245.55300367152699</v>
      </c>
      <c r="H225" s="41">
        <f t="shared" si="11"/>
        <v>60296.277612108948</v>
      </c>
    </row>
    <row r="226" spans="2:8" x14ac:dyDescent="0.35">
      <c r="B226" s="38">
        <v>11</v>
      </c>
      <c r="C226" s="39">
        <v>12</v>
      </c>
      <c r="D226" s="39">
        <v>1</v>
      </c>
      <c r="E226" s="39">
        <v>890</v>
      </c>
      <c r="F226" s="40">
        <f t="shared" si="9"/>
        <v>1107.5228194520494</v>
      </c>
      <c r="G226" s="39">
        <f t="shared" si="10"/>
        <v>217.52281945204936</v>
      </c>
      <c r="H226" s="41">
        <f t="shared" si="11"/>
        <v>47316.176982368866</v>
      </c>
    </row>
    <row r="227" spans="2:8" x14ac:dyDescent="0.35">
      <c r="B227" s="38">
        <v>11</v>
      </c>
      <c r="C227" s="39">
        <v>13</v>
      </c>
      <c r="D227" s="39">
        <v>2</v>
      </c>
      <c r="E227" s="39">
        <v>693</v>
      </c>
      <c r="F227" s="40">
        <f t="shared" si="9"/>
        <v>888.34333835233463</v>
      </c>
      <c r="G227" s="39">
        <f t="shared" si="10"/>
        <v>195.34333835233463</v>
      </c>
      <c r="H227" s="41">
        <f t="shared" si="11"/>
        <v>38159.019838634689</v>
      </c>
    </row>
    <row r="228" spans="2:8" x14ac:dyDescent="0.35">
      <c r="B228" s="38">
        <v>11</v>
      </c>
      <c r="C228" s="39">
        <v>14</v>
      </c>
      <c r="D228" s="39">
        <v>3</v>
      </c>
      <c r="E228" s="39">
        <v>693</v>
      </c>
      <c r="F228" s="40">
        <f t="shared" si="9"/>
        <v>843.89570230965103</v>
      </c>
      <c r="G228" s="39">
        <f t="shared" si="10"/>
        <v>150.89570230965103</v>
      </c>
      <c r="H228" s="41">
        <f t="shared" si="11"/>
        <v>22769.512975522823</v>
      </c>
    </row>
    <row r="229" spans="2:8" x14ac:dyDescent="0.35">
      <c r="B229" s="38">
        <v>11</v>
      </c>
      <c r="C229" s="39">
        <v>15</v>
      </c>
      <c r="D229" s="39">
        <v>4</v>
      </c>
      <c r="E229" s="39">
        <v>914</v>
      </c>
      <c r="F229" s="40">
        <f t="shared" si="9"/>
        <v>1208.446996328473</v>
      </c>
      <c r="G229" s="39">
        <f t="shared" si="10"/>
        <v>294.44699632847301</v>
      </c>
      <c r="H229" s="41">
        <f t="shared" si="11"/>
        <v>86699.033646859796</v>
      </c>
    </row>
    <row r="230" spans="2:8" x14ac:dyDescent="0.35">
      <c r="B230" s="38">
        <v>11</v>
      </c>
      <c r="C230" s="39">
        <v>16</v>
      </c>
      <c r="D230" s="39">
        <v>5</v>
      </c>
      <c r="E230" s="39">
        <v>1271</v>
      </c>
      <c r="F230" s="40">
        <f t="shared" si="9"/>
        <v>1208.446996328473</v>
      </c>
      <c r="G230" s="39">
        <f t="shared" si="10"/>
        <v>-62.553003671526994</v>
      </c>
      <c r="H230" s="41">
        <f t="shared" si="11"/>
        <v>3912.8782683300697</v>
      </c>
    </row>
    <row r="231" spans="2:8" x14ac:dyDescent="0.35">
      <c r="B231" s="38">
        <v>11</v>
      </c>
      <c r="C231" s="39">
        <v>19</v>
      </c>
      <c r="D231" s="39">
        <v>1</v>
      </c>
      <c r="E231" s="39">
        <v>1031</v>
      </c>
      <c r="F231" s="40">
        <f t="shared" si="9"/>
        <v>1107.5228194520494</v>
      </c>
      <c r="G231" s="39">
        <f t="shared" si="10"/>
        <v>76.522819452049362</v>
      </c>
      <c r="H231" s="41">
        <f t="shared" si="11"/>
        <v>5855.7418968909442</v>
      </c>
    </row>
    <row r="232" spans="2:8" x14ac:dyDescent="0.35">
      <c r="B232" s="38">
        <v>11</v>
      </c>
      <c r="C232" s="39">
        <v>20</v>
      </c>
      <c r="D232" s="39">
        <v>2</v>
      </c>
      <c r="E232" s="39">
        <v>949</v>
      </c>
      <c r="F232" s="40">
        <f t="shared" si="9"/>
        <v>888.34333835233463</v>
      </c>
      <c r="G232" s="39">
        <f t="shared" si="10"/>
        <v>-60.656661647665373</v>
      </c>
      <c r="H232" s="41">
        <f t="shared" si="11"/>
        <v>3679.2306022393595</v>
      </c>
    </row>
    <row r="233" spans="2:8" x14ac:dyDescent="0.35">
      <c r="B233" s="38">
        <v>11</v>
      </c>
      <c r="C233" s="39">
        <v>21</v>
      </c>
      <c r="D233" s="39">
        <v>3</v>
      </c>
      <c r="E233" s="39">
        <v>1356</v>
      </c>
      <c r="F233" s="40">
        <f t="shared" si="9"/>
        <v>843.89570230965103</v>
      </c>
      <c r="G233" s="39">
        <f t="shared" si="10"/>
        <v>-512.10429769034897</v>
      </c>
      <c r="H233" s="41">
        <f t="shared" si="11"/>
        <v>262250.81171292556</v>
      </c>
    </row>
    <row r="234" spans="2:8" x14ac:dyDescent="0.35">
      <c r="B234" s="38">
        <v>11</v>
      </c>
      <c r="C234" s="39">
        <v>23</v>
      </c>
      <c r="D234" s="39">
        <v>5</v>
      </c>
      <c r="E234" s="39">
        <v>1085</v>
      </c>
      <c r="F234" s="40">
        <f t="shared" si="9"/>
        <v>1208.446996328473</v>
      </c>
      <c r="G234" s="39">
        <f t="shared" si="10"/>
        <v>123.44699632847301</v>
      </c>
      <c r="H234" s="41">
        <f t="shared" si="11"/>
        <v>15239.160902522028</v>
      </c>
    </row>
    <row r="235" spans="2:8" x14ac:dyDescent="0.35">
      <c r="B235" s="38">
        <v>11</v>
      </c>
      <c r="C235" s="39">
        <v>26</v>
      </c>
      <c r="D235" s="39">
        <v>1</v>
      </c>
      <c r="E235" s="39">
        <v>1063</v>
      </c>
      <c r="F235" s="40">
        <f t="shared" si="9"/>
        <v>1107.5228194520494</v>
      </c>
      <c r="G235" s="39">
        <f t="shared" si="10"/>
        <v>44.522819452049362</v>
      </c>
      <c r="H235" s="41">
        <f t="shared" si="11"/>
        <v>1982.281451959785</v>
      </c>
    </row>
    <row r="236" spans="2:8" x14ac:dyDescent="0.35">
      <c r="B236" s="38">
        <v>11</v>
      </c>
      <c r="C236" s="39">
        <v>27</v>
      </c>
      <c r="D236" s="39">
        <v>2</v>
      </c>
      <c r="E236" s="39">
        <v>797</v>
      </c>
      <c r="F236" s="40">
        <f t="shared" si="9"/>
        <v>888.34333835233463</v>
      </c>
      <c r="G236" s="39">
        <f t="shared" si="10"/>
        <v>91.343338352334627</v>
      </c>
      <c r="H236" s="41">
        <f t="shared" si="11"/>
        <v>8343.6054613490851</v>
      </c>
    </row>
    <row r="237" spans="2:8" x14ac:dyDescent="0.35">
      <c r="B237" s="38">
        <v>11</v>
      </c>
      <c r="C237" s="39">
        <v>28</v>
      </c>
      <c r="D237" s="39">
        <v>3</v>
      </c>
      <c r="E237" s="39">
        <v>632</v>
      </c>
      <c r="F237" s="40">
        <f t="shared" si="9"/>
        <v>843.89570230965103</v>
      </c>
      <c r="G237" s="39">
        <f t="shared" si="10"/>
        <v>211.89570230965103</v>
      </c>
      <c r="H237" s="41">
        <f t="shared" si="11"/>
        <v>44899.788657300247</v>
      </c>
    </row>
    <row r="238" spans="2:8" x14ac:dyDescent="0.35">
      <c r="B238" s="38">
        <v>11</v>
      </c>
      <c r="C238" s="39">
        <v>29</v>
      </c>
      <c r="D238" s="39">
        <v>4</v>
      </c>
      <c r="E238" s="39">
        <v>698</v>
      </c>
      <c r="F238" s="40">
        <f t="shared" si="9"/>
        <v>1208.446996328473</v>
      </c>
      <c r="G238" s="39">
        <f t="shared" si="10"/>
        <v>510.44699632847301</v>
      </c>
      <c r="H238" s="41">
        <f t="shared" si="11"/>
        <v>260556.13606076012</v>
      </c>
    </row>
    <row r="239" spans="2:8" x14ac:dyDescent="0.35">
      <c r="B239" s="38">
        <v>11</v>
      </c>
      <c r="C239" s="39">
        <v>30</v>
      </c>
      <c r="D239" s="39">
        <v>5</v>
      </c>
      <c r="E239" s="39">
        <v>1691</v>
      </c>
      <c r="F239" s="40">
        <f t="shared" si="9"/>
        <v>1208.446996328473</v>
      </c>
      <c r="G239" s="39">
        <f t="shared" si="10"/>
        <v>-482.55300367152699</v>
      </c>
      <c r="H239" s="41">
        <f t="shared" si="11"/>
        <v>232857.40135241274</v>
      </c>
    </row>
    <row r="240" spans="2:8" x14ac:dyDescent="0.35">
      <c r="B240" s="38">
        <v>12</v>
      </c>
      <c r="C240" s="39">
        <v>3</v>
      </c>
      <c r="D240" s="39">
        <v>1</v>
      </c>
      <c r="E240" s="39">
        <v>1504</v>
      </c>
      <c r="F240" s="40">
        <f t="shared" si="9"/>
        <v>1107.5228194520494</v>
      </c>
      <c r="G240" s="39">
        <f t="shared" si="10"/>
        <v>-396.47718054795064</v>
      </c>
      <c r="H240" s="41">
        <f t="shared" si="11"/>
        <v>157194.15469525225</v>
      </c>
    </row>
    <row r="241" spans="2:8" x14ac:dyDescent="0.35">
      <c r="B241" s="38">
        <v>12</v>
      </c>
      <c r="C241" s="39">
        <v>4</v>
      </c>
      <c r="D241" s="39">
        <v>2</v>
      </c>
      <c r="E241" s="39">
        <v>828</v>
      </c>
      <c r="F241" s="40">
        <f t="shared" si="9"/>
        <v>888.34333835233463</v>
      </c>
      <c r="G241" s="39">
        <f t="shared" si="10"/>
        <v>60.343338352334627</v>
      </c>
      <c r="H241" s="41">
        <f t="shared" si="11"/>
        <v>3641.3184835043389</v>
      </c>
    </row>
    <row r="242" spans="2:8" x14ac:dyDescent="0.35">
      <c r="B242" s="38">
        <v>12</v>
      </c>
      <c r="C242" s="39">
        <v>5</v>
      </c>
      <c r="D242" s="39">
        <v>3</v>
      </c>
      <c r="E242" s="39">
        <v>863</v>
      </c>
      <c r="F242" s="40">
        <f t="shared" si="9"/>
        <v>843.89570230965103</v>
      </c>
      <c r="G242" s="39">
        <f t="shared" si="10"/>
        <v>-19.104297690348972</v>
      </c>
      <c r="H242" s="41">
        <f t="shared" si="11"/>
        <v>364.97419024147302</v>
      </c>
    </row>
    <row r="243" spans="2:8" x14ac:dyDescent="0.35">
      <c r="B243" s="38">
        <v>12</v>
      </c>
      <c r="C243" s="39">
        <v>6</v>
      </c>
      <c r="D243" s="39">
        <v>4</v>
      </c>
      <c r="E243" s="39">
        <v>957</v>
      </c>
      <c r="F243" s="40">
        <f t="shared" si="9"/>
        <v>1208.446996328473</v>
      </c>
      <c r="G243" s="39">
        <f t="shared" si="10"/>
        <v>251.44699632847301</v>
      </c>
      <c r="H243" s="41">
        <f t="shared" si="11"/>
        <v>63225.591962611114</v>
      </c>
    </row>
    <row r="244" spans="2:8" x14ac:dyDescent="0.35">
      <c r="B244" s="38">
        <v>12</v>
      </c>
      <c r="C244" s="39">
        <v>7</v>
      </c>
      <c r="D244" s="39">
        <v>5</v>
      </c>
      <c r="E244" s="39">
        <v>1585</v>
      </c>
      <c r="F244" s="40">
        <f t="shared" si="9"/>
        <v>1208.446996328473</v>
      </c>
      <c r="G244" s="39">
        <f t="shared" si="10"/>
        <v>-376.55300367152699</v>
      </c>
      <c r="H244" s="41">
        <f t="shared" si="11"/>
        <v>141792.16457404903</v>
      </c>
    </row>
    <row r="245" spans="2:8" x14ac:dyDescent="0.35">
      <c r="B245" s="38">
        <v>12</v>
      </c>
      <c r="C245" s="39">
        <v>10</v>
      </c>
      <c r="D245" s="39">
        <v>1</v>
      </c>
      <c r="E245" s="39">
        <v>1126</v>
      </c>
      <c r="F245" s="40">
        <f t="shared" si="9"/>
        <v>1107.5228194520494</v>
      </c>
      <c r="G245" s="39">
        <f t="shared" si="10"/>
        <v>-18.477180547950638</v>
      </c>
      <c r="H245" s="41">
        <f t="shared" si="11"/>
        <v>341.40620100156548</v>
      </c>
    </row>
    <row r="246" spans="2:8" x14ac:dyDescent="0.35">
      <c r="B246" s="38">
        <v>12</v>
      </c>
      <c r="C246" s="39">
        <v>11</v>
      </c>
      <c r="D246" s="39">
        <v>2</v>
      </c>
      <c r="E246" s="39">
        <v>896</v>
      </c>
      <c r="F246" s="40">
        <f t="shared" si="9"/>
        <v>888.34333835233463</v>
      </c>
      <c r="G246" s="39">
        <f t="shared" si="10"/>
        <v>-7.6566616476653735</v>
      </c>
      <c r="H246" s="41">
        <f t="shared" si="11"/>
        <v>58.62446758682983</v>
      </c>
    </row>
    <row r="247" spans="2:8" x14ac:dyDescent="0.35">
      <c r="B247" s="38">
        <v>12</v>
      </c>
      <c r="C247" s="39">
        <v>12</v>
      </c>
      <c r="D247" s="39">
        <v>3</v>
      </c>
      <c r="E247" s="39">
        <v>870</v>
      </c>
      <c r="F247" s="40">
        <f t="shared" si="9"/>
        <v>843.89570230965103</v>
      </c>
      <c r="G247" s="39">
        <f t="shared" si="10"/>
        <v>-26.104297690348972</v>
      </c>
      <c r="H247" s="41">
        <f t="shared" si="11"/>
        <v>681.43435790635863</v>
      </c>
    </row>
    <row r="248" spans="2:8" x14ac:dyDescent="0.35">
      <c r="B248" s="38">
        <v>12</v>
      </c>
      <c r="C248" s="39">
        <v>13</v>
      </c>
      <c r="D248" s="39">
        <v>4</v>
      </c>
      <c r="E248" s="39">
        <v>873</v>
      </c>
      <c r="F248" s="40">
        <f t="shared" si="9"/>
        <v>1208.446996328473</v>
      </c>
      <c r="G248" s="39">
        <f t="shared" si="10"/>
        <v>335.44699632847301</v>
      </c>
      <c r="H248" s="41">
        <f t="shared" si="11"/>
        <v>112524.68734579458</v>
      </c>
    </row>
    <row r="249" spans="2:8" x14ac:dyDescent="0.35">
      <c r="B249" s="38">
        <v>12</v>
      </c>
      <c r="C249" s="39">
        <v>14</v>
      </c>
      <c r="D249" s="39">
        <v>5</v>
      </c>
      <c r="E249" s="39">
        <v>1471</v>
      </c>
      <c r="F249" s="40">
        <f t="shared" si="9"/>
        <v>1208.446996328473</v>
      </c>
      <c r="G249" s="39">
        <f t="shared" si="10"/>
        <v>-262.55300367152699</v>
      </c>
      <c r="H249" s="41">
        <f t="shared" si="11"/>
        <v>68934.079736940868</v>
      </c>
    </row>
    <row r="250" spans="2:8" x14ac:dyDescent="0.35">
      <c r="B250" s="38">
        <v>12</v>
      </c>
      <c r="C250" s="39">
        <v>17</v>
      </c>
      <c r="D250" s="39">
        <v>1</v>
      </c>
      <c r="E250" s="39">
        <v>1299</v>
      </c>
      <c r="F250" s="40">
        <f t="shared" si="9"/>
        <v>1107.5228194520494</v>
      </c>
      <c r="G250" s="39">
        <f t="shared" si="10"/>
        <v>-191.47718054795064</v>
      </c>
      <c r="H250" s="41">
        <f t="shared" si="11"/>
        <v>36663.510670592485</v>
      </c>
    </row>
    <row r="251" spans="2:8" x14ac:dyDescent="0.35">
      <c r="B251" s="38">
        <v>12</v>
      </c>
      <c r="C251" s="39">
        <v>18</v>
      </c>
      <c r="D251" s="39">
        <v>2</v>
      </c>
      <c r="E251" s="39">
        <v>1058</v>
      </c>
      <c r="F251" s="40">
        <f t="shared" si="9"/>
        <v>888.34333835233463</v>
      </c>
      <c r="G251" s="39">
        <f t="shared" si="10"/>
        <v>-169.65666164766537</v>
      </c>
      <c r="H251" s="41">
        <f t="shared" si="11"/>
        <v>28783.382841430412</v>
      </c>
    </row>
    <row r="252" spans="2:8" x14ac:dyDescent="0.35">
      <c r="B252" s="38">
        <v>12</v>
      </c>
      <c r="C252" s="39">
        <v>19</v>
      </c>
      <c r="D252" s="39">
        <v>3</v>
      </c>
      <c r="E252" s="39">
        <v>1104</v>
      </c>
      <c r="F252" s="40">
        <f t="shared" si="9"/>
        <v>843.89570230965103</v>
      </c>
      <c r="G252" s="39">
        <f t="shared" si="10"/>
        <v>-260.10429769034897</v>
      </c>
      <c r="H252" s="41">
        <f t="shared" si="11"/>
        <v>67654.245676989682</v>
      </c>
    </row>
    <row r="253" spans="2:8" x14ac:dyDescent="0.35">
      <c r="B253" s="38">
        <v>12</v>
      </c>
      <c r="C253" s="39">
        <v>20</v>
      </c>
      <c r="D253" s="39">
        <v>4</v>
      </c>
      <c r="E253" s="39">
        <v>1018</v>
      </c>
      <c r="F253" s="40">
        <f t="shared" si="9"/>
        <v>1208.446996328473</v>
      </c>
      <c r="G253" s="39">
        <f t="shared" si="10"/>
        <v>190.44699632847301</v>
      </c>
      <c r="H253" s="41">
        <f t="shared" si="11"/>
        <v>36270.058410537407</v>
      </c>
    </row>
    <row r="254" spans="2:8" x14ac:dyDescent="0.35">
      <c r="B254" s="38">
        <v>12</v>
      </c>
      <c r="C254" s="39">
        <v>21</v>
      </c>
      <c r="D254" s="39">
        <v>5</v>
      </c>
      <c r="E254" s="39">
        <v>1955</v>
      </c>
      <c r="F254" s="40">
        <f t="shared" si="9"/>
        <v>1208.446996328473</v>
      </c>
      <c r="G254" s="39">
        <f t="shared" si="10"/>
        <v>-746.55300367152699</v>
      </c>
      <c r="H254" s="41">
        <f t="shared" si="11"/>
        <v>557341.38729097904</v>
      </c>
    </row>
    <row r="255" spans="2:8" x14ac:dyDescent="0.35">
      <c r="B255" s="38">
        <v>12</v>
      </c>
      <c r="C255" s="39">
        <v>24</v>
      </c>
      <c r="D255" s="39">
        <v>1</v>
      </c>
      <c r="E255" s="39">
        <v>941</v>
      </c>
      <c r="F255" s="40">
        <f t="shared" si="9"/>
        <v>1107.5228194520494</v>
      </c>
      <c r="G255" s="39">
        <f t="shared" si="10"/>
        <v>166.52281945204936</v>
      </c>
      <c r="H255" s="41">
        <f t="shared" si="11"/>
        <v>27729.84939825983</v>
      </c>
    </row>
    <row r="256" spans="2:8" x14ac:dyDescent="0.35">
      <c r="B256" s="38">
        <v>12</v>
      </c>
      <c r="C256" s="39">
        <v>26</v>
      </c>
      <c r="D256" s="39">
        <v>3</v>
      </c>
      <c r="E256" s="39">
        <v>999</v>
      </c>
      <c r="F256" s="40">
        <f t="shared" si="9"/>
        <v>843.89570230965103</v>
      </c>
      <c r="G256" s="39">
        <f t="shared" si="10"/>
        <v>-155.10429769034897</v>
      </c>
      <c r="H256" s="41">
        <f t="shared" si="11"/>
        <v>24057.343162016394</v>
      </c>
    </row>
    <row r="257" spans="2:8" x14ac:dyDescent="0.35">
      <c r="B257" s="38">
        <v>12</v>
      </c>
      <c r="C257" s="39">
        <v>27</v>
      </c>
      <c r="D257" s="39">
        <v>4</v>
      </c>
      <c r="E257" s="39">
        <v>619</v>
      </c>
      <c r="F257" s="40">
        <f t="shared" si="9"/>
        <v>1208.446996328473</v>
      </c>
      <c r="G257" s="39">
        <f t="shared" si="10"/>
        <v>589.44699632847301</v>
      </c>
      <c r="H257" s="41">
        <f t="shared" si="11"/>
        <v>347447.7614806589</v>
      </c>
    </row>
    <row r="258" spans="2:8" x14ac:dyDescent="0.35">
      <c r="B258" s="38">
        <v>12</v>
      </c>
      <c r="C258" s="39">
        <v>28</v>
      </c>
      <c r="D258" s="39">
        <v>5</v>
      </c>
      <c r="E258" s="39">
        <v>937</v>
      </c>
      <c r="F258" s="40">
        <f t="shared" si="9"/>
        <v>1208.446996328473</v>
      </c>
      <c r="G258" s="39">
        <f t="shared" si="10"/>
        <v>271.44699632847301</v>
      </c>
      <c r="H258" s="41">
        <f t="shared" si="11"/>
        <v>73683.471815750032</v>
      </c>
    </row>
    <row r="259" spans="2:8" x14ac:dyDescent="0.35">
      <c r="B259" s="44">
        <v>12</v>
      </c>
      <c r="C259" s="45">
        <v>31</v>
      </c>
      <c r="D259" s="45">
        <v>1</v>
      </c>
      <c r="E259" s="45">
        <v>1146</v>
      </c>
      <c r="F259" s="40">
        <f t="shared" si="9"/>
        <v>1107.5228194520494</v>
      </c>
      <c r="G259" s="39">
        <f t="shared" si="10"/>
        <v>-38.477180547950638</v>
      </c>
      <c r="H259" s="41">
        <f t="shared" si="11"/>
        <v>1480.493422919591</v>
      </c>
    </row>
  </sheetData>
  <mergeCells count="1">
    <mergeCell ref="A1:P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BA161-46C3-4259-B8B9-826EE68CA818}">
  <dimension ref="B2:O258"/>
  <sheetViews>
    <sheetView zoomScale="70" workbookViewId="0">
      <selection activeCell="R4" sqref="R4"/>
    </sheetView>
  </sheetViews>
  <sheetFormatPr defaultRowHeight="14.5" x14ac:dyDescent="0.35"/>
  <cols>
    <col min="2" max="6" width="8.81640625" bestFit="1" customWidth="1"/>
    <col min="7" max="7" width="10.36328125" bestFit="1" customWidth="1"/>
    <col min="8" max="11" width="8.81640625" bestFit="1" customWidth="1"/>
    <col min="12" max="12" width="11.81640625" bestFit="1" customWidth="1"/>
    <col min="14" max="15" width="8.81640625" bestFit="1" customWidth="1"/>
  </cols>
  <sheetData>
    <row r="2" spans="2:15" x14ac:dyDescent="0.35">
      <c r="H2" s="29" t="s">
        <v>106</v>
      </c>
      <c r="I2" s="29">
        <f>RSQ(E5:E258,J5:J258)</f>
        <v>0.6350451604219558</v>
      </c>
      <c r="K2" s="30" t="s">
        <v>107</v>
      </c>
      <c r="L2" s="31">
        <f>SUM(L5:L258)</f>
        <v>12053751.684747567</v>
      </c>
    </row>
    <row r="4" spans="2:15" x14ac:dyDescent="0.35">
      <c r="B4" s="32" t="s">
        <v>108</v>
      </c>
      <c r="C4" s="33" t="s">
        <v>109</v>
      </c>
      <c r="D4" s="33" t="s">
        <v>110</v>
      </c>
      <c r="E4" s="33" t="s">
        <v>111</v>
      </c>
      <c r="F4" s="32" t="s">
        <v>119</v>
      </c>
      <c r="G4" s="33" t="s">
        <v>120</v>
      </c>
      <c r="H4" s="33" t="s">
        <v>121</v>
      </c>
      <c r="I4" s="33" t="s">
        <v>122</v>
      </c>
      <c r="J4" s="34" t="s">
        <v>112</v>
      </c>
      <c r="K4" s="35" t="s">
        <v>113</v>
      </c>
      <c r="L4" s="36" t="s">
        <v>114</v>
      </c>
      <c r="N4" s="34" t="s">
        <v>115</v>
      </c>
      <c r="O4" s="37"/>
    </row>
    <row r="5" spans="2:15" x14ac:dyDescent="0.35">
      <c r="B5" s="38">
        <v>1</v>
      </c>
      <c r="C5" s="39">
        <v>2</v>
      </c>
      <c r="D5" s="39">
        <v>2</v>
      </c>
      <c r="E5" s="39">
        <v>1825</v>
      </c>
      <c r="F5" s="38">
        <v>1</v>
      </c>
      <c r="G5" s="39">
        <v>1</v>
      </c>
      <c r="H5" s="39">
        <v>0</v>
      </c>
      <c r="I5" s="39">
        <v>1</v>
      </c>
      <c r="J5" s="40">
        <f>$O$24+VLOOKUP(D5,$N$5:$O$9,2)+VLOOKUP(B5,$N$12:$O$23,2)+F5*O25+G5*O26+H5*O27+I5*O28</f>
        <v>1824.9948906096495</v>
      </c>
      <c r="K5" s="39">
        <f>J5-E5</f>
        <v>-5.1093903505261551E-3</v>
      </c>
      <c r="L5" s="41">
        <f>K5*K5</f>
        <v>2.6105869754049786E-5</v>
      </c>
      <c r="N5" s="40">
        <v>1</v>
      </c>
      <c r="O5" s="42">
        <v>276.08341646301909</v>
      </c>
    </row>
    <row r="6" spans="2:15" x14ac:dyDescent="0.35">
      <c r="B6" s="38">
        <v>1</v>
      </c>
      <c r="C6" s="39">
        <v>3</v>
      </c>
      <c r="D6" s="39">
        <v>3</v>
      </c>
      <c r="E6" s="39">
        <v>1257</v>
      </c>
      <c r="F6" s="38">
        <v>0</v>
      </c>
      <c r="G6" s="39">
        <v>0</v>
      </c>
      <c r="H6" s="39">
        <v>0</v>
      </c>
      <c r="I6" s="39">
        <v>0</v>
      </c>
      <c r="J6" s="40">
        <f t="shared" ref="J6:J69" si="0">$O$24+VLOOKUP(D6,$N$5:$O$9,2)+VLOOKUP(B6,$N$12:$O$23,2)+F6*O26+G6*O27+H6*O28+I6*O29</f>
        <v>681.29462079960126</v>
      </c>
      <c r="K6" s="39">
        <f t="shared" ref="K6:K69" si="1">J6-E6</f>
        <v>-575.70537920039874</v>
      </c>
      <c r="L6" s="41">
        <f t="shared" ref="L6:L69" si="2">K6*K6</f>
        <v>331436.68364027492</v>
      </c>
      <c r="N6" s="40">
        <v>2</v>
      </c>
      <c r="O6" s="42">
        <v>36.954942509821045</v>
      </c>
    </row>
    <row r="7" spans="2:15" x14ac:dyDescent="0.35">
      <c r="B7" s="38">
        <v>1</v>
      </c>
      <c r="C7" s="39">
        <v>4</v>
      </c>
      <c r="D7" s="39">
        <v>4</v>
      </c>
      <c r="E7" s="39">
        <v>969</v>
      </c>
      <c r="F7" s="38">
        <v>0</v>
      </c>
      <c r="G7" s="39">
        <v>0</v>
      </c>
      <c r="H7" s="39">
        <v>0</v>
      </c>
      <c r="I7" s="39">
        <v>0</v>
      </c>
      <c r="J7" s="40">
        <f t="shared" si="0"/>
        <v>735.71199683818634</v>
      </c>
      <c r="K7" s="39">
        <f t="shared" si="1"/>
        <v>-233.28800316181366</v>
      </c>
      <c r="L7" s="41">
        <f t="shared" si="2"/>
        <v>54423.292419226382</v>
      </c>
      <c r="N7" s="40">
        <v>3</v>
      </c>
      <c r="O7" s="42">
        <v>13.560190997820307</v>
      </c>
    </row>
    <row r="8" spans="2:15" x14ac:dyDescent="0.35">
      <c r="B8" s="38">
        <v>1</v>
      </c>
      <c r="C8" s="39">
        <v>5</v>
      </c>
      <c r="D8" s="39">
        <v>5</v>
      </c>
      <c r="E8" s="39">
        <v>1672</v>
      </c>
      <c r="F8" s="38">
        <v>1</v>
      </c>
      <c r="G8" s="39">
        <v>0</v>
      </c>
      <c r="H8" s="39">
        <v>0</v>
      </c>
      <c r="I8" s="39">
        <v>0</v>
      </c>
      <c r="J8" s="40">
        <f t="shared" si="0"/>
        <v>1672.0005620712891</v>
      </c>
      <c r="K8" s="39">
        <f t="shared" si="1"/>
        <v>5.620712890959112E-4</v>
      </c>
      <c r="L8" s="41">
        <f t="shared" si="2"/>
        <v>3.1592413402593938E-7</v>
      </c>
      <c r="N8" s="40">
        <v>4</v>
      </c>
      <c r="O8" s="42">
        <v>67.977567036405347</v>
      </c>
    </row>
    <row r="9" spans="2:15" x14ac:dyDescent="0.35">
      <c r="B9" s="38">
        <v>1</v>
      </c>
      <c r="C9" s="39">
        <v>8</v>
      </c>
      <c r="D9" s="39">
        <v>1</v>
      </c>
      <c r="E9" s="39">
        <v>1098</v>
      </c>
      <c r="F9" s="38">
        <v>0</v>
      </c>
      <c r="G9" s="39">
        <v>0</v>
      </c>
      <c r="H9" s="39">
        <v>0</v>
      </c>
      <c r="I9" s="39">
        <v>0</v>
      </c>
      <c r="J9" s="40">
        <f t="shared" si="0"/>
        <v>943.81784626479998</v>
      </c>
      <c r="K9" s="39">
        <f t="shared" si="1"/>
        <v>-154.18215373520002</v>
      </c>
      <c r="L9" s="41">
        <f t="shared" si="2"/>
        <v>23772.136530424854</v>
      </c>
      <c r="N9" s="43">
        <v>5</v>
      </c>
      <c r="O9" s="42">
        <v>675.1683203284482</v>
      </c>
    </row>
    <row r="10" spans="2:15" x14ac:dyDescent="0.35">
      <c r="B10" s="38">
        <v>1</v>
      </c>
      <c r="C10" s="39">
        <v>9</v>
      </c>
      <c r="D10" s="39">
        <v>2</v>
      </c>
      <c r="E10" s="39">
        <v>691</v>
      </c>
      <c r="F10" s="38">
        <v>0</v>
      </c>
      <c r="G10" s="39">
        <v>0</v>
      </c>
      <c r="H10" s="39">
        <v>0</v>
      </c>
      <c r="I10" s="39">
        <v>0</v>
      </c>
      <c r="J10" s="40">
        <f t="shared" si="0"/>
        <v>704.68937231160203</v>
      </c>
      <c r="K10" s="39">
        <f t="shared" si="1"/>
        <v>13.689372311602028</v>
      </c>
      <c r="L10" s="41">
        <f t="shared" si="2"/>
        <v>187.39891428565625</v>
      </c>
    </row>
    <row r="11" spans="2:15" x14ac:dyDescent="0.35">
      <c r="B11" s="38">
        <v>1</v>
      </c>
      <c r="C11" s="39">
        <v>10</v>
      </c>
      <c r="D11" s="39">
        <v>3</v>
      </c>
      <c r="E11" s="39">
        <v>672</v>
      </c>
      <c r="F11" s="38">
        <v>0</v>
      </c>
      <c r="G11" s="39">
        <v>0</v>
      </c>
      <c r="H11" s="39">
        <v>0</v>
      </c>
      <c r="I11" s="39">
        <v>0</v>
      </c>
      <c r="J11" s="40">
        <f t="shared" si="0"/>
        <v>681.29462079960126</v>
      </c>
      <c r="K11" s="39">
        <f t="shared" si="1"/>
        <v>9.2946207996012618</v>
      </c>
      <c r="L11" s="41">
        <f t="shared" si="2"/>
        <v>86.389975808380399</v>
      </c>
      <c r="N11" s="34" t="s">
        <v>116</v>
      </c>
      <c r="O11" s="37"/>
    </row>
    <row r="12" spans="2:15" x14ac:dyDescent="0.35">
      <c r="B12" s="38">
        <v>1</v>
      </c>
      <c r="C12" s="39">
        <v>11</v>
      </c>
      <c r="D12" s="39">
        <v>4</v>
      </c>
      <c r="E12" s="39">
        <v>754</v>
      </c>
      <c r="F12" s="38">
        <v>0</v>
      </c>
      <c r="G12" s="39">
        <v>0</v>
      </c>
      <c r="H12" s="39">
        <v>0</v>
      </c>
      <c r="I12" s="39">
        <v>0</v>
      </c>
      <c r="J12" s="40">
        <f t="shared" si="0"/>
        <v>735.71199683818634</v>
      </c>
      <c r="K12" s="39">
        <f t="shared" si="1"/>
        <v>-18.288003161813663</v>
      </c>
      <c r="L12" s="41">
        <f t="shared" si="2"/>
        <v>334.45105964650651</v>
      </c>
      <c r="N12" s="40">
        <v>1</v>
      </c>
      <c r="O12" s="42">
        <v>-0.36168321455147046</v>
      </c>
    </row>
    <row r="13" spans="2:15" x14ac:dyDescent="0.35">
      <c r="B13" s="38">
        <v>1</v>
      </c>
      <c r="C13" s="39">
        <v>12</v>
      </c>
      <c r="D13" s="39">
        <v>5</v>
      </c>
      <c r="E13" s="39">
        <v>972</v>
      </c>
      <c r="F13" s="38">
        <v>0</v>
      </c>
      <c r="G13" s="39">
        <v>0</v>
      </c>
      <c r="H13" s="39">
        <v>0</v>
      </c>
      <c r="I13" s="39">
        <v>0</v>
      </c>
      <c r="J13" s="40">
        <f t="shared" si="0"/>
        <v>1342.9027501302292</v>
      </c>
      <c r="K13" s="39">
        <f t="shared" si="1"/>
        <v>370.90275013022915</v>
      </c>
      <c r="L13" s="41">
        <f t="shared" si="2"/>
        <v>137568.85005416721</v>
      </c>
      <c r="N13" s="40">
        <v>2</v>
      </c>
      <c r="O13" s="42">
        <v>72.303147677682418</v>
      </c>
    </row>
    <row r="14" spans="2:15" x14ac:dyDescent="0.35">
      <c r="B14" s="38">
        <v>1</v>
      </c>
      <c r="C14" s="39">
        <v>15</v>
      </c>
      <c r="D14" s="39">
        <v>1</v>
      </c>
      <c r="E14" s="39">
        <v>816</v>
      </c>
      <c r="F14" s="38">
        <v>0</v>
      </c>
      <c r="G14" s="39">
        <v>0</v>
      </c>
      <c r="H14" s="39">
        <v>0</v>
      </c>
      <c r="I14" s="39">
        <v>0</v>
      </c>
      <c r="J14" s="40">
        <f t="shared" si="0"/>
        <v>943.81784626479998</v>
      </c>
      <c r="K14" s="39">
        <f t="shared" si="1"/>
        <v>127.81784626479998</v>
      </c>
      <c r="L14" s="41">
        <f t="shared" si="2"/>
        <v>16337.401823772043</v>
      </c>
      <c r="N14" s="40">
        <v>3</v>
      </c>
      <c r="O14" s="42">
        <v>132.39920285088076</v>
      </c>
    </row>
    <row r="15" spans="2:15" x14ac:dyDescent="0.35">
      <c r="B15" s="38">
        <v>1</v>
      </c>
      <c r="C15" s="39">
        <v>16</v>
      </c>
      <c r="D15" s="39">
        <v>2</v>
      </c>
      <c r="E15" s="39">
        <v>717</v>
      </c>
      <c r="F15" s="38">
        <v>0</v>
      </c>
      <c r="G15" s="39">
        <v>0</v>
      </c>
      <c r="H15" s="39">
        <v>0</v>
      </c>
      <c r="I15" s="39">
        <v>0</v>
      </c>
      <c r="J15" s="40">
        <f t="shared" si="0"/>
        <v>704.68937231160203</v>
      </c>
      <c r="K15" s="39">
        <f t="shared" si="1"/>
        <v>-12.310627688397972</v>
      </c>
      <c r="L15" s="41">
        <f t="shared" si="2"/>
        <v>151.55155408235078</v>
      </c>
      <c r="N15" s="40">
        <v>4</v>
      </c>
      <c r="O15" s="42">
        <v>128.37374270793637</v>
      </c>
    </row>
    <row r="16" spans="2:15" x14ac:dyDescent="0.35">
      <c r="B16" s="38">
        <v>1</v>
      </c>
      <c r="C16" s="39">
        <v>17</v>
      </c>
      <c r="D16" s="39">
        <v>3</v>
      </c>
      <c r="E16" s="39">
        <v>728</v>
      </c>
      <c r="F16" s="38">
        <v>0</v>
      </c>
      <c r="G16" s="39">
        <v>0</v>
      </c>
      <c r="H16" s="39">
        <v>0</v>
      </c>
      <c r="I16" s="39">
        <v>0</v>
      </c>
      <c r="J16" s="40">
        <f t="shared" si="0"/>
        <v>681.29462079960126</v>
      </c>
      <c r="K16" s="39">
        <f t="shared" si="1"/>
        <v>-46.705379200398738</v>
      </c>
      <c r="L16" s="41">
        <f t="shared" si="2"/>
        <v>2181.392446253039</v>
      </c>
      <c r="N16" s="40">
        <v>5</v>
      </c>
      <c r="O16" s="42">
        <v>254.79514403716044</v>
      </c>
    </row>
    <row r="17" spans="2:15" x14ac:dyDescent="0.35">
      <c r="B17" s="38">
        <v>1</v>
      </c>
      <c r="C17" s="39">
        <v>18</v>
      </c>
      <c r="D17" s="39">
        <v>4</v>
      </c>
      <c r="E17" s="39">
        <v>711</v>
      </c>
      <c r="F17" s="38">
        <v>0</v>
      </c>
      <c r="G17" s="39">
        <v>0</v>
      </c>
      <c r="H17" s="39">
        <v>0</v>
      </c>
      <c r="I17" s="39">
        <v>0</v>
      </c>
      <c r="J17" s="40">
        <f t="shared" si="0"/>
        <v>735.71199683818634</v>
      </c>
      <c r="K17" s="39">
        <f t="shared" si="1"/>
        <v>24.711996838186337</v>
      </c>
      <c r="L17" s="41">
        <f t="shared" si="2"/>
        <v>610.68278773053157</v>
      </c>
      <c r="N17" s="40">
        <v>6</v>
      </c>
      <c r="O17" s="42">
        <v>251.07423700228296</v>
      </c>
    </row>
    <row r="18" spans="2:15" x14ac:dyDescent="0.35">
      <c r="B18" s="38">
        <v>1</v>
      </c>
      <c r="C18" s="39">
        <v>19</v>
      </c>
      <c r="D18" s="39">
        <v>5</v>
      </c>
      <c r="E18" s="39">
        <v>1545</v>
      </c>
      <c r="F18" s="38">
        <v>1</v>
      </c>
      <c r="G18" s="39">
        <v>0</v>
      </c>
      <c r="H18" s="39">
        <v>0</v>
      </c>
      <c r="I18" s="39">
        <v>0</v>
      </c>
      <c r="J18" s="40">
        <f t="shared" si="0"/>
        <v>1342.9027501302292</v>
      </c>
      <c r="K18" s="39">
        <f t="shared" si="1"/>
        <v>-202.09724986977085</v>
      </c>
      <c r="L18" s="41">
        <f t="shared" si="2"/>
        <v>40843.298404924593</v>
      </c>
      <c r="N18" s="40">
        <v>7</v>
      </c>
      <c r="O18" s="42">
        <v>265.45336079166179</v>
      </c>
    </row>
    <row r="19" spans="2:15" x14ac:dyDescent="0.35">
      <c r="B19" s="38">
        <v>1</v>
      </c>
      <c r="C19" s="39">
        <v>22</v>
      </c>
      <c r="D19" s="39">
        <v>1</v>
      </c>
      <c r="E19" s="39">
        <v>873</v>
      </c>
      <c r="F19" s="38">
        <v>0</v>
      </c>
      <c r="G19" s="39">
        <v>0</v>
      </c>
      <c r="H19" s="39">
        <v>0</v>
      </c>
      <c r="I19" s="39">
        <v>0</v>
      </c>
      <c r="J19" s="40">
        <f t="shared" si="0"/>
        <v>943.81784626479998</v>
      </c>
      <c r="K19" s="39">
        <f t="shared" si="1"/>
        <v>70.817846264799982</v>
      </c>
      <c r="L19" s="41">
        <f t="shared" si="2"/>
        <v>5015.1673495848445</v>
      </c>
      <c r="N19" s="40">
        <v>8</v>
      </c>
      <c r="O19" s="42">
        <v>191.78676621244472</v>
      </c>
    </row>
    <row r="20" spans="2:15" x14ac:dyDescent="0.35">
      <c r="B20" s="38">
        <v>1</v>
      </c>
      <c r="C20" s="39">
        <v>23</v>
      </c>
      <c r="D20" s="39">
        <v>2</v>
      </c>
      <c r="E20" s="39">
        <v>713</v>
      </c>
      <c r="F20" s="38">
        <v>0</v>
      </c>
      <c r="G20" s="39">
        <v>0</v>
      </c>
      <c r="H20" s="39">
        <v>0</v>
      </c>
      <c r="I20" s="39">
        <v>0</v>
      </c>
      <c r="J20" s="40">
        <f t="shared" si="0"/>
        <v>704.68937231160203</v>
      </c>
      <c r="K20" s="39">
        <f t="shared" si="1"/>
        <v>-8.3106276883979717</v>
      </c>
      <c r="L20" s="41">
        <f t="shared" si="2"/>
        <v>69.066532575167017</v>
      </c>
      <c r="N20" s="40">
        <v>9</v>
      </c>
      <c r="O20" s="42">
        <v>54.010568532128353</v>
      </c>
    </row>
    <row r="21" spans="2:15" x14ac:dyDescent="0.35">
      <c r="B21" s="38">
        <v>1</v>
      </c>
      <c r="C21" s="39">
        <v>24</v>
      </c>
      <c r="D21" s="39">
        <v>3</v>
      </c>
      <c r="E21" s="39">
        <v>626</v>
      </c>
      <c r="F21" s="38">
        <v>0</v>
      </c>
      <c r="G21" s="39">
        <v>0</v>
      </c>
      <c r="H21" s="39">
        <v>0</v>
      </c>
      <c r="I21" s="39">
        <v>0</v>
      </c>
      <c r="J21" s="40">
        <f t="shared" si="0"/>
        <v>681.29462079960126</v>
      </c>
      <c r="K21" s="39">
        <f t="shared" si="1"/>
        <v>55.294620799601262</v>
      </c>
      <c r="L21" s="41">
        <f t="shared" si="2"/>
        <v>3057.4950893716964</v>
      </c>
      <c r="N21" s="40">
        <v>10</v>
      </c>
      <c r="O21" s="42">
        <v>92.877350363861297</v>
      </c>
    </row>
    <row r="22" spans="2:15" x14ac:dyDescent="0.35">
      <c r="B22" s="38">
        <v>1</v>
      </c>
      <c r="C22" s="39">
        <v>25</v>
      </c>
      <c r="D22" s="39">
        <v>4</v>
      </c>
      <c r="E22" s="39">
        <v>653</v>
      </c>
      <c r="F22" s="38">
        <v>0</v>
      </c>
      <c r="G22" s="39">
        <v>0</v>
      </c>
      <c r="H22" s="39">
        <v>0</v>
      </c>
      <c r="I22" s="39">
        <v>0</v>
      </c>
      <c r="J22" s="40">
        <f t="shared" si="0"/>
        <v>735.71199683818634</v>
      </c>
      <c r="K22" s="39">
        <f t="shared" si="1"/>
        <v>82.711996838186337</v>
      </c>
      <c r="L22" s="41">
        <f t="shared" si="2"/>
        <v>6841.2744209601469</v>
      </c>
      <c r="N22" s="40">
        <v>11</v>
      </c>
      <c r="O22" s="42">
        <v>116.56416874592422</v>
      </c>
    </row>
    <row r="23" spans="2:15" x14ac:dyDescent="0.35">
      <c r="B23" s="38">
        <v>1</v>
      </c>
      <c r="C23" s="39">
        <v>26</v>
      </c>
      <c r="D23" s="39">
        <v>5</v>
      </c>
      <c r="E23" s="39">
        <v>1080</v>
      </c>
      <c r="F23" s="38">
        <v>0</v>
      </c>
      <c r="G23" s="39">
        <v>0</v>
      </c>
      <c r="H23" s="39">
        <v>0</v>
      </c>
      <c r="I23" s="39">
        <v>0</v>
      </c>
      <c r="J23" s="40">
        <f t="shared" si="0"/>
        <v>1342.9027501302292</v>
      </c>
      <c r="K23" s="39">
        <f t="shared" si="1"/>
        <v>262.90275013022915</v>
      </c>
      <c r="L23" s="41">
        <f t="shared" si="2"/>
        <v>69117.856026037698</v>
      </c>
      <c r="N23" s="40">
        <v>12</v>
      </c>
      <c r="O23" s="42">
        <v>208.79715501134604</v>
      </c>
    </row>
    <row r="24" spans="2:15" x14ac:dyDescent="0.35">
      <c r="B24" s="38">
        <v>1</v>
      </c>
      <c r="C24" s="39">
        <v>29</v>
      </c>
      <c r="D24" s="39">
        <v>1</v>
      </c>
      <c r="E24" s="39">
        <v>650</v>
      </c>
      <c r="F24" s="38">
        <v>0</v>
      </c>
      <c r="G24" s="39">
        <v>0</v>
      </c>
      <c r="H24" s="39">
        <v>0</v>
      </c>
      <c r="I24" s="39">
        <v>0</v>
      </c>
      <c r="J24" s="40">
        <f t="shared" si="0"/>
        <v>943.81784626479998</v>
      </c>
      <c r="K24" s="39">
        <f t="shared" si="1"/>
        <v>293.81784626479998</v>
      </c>
      <c r="L24" s="41">
        <f t="shared" si="2"/>
        <v>86328.926783685631</v>
      </c>
      <c r="N24" s="43" t="s">
        <v>117</v>
      </c>
      <c r="O24" s="42">
        <v>668.09611301633242</v>
      </c>
    </row>
    <row r="25" spans="2:15" x14ac:dyDescent="0.35">
      <c r="B25" s="38">
        <v>1</v>
      </c>
      <c r="C25" s="39">
        <v>30</v>
      </c>
      <c r="D25" s="39">
        <v>2</v>
      </c>
      <c r="E25" s="39">
        <v>644</v>
      </c>
      <c r="F25" s="38">
        <v>0</v>
      </c>
      <c r="G25" s="39">
        <v>0</v>
      </c>
      <c r="H25" s="39">
        <v>0</v>
      </c>
      <c r="I25" s="39">
        <v>0</v>
      </c>
      <c r="J25" s="40">
        <f t="shared" si="0"/>
        <v>704.68937231160203</v>
      </c>
      <c r="K25" s="39">
        <f t="shared" si="1"/>
        <v>60.689372311602028</v>
      </c>
      <c r="L25" s="41">
        <f t="shared" si="2"/>
        <v>3683.1999115762469</v>
      </c>
      <c r="N25" s="32" t="s">
        <v>123</v>
      </c>
      <c r="O25" s="42">
        <v>395.60385317849375</v>
      </c>
    </row>
    <row r="26" spans="2:15" x14ac:dyDescent="0.35">
      <c r="B26" s="38">
        <v>1</v>
      </c>
      <c r="C26" s="39">
        <v>31</v>
      </c>
      <c r="D26" s="39">
        <v>3</v>
      </c>
      <c r="E26" s="39">
        <v>803</v>
      </c>
      <c r="F26" s="38">
        <v>0</v>
      </c>
      <c r="G26" s="39">
        <v>0</v>
      </c>
      <c r="H26" s="39">
        <v>0</v>
      </c>
      <c r="I26" s="39">
        <v>0</v>
      </c>
      <c r="J26" s="40">
        <f t="shared" si="0"/>
        <v>681.29462079960126</v>
      </c>
      <c r="K26" s="39">
        <f t="shared" si="1"/>
        <v>-121.70537920039874</v>
      </c>
      <c r="L26" s="41">
        <f t="shared" si="2"/>
        <v>14812.19932631285</v>
      </c>
      <c r="N26" s="38" t="s">
        <v>124</v>
      </c>
      <c r="O26" s="42">
        <v>395.60385317849375</v>
      </c>
    </row>
    <row r="27" spans="2:15" x14ac:dyDescent="0.35">
      <c r="B27" s="38">
        <v>2</v>
      </c>
      <c r="C27" s="39">
        <v>1</v>
      </c>
      <c r="D27" s="39">
        <v>4</v>
      </c>
      <c r="E27" s="39">
        <v>1282</v>
      </c>
      <c r="F27" s="38">
        <v>0</v>
      </c>
      <c r="G27" s="39">
        <v>1</v>
      </c>
      <c r="H27" s="39">
        <v>0</v>
      </c>
      <c r="I27" s="39">
        <v>0</v>
      </c>
      <c r="J27" s="40">
        <f t="shared" si="0"/>
        <v>808.37682773042025</v>
      </c>
      <c r="K27" s="39">
        <f t="shared" si="1"/>
        <v>-473.62317226957975</v>
      </c>
      <c r="L27" s="41">
        <f t="shared" si="2"/>
        <v>224318.90931070002</v>
      </c>
      <c r="N27" s="38" t="s">
        <v>125</v>
      </c>
      <c r="O27" s="42">
        <v>100</v>
      </c>
    </row>
    <row r="28" spans="2:15" x14ac:dyDescent="0.35">
      <c r="B28" s="38">
        <v>2</v>
      </c>
      <c r="C28" s="39">
        <v>2</v>
      </c>
      <c r="D28" s="39">
        <v>5</v>
      </c>
      <c r="E28" s="39">
        <v>2043</v>
      </c>
      <c r="F28" s="38">
        <v>1</v>
      </c>
      <c r="G28" s="39">
        <v>0</v>
      </c>
      <c r="H28" s="39">
        <v>0</v>
      </c>
      <c r="I28" s="39">
        <v>0</v>
      </c>
      <c r="J28" s="40">
        <f t="shared" si="0"/>
        <v>1415.5675810224629</v>
      </c>
      <c r="K28" s="39">
        <f t="shared" si="1"/>
        <v>-627.43241897753705</v>
      </c>
      <c r="L28" s="41">
        <f t="shared" si="2"/>
        <v>393671.44038400362</v>
      </c>
      <c r="N28" s="44" t="s">
        <v>126</v>
      </c>
      <c r="O28" s="42">
        <v>329.09781194105989</v>
      </c>
    </row>
    <row r="29" spans="2:15" x14ac:dyDescent="0.35">
      <c r="B29" s="38">
        <v>2</v>
      </c>
      <c r="C29" s="39">
        <v>5</v>
      </c>
      <c r="D29" s="39">
        <v>1</v>
      </c>
      <c r="E29" s="39">
        <v>1146</v>
      </c>
      <c r="F29" s="38">
        <v>0</v>
      </c>
      <c r="G29" s="39">
        <v>0</v>
      </c>
      <c r="H29" s="39">
        <v>0</v>
      </c>
      <c r="I29" s="39">
        <v>0</v>
      </c>
      <c r="J29" s="40">
        <f t="shared" si="0"/>
        <v>1016.4826771570339</v>
      </c>
      <c r="K29" s="39">
        <f t="shared" si="1"/>
        <v>-129.51732284296611</v>
      </c>
      <c r="L29" s="41">
        <f t="shared" si="2"/>
        <v>16774.736916409111</v>
      </c>
    </row>
    <row r="30" spans="2:15" x14ac:dyDescent="0.35">
      <c r="B30" s="38">
        <v>2</v>
      </c>
      <c r="C30" s="39">
        <v>6</v>
      </c>
      <c r="D30" s="39">
        <v>2</v>
      </c>
      <c r="E30" s="39">
        <v>740</v>
      </c>
      <c r="F30" s="38">
        <v>0</v>
      </c>
      <c r="G30" s="39">
        <v>0</v>
      </c>
      <c r="H30" s="39">
        <v>0</v>
      </c>
      <c r="I30" s="39">
        <v>0</v>
      </c>
      <c r="J30" s="40">
        <f t="shared" si="0"/>
        <v>777.35420320383594</v>
      </c>
      <c r="K30" s="39">
        <f t="shared" si="1"/>
        <v>37.354203203835937</v>
      </c>
      <c r="L30" s="41">
        <f t="shared" si="2"/>
        <v>1395.3364969934669</v>
      </c>
    </row>
    <row r="31" spans="2:15" x14ac:dyDescent="0.35">
      <c r="B31" s="38">
        <v>2</v>
      </c>
      <c r="C31" s="39">
        <v>7</v>
      </c>
      <c r="D31" s="39">
        <v>3</v>
      </c>
      <c r="E31" s="39">
        <v>698</v>
      </c>
      <c r="F31" s="38">
        <v>0</v>
      </c>
      <c r="G31" s="39">
        <v>0</v>
      </c>
      <c r="H31" s="39">
        <v>0</v>
      </c>
      <c r="I31" s="39">
        <v>0</v>
      </c>
      <c r="J31" s="40">
        <f t="shared" si="0"/>
        <v>753.95945169183517</v>
      </c>
      <c r="K31" s="39">
        <f t="shared" si="1"/>
        <v>55.95945169183517</v>
      </c>
      <c r="L31" s="41">
        <f t="shared" si="2"/>
        <v>3131.4602336508342</v>
      </c>
    </row>
    <row r="32" spans="2:15" x14ac:dyDescent="0.35">
      <c r="B32" s="38">
        <v>2</v>
      </c>
      <c r="C32" s="39">
        <v>8</v>
      </c>
      <c r="D32" s="39">
        <v>4</v>
      </c>
      <c r="E32" s="39">
        <v>695</v>
      </c>
      <c r="F32" s="38">
        <v>0</v>
      </c>
      <c r="G32" s="39">
        <v>0</v>
      </c>
      <c r="H32" s="39">
        <v>0</v>
      </c>
      <c r="I32" s="39">
        <v>0</v>
      </c>
      <c r="J32" s="40">
        <f t="shared" si="0"/>
        <v>808.37682773042025</v>
      </c>
      <c r="K32" s="39">
        <f t="shared" si="1"/>
        <v>113.37682773042025</v>
      </c>
      <c r="L32" s="41">
        <f t="shared" si="2"/>
        <v>12854.30506621339</v>
      </c>
    </row>
    <row r="33" spans="2:12" x14ac:dyDescent="0.35">
      <c r="B33" s="38">
        <v>2</v>
      </c>
      <c r="C33" s="39">
        <v>9</v>
      </c>
      <c r="D33" s="39">
        <v>5</v>
      </c>
      <c r="E33" s="39">
        <v>1159</v>
      </c>
      <c r="F33" s="38">
        <v>0</v>
      </c>
      <c r="G33" s="39">
        <v>0</v>
      </c>
      <c r="H33" s="39">
        <v>0</v>
      </c>
      <c r="I33" s="39">
        <v>0</v>
      </c>
      <c r="J33" s="40">
        <f t="shared" si="0"/>
        <v>1415.5675810224629</v>
      </c>
      <c r="K33" s="39">
        <f t="shared" si="1"/>
        <v>256.56758102246295</v>
      </c>
      <c r="L33" s="41">
        <f t="shared" si="2"/>
        <v>65826.923631718091</v>
      </c>
    </row>
    <row r="34" spans="2:12" x14ac:dyDescent="0.35">
      <c r="B34" s="38">
        <v>2</v>
      </c>
      <c r="C34" s="39">
        <v>12</v>
      </c>
      <c r="D34" s="39">
        <v>1</v>
      </c>
      <c r="E34" s="39">
        <v>881</v>
      </c>
      <c r="F34" s="38">
        <v>0</v>
      </c>
      <c r="G34" s="39">
        <v>0</v>
      </c>
      <c r="H34" s="39">
        <v>0</v>
      </c>
      <c r="I34" s="39">
        <v>0</v>
      </c>
      <c r="J34" s="40">
        <f t="shared" si="0"/>
        <v>1016.4826771570339</v>
      </c>
      <c r="K34" s="39">
        <f t="shared" si="1"/>
        <v>135.48267715703389</v>
      </c>
      <c r="L34" s="41">
        <f t="shared" si="2"/>
        <v>18355.555809637073</v>
      </c>
    </row>
    <row r="35" spans="2:12" x14ac:dyDescent="0.35">
      <c r="B35" s="38">
        <v>2</v>
      </c>
      <c r="C35" s="39">
        <v>13</v>
      </c>
      <c r="D35" s="39">
        <v>2</v>
      </c>
      <c r="E35" s="39">
        <v>768</v>
      </c>
      <c r="F35" s="38">
        <v>0</v>
      </c>
      <c r="G35" s="39">
        <v>0</v>
      </c>
      <c r="H35" s="39">
        <v>0</v>
      </c>
      <c r="I35" s="39">
        <v>0</v>
      </c>
      <c r="J35" s="40">
        <f t="shared" si="0"/>
        <v>777.35420320383594</v>
      </c>
      <c r="K35" s="39">
        <f t="shared" si="1"/>
        <v>9.3542032038359366</v>
      </c>
      <c r="L35" s="41">
        <f t="shared" si="2"/>
        <v>87.501117578654501</v>
      </c>
    </row>
    <row r="36" spans="2:12" x14ac:dyDescent="0.35">
      <c r="B36" s="38">
        <v>2</v>
      </c>
      <c r="C36" s="39">
        <v>14</v>
      </c>
      <c r="D36" s="39">
        <v>3</v>
      </c>
      <c r="E36" s="39">
        <v>654</v>
      </c>
      <c r="F36" s="38">
        <v>0</v>
      </c>
      <c r="G36" s="39">
        <v>0</v>
      </c>
      <c r="H36" s="39">
        <v>0</v>
      </c>
      <c r="I36" s="39">
        <v>0</v>
      </c>
      <c r="J36" s="40">
        <f t="shared" si="0"/>
        <v>753.95945169183517</v>
      </c>
      <c r="K36" s="39">
        <f t="shared" si="1"/>
        <v>99.95945169183517</v>
      </c>
      <c r="L36" s="41">
        <f t="shared" si="2"/>
        <v>9991.8919825323283</v>
      </c>
    </row>
    <row r="37" spans="2:12" x14ac:dyDescent="0.35">
      <c r="B37" s="38">
        <v>2</v>
      </c>
      <c r="C37" s="39">
        <v>15</v>
      </c>
      <c r="D37" s="39">
        <v>4</v>
      </c>
      <c r="E37" s="39">
        <v>858</v>
      </c>
      <c r="F37" s="38">
        <v>0</v>
      </c>
      <c r="G37" s="39">
        <v>0</v>
      </c>
      <c r="H37" s="39">
        <v>0</v>
      </c>
      <c r="I37" s="39">
        <v>0</v>
      </c>
      <c r="J37" s="40">
        <f t="shared" si="0"/>
        <v>808.37682773042025</v>
      </c>
      <c r="K37" s="39">
        <f t="shared" si="1"/>
        <v>-49.623172269579754</v>
      </c>
      <c r="L37" s="41">
        <f t="shared" si="2"/>
        <v>2462.4592260963891</v>
      </c>
    </row>
    <row r="38" spans="2:12" x14ac:dyDescent="0.35">
      <c r="B38" s="38">
        <v>2</v>
      </c>
      <c r="C38" s="39">
        <v>16</v>
      </c>
      <c r="D38" s="39">
        <v>5</v>
      </c>
      <c r="E38" s="39">
        <v>1647</v>
      </c>
      <c r="F38" s="38">
        <v>1</v>
      </c>
      <c r="G38" s="39">
        <v>0</v>
      </c>
      <c r="H38" s="39">
        <v>0</v>
      </c>
      <c r="I38" s="39">
        <v>0</v>
      </c>
      <c r="J38" s="40">
        <f t="shared" si="0"/>
        <v>1415.5675810224629</v>
      </c>
      <c r="K38" s="39">
        <f t="shared" si="1"/>
        <v>-231.43241897753705</v>
      </c>
      <c r="L38" s="41">
        <f t="shared" si="2"/>
        <v>53560.964553794256</v>
      </c>
    </row>
    <row r="39" spans="2:12" x14ac:dyDescent="0.35">
      <c r="B39" s="38">
        <v>2</v>
      </c>
      <c r="C39" s="39">
        <v>19</v>
      </c>
      <c r="D39" s="39">
        <v>1</v>
      </c>
      <c r="E39" s="39">
        <v>773</v>
      </c>
      <c r="F39" s="38">
        <v>0</v>
      </c>
      <c r="G39" s="39">
        <v>0</v>
      </c>
      <c r="H39" s="39">
        <v>0</v>
      </c>
      <c r="I39" s="39">
        <v>0</v>
      </c>
      <c r="J39" s="40">
        <f t="shared" si="0"/>
        <v>1016.4826771570339</v>
      </c>
      <c r="K39" s="39">
        <f t="shared" si="1"/>
        <v>243.48267715703389</v>
      </c>
      <c r="L39" s="41">
        <f t="shared" si="2"/>
        <v>59283.814075556395</v>
      </c>
    </row>
    <row r="40" spans="2:12" x14ac:dyDescent="0.35">
      <c r="B40" s="38">
        <v>2</v>
      </c>
      <c r="C40" s="39">
        <v>20</v>
      </c>
      <c r="D40" s="39">
        <v>2</v>
      </c>
      <c r="E40" s="39">
        <v>755</v>
      </c>
      <c r="F40" s="38">
        <v>0</v>
      </c>
      <c r="G40" s="39">
        <v>0</v>
      </c>
      <c r="H40" s="39">
        <v>0</v>
      </c>
      <c r="I40" s="39">
        <v>0</v>
      </c>
      <c r="J40" s="40">
        <f t="shared" si="0"/>
        <v>777.35420320383594</v>
      </c>
      <c r="K40" s="39">
        <f t="shared" si="1"/>
        <v>22.354203203835937</v>
      </c>
      <c r="L40" s="41">
        <f t="shared" si="2"/>
        <v>499.71040087838884</v>
      </c>
    </row>
    <row r="41" spans="2:12" x14ac:dyDescent="0.35">
      <c r="B41" s="38">
        <v>2</v>
      </c>
      <c r="C41" s="39">
        <v>21</v>
      </c>
      <c r="D41" s="39">
        <v>3</v>
      </c>
      <c r="E41" s="39">
        <v>788</v>
      </c>
      <c r="F41" s="38">
        <v>0</v>
      </c>
      <c r="G41" s="39">
        <v>0</v>
      </c>
      <c r="H41" s="39">
        <v>0</v>
      </c>
      <c r="I41" s="39">
        <v>0</v>
      </c>
      <c r="J41" s="40">
        <f t="shared" si="0"/>
        <v>753.95945169183517</v>
      </c>
      <c r="K41" s="39">
        <f t="shared" si="1"/>
        <v>-34.04054830816483</v>
      </c>
      <c r="L41" s="41">
        <f t="shared" si="2"/>
        <v>1158.7589291205034</v>
      </c>
    </row>
    <row r="42" spans="2:12" x14ac:dyDescent="0.35">
      <c r="B42" s="38">
        <v>2</v>
      </c>
      <c r="C42" s="39">
        <v>22</v>
      </c>
      <c r="D42" s="39">
        <v>4</v>
      </c>
      <c r="E42" s="39">
        <v>702</v>
      </c>
      <c r="F42" s="38">
        <v>0</v>
      </c>
      <c r="G42" s="39">
        <v>0</v>
      </c>
      <c r="H42" s="39">
        <v>0</v>
      </c>
      <c r="I42" s="39">
        <v>0</v>
      </c>
      <c r="J42" s="40">
        <f t="shared" si="0"/>
        <v>808.37682773042025</v>
      </c>
      <c r="K42" s="39">
        <f t="shared" si="1"/>
        <v>106.37682773042025</v>
      </c>
      <c r="L42" s="41">
        <f t="shared" si="2"/>
        <v>11316.029477987506</v>
      </c>
    </row>
    <row r="43" spans="2:12" x14ac:dyDescent="0.35">
      <c r="B43" s="38">
        <v>2</v>
      </c>
      <c r="C43" s="39">
        <v>23</v>
      </c>
      <c r="D43" s="39">
        <v>5</v>
      </c>
      <c r="E43" s="39">
        <v>1037</v>
      </c>
      <c r="F43" s="38">
        <v>0</v>
      </c>
      <c r="G43" s="39">
        <v>0</v>
      </c>
      <c r="H43" s="39">
        <v>0</v>
      </c>
      <c r="I43" s="39">
        <v>0</v>
      </c>
      <c r="J43" s="40">
        <f t="shared" si="0"/>
        <v>1415.5675810224629</v>
      </c>
      <c r="K43" s="39">
        <f t="shared" si="1"/>
        <v>378.56758102246295</v>
      </c>
      <c r="L43" s="41">
        <f t="shared" si="2"/>
        <v>143313.41340119904</v>
      </c>
    </row>
    <row r="44" spans="2:12" x14ac:dyDescent="0.35">
      <c r="B44" s="38">
        <v>2</v>
      </c>
      <c r="C44" s="39">
        <v>26</v>
      </c>
      <c r="D44" s="39">
        <v>1</v>
      </c>
      <c r="E44" s="39">
        <v>931</v>
      </c>
      <c r="F44" s="38">
        <v>0</v>
      </c>
      <c r="G44" s="39">
        <v>0</v>
      </c>
      <c r="H44" s="39">
        <v>0</v>
      </c>
      <c r="I44" s="39">
        <v>0</v>
      </c>
      <c r="J44" s="40">
        <f t="shared" si="0"/>
        <v>1016.4826771570339</v>
      </c>
      <c r="K44" s="39">
        <f t="shared" si="1"/>
        <v>85.482677157033891</v>
      </c>
      <c r="L44" s="41">
        <f t="shared" si="2"/>
        <v>7307.2880939336837</v>
      </c>
    </row>
    <row r="45" spans="2:12" x14ac:dyDescent="0.35">
      <c r="B45" s="38">
        <v>2</v>
      </c>
      <c r="C45" s="39">
        <v>27</v>
      </c>
      <c r="D45" s="39">
        <v>2</v>
      </c>
      <c r="E45" s="39">
        <v>719</v>
      </c>
      <c r="F45" s="38">
        <v>0</v>
      </c>
      <c r="G45" s="39">
        <v>0</v>
      </c>
      <c r="H45" s="39">
        <v>0</v>
      </c>
      <c r="I45" s="39">
        <v>0</v>
      </c>
      <c r="J45" s="40">
        <f t="shared" si="0"/>
        <v>777.35420320383594</v>
      </c>
      <c r="K45" s="39">
        <f t="shared" si="1"/>
        <v>58.354203203835937</v>
      </c>
      <c r="L45" s="41">
        <f t="shared" si="2"/>
        <v>3405.2130315545764</v>
      </c>
    </row>
    <row r="46" spans="2:12" x14ac:dyDescent="0.35">
      <c r="B46" s="38">
        <v>2</v>
      </c>
      <c r="C46" s="39">
        <v>28</v>
      </c>
      <c r="D46" s="39">
        <v>3</v>
      </c>
      <c r="E46" s="39">
        <v>811</v>
      </c>
      <c r="F46" s="38">
        <v>0</v>
      </c>
      <c r="G46" s="39">
        <v>0</v>
      </c>
      <c r="H46" s="39">
        <v>0</v>
      </c>
      <c r="I46" s="39">
        <v>0</v>
      </c>
      <c r="J46" s="40">
        <f t="shared" si="0"/>
        <v>753.95945169183517</v>
      </c>
      <c r="K46" s="39">
        <f t="shared" si="1"/>
        <v>-57.04054830816483</v>
      </c>
      <c r="L46" s="41">
        <f t="shared" si="2"/>
        <v>3253.6241512960855</v>
      </c>
    </row>
    <row r="47" spans="2:12" x14ac:dyDescent="0.35">
      <c r="B47" s="38">
        <v>3</v>
      </c>
      <c r="C47" s="39">
        <v>1</v>
      </c>
      <c r="D47" s="39">
        <v>4</v>
      </c>
      <c r="E47" s="39">
        <v>1383</v>
      </c>
      <c r="F47" s="38">
        <v>0</v>
      </c>
      <c r="G47" s="39">
        <v>1</v>
      </c>
      <c r="H47" s="39">
        <v>0</v>
      </c>
      <c r="I47" s="39">
        <v>0</v>
      </c>
      <c r="J47" s="40">
        <f t="shared" si="0"/>
        <v>868.4728829036186</v>
      </c>
      <c r="K47" s="39">
        <f t="shared" si="1"/>
        <v>-514.5271170963814</v>
      </c>
      <c r="L47" s="41">
        <f t="shared" si="2"/>
        <v>264738.15422751335</v>
      </c>
    </row>
    <row r="48" spans="2:12" x14ac:dyDescent="0.35">
      <c r="B48" s="38">
        <v>3</v>
      </c>
      <c r="C48" s="39">
        <v>2</v>
      </c>
      <c r="D48" s="39">
        <v>5</v>
      </c>
      <c r="E48" s="39">
        <v>2022</v>
      </c>
      <c r="F48" s="38">
        <v>1</v>
      </c>
      <c r="G48" s="39">
        <v>0</v>
      </c>
      <c r="H48" s="39">
        <v>0</v>
      </c>
      <c r="I48" s="39">
        <v>0</v>
      </c>
      <c r="J48" s="40">
        <f t="shared" si="0"/>
        <v>1475.6636361956614</v>
      </c>
      <c r="K48" s="39">
        <f t="shared" si="1"/>
        <v>-546.33636380433859</v>
      </c>
      <c r="L48" s="41">
        <f t="shared" si="2"/>
        <v>298483.4224149466</v>
      </c>
    </row>
    <row r="49" spans="2:12" x14ac:dyDescent="0.35">
      <c r="B49" s="38">
        <v>3</v>
      </c>
      <c r="C49" s="39">
        <v>5</v>
      </c>
      <c r="D49" s="39">
        <v>1</v>
      </c>
      <c r="E49" s="39">
        <v>1130</v>
      </c>
      <c r="F49" s="38">
        <v>0</v>
      </c>
      <c r="G49" s="39">
        <v>0</v>
      </c>
      <c r="H49" s="39">
        <v>0</v>
      </c>
      <c r="I49" s="39">
        <v>0</v>
      </c>
      <c r="J49" s="40">
        <f t="shared" si="0"/>
        <v>1076.5787323302322</v>
      </c>
      <c r="K49" s="39">
        <f t="shared" si="1"/>
        <v>-53.421267669767758</v>
      </c>
      <c r="L49" s="41">
        <f t="shared" si="2"/>
        <v>2853.8318394449739</v>
      </c>
    </row>
    <row r="50" spans="2:12" x14ac:dyDescent="0.35">
      <c r="B50" s="38">
        <v>3</v>
      </c>
      <c r="C50" s="39">
        <v>6</v>
      </c>
      <c r="D50" s="39">
        <v>2</v>
      </c>
      <c r="E50" s="39">
        <v>798</v>
      </c>
      <c r="F50" s="38">
        <v>0</v>
      </c>
      <c r="G50" s="39">
        <v>0</v>
      </c>
      <c r="H50" s="39">
        <v>0</v>
      </c>
      <c r="I50" s="39">
        <v>0</v>
      </c>
      <c r="J50" s="40">
        <f t="shared" si="0"/>
        <v>837.45025837703429</v>
      </c>
      <c r="K50" s="39">
        <f t="shared" si="1"/>
        <v>39.450258377034288</v>
      </c>
      <c r="L50" s="41">
        <f t="shared" si="2"/>
        <v>1556.322886014764</v>
      </c>
    </row>
    <row r="51" spans="2:12" x14ac:dyDescent="0.35">
      <c r="B51" s="38">
        <v>3</v>
      </c>
      <c r="C51" s="39">
        <v>7</v>
      </c>
      <c r="D51" s="39">
        <v>3</v>
      </c>
      <c r="E51" s="39">
        <v>885</v>
      </c>
      <c r="F51" s="38">
        <v>0</v>
      </c>
      <c r="G51" s="39">
        <v>0</v>
      </c>
      <c r="H51" s="39">
        <v>0</v>
      </c>
      <c r="I51" s="39">
        <v>0</v>
      </c>
      <c r="J51" s="40">
        <f t="shared" si="0"/>
        <v>814.05550686503352</v>
      </c>
      <c r="K51" s="39">
        <f t="shared" si="1"/>
        <v>-70.944493134966478</v>
      </c>
      <c r="L51" s="41">
        <f t="shared" si="2"/>
        <v>5033.1211061773056</v>
      </c>
    </row>
    <row r="52" spans="2:12" x14ac:dyDescent="0.35">
      <c r="B52" s="38">
        <v>3</v>
      </c>
      <c r="C52" s="39">
        <v>8</v>
      </c>
      <c r="D52" s="39">
        <v>4</v>
      </c>
      <c r="E52" s="39">
        <v>983</v>
      </c>
      <c r="F52" s="38">
        <v>0</v>
      </c>
      <c r="G52" s="39">
        <v>0</v>
      </c>
      <c r="H52" s="39">
        <v>0</v>
      </c>
      <c r="I52" s="39">
        <v>0</v>
      </c>
      <c r="J52" s="40">
        <f t="shared" si="0"/>
        <v>868.4728829036186</v>
      </c>
      <c r="K52" s="39">
        <f t="shared" si="1"/>
        <v>-114.5271170963814</v>
      </c>
      <c r="L52" s="41">
        <f t="shared" si="2"/>
        <v>13116.460550408257</v>
      </c>
    </row>
    <row r="53" spans="2:12" x14ac:dyDescent="0.35">
      <c r="B53" s="38">
        <v>3</v>
      </c>
      <c r="C53" s="39">
        <v>9</v>
      </c>
      <c r="D53" s="39">
        <v>5</v>
      </c>
      <c r="E53" s="39">
        <v>1439</v>
      </c>
      <c r="F53" s="38">
        <v>0</v>
      </c>
      <c r="G53" s="39">
        <v>0</v>
      </c>
      <c r="H53" s="39">
        <v>0</v>
      </c>
      <c r="I53" s="39">
        <v>0</v>
      </c>
      <c r="J53" s="40">
        <f t="shared" si="0"/>
        <v>1475.6636361956614</v>
      </c>
      <c r="K53" s="39">
        <f t="shared" si="1"/>
        <v>36.663636195661411</v>
      </c>
      <c r="L53" s="41">
        <f t="shared" si="2"/>
        <v>1344.2222190878135</v>
      </c>
    </row>
    <row r="54" spans="2:12" x14ac:dyDescent="0.35">
      <c r="B54" s="38">
        <v>3</v>
      </c>
      <c r="C54" s="39">
        <v>12</v>
      </c>
      <c r="D54" s="39">
        <v>1</v>
      </c>
      <c r="E54" s="39">
        <v>973</v>
      </c>
      <c r="F54" s="38">
        <v>0</v>
      </c>
      <c r="G54" s="39">
        <v>0</v>
      </c>
      <c r="H54" s="39">
        <v>0</v>
      </c>
      <c r="I54" s="39">
        <v>0</v>
      </c>
      <c r="J54" s="40">
        <f t="shared" si="0"/>
        <v>1076.5787323302322</v>
      </c>
      <c r="K54" s="39">
        <f t="shared" si="1"/>
        <v>103.57873233023224</v>
      </c>
      <c r="L54" s="41">
        <f t="shared" si="2"/>
        <v>10728.553791137898</v>
      </c>
    </row>
    <row r="55" spans="2:12" x14ac:dyDescent="0.35">
      <c r="B55" s="38">
        <v>3</v>
      </c>
      <c r="C55" s="39">
        <v>13</v>
      </c>
      <c r="D55" s="39">
        <v>2</v>
      </c>
      <c r="E55" s="39">
        <v>725</v>
      </c>
      <c r="F55" s="38">
        <v>0</v>
      </c>
      <c r="G55" s="39">
        <v>0</v>
      </c>
      <c r="H55" s="39">
        <v>0</v>
      </c>
      <c r="I55" s="39">
        <v>0</v>
      </c>
      <c r="J55" s="40">
        <f t="shared" si="0"/>
        <v>837.45025837703429</v>
      </c>
      <c r="K55" s="39">
        <f t="shared" si="1"/>
        <v>112.45025837703429</v>
      </c>
      <c r="L55" s="41">
        <f t="shared" si="2"/>
        <v>12645.060609061769</v>
      </c>
    </row>
    <row r="56" spans="2:12" x14ac:dyDescent="0.35">
      <c r="B56" s="38">
        <v>3</v>
      </c>
      <c r="C56" s="39">
        <v>14</v>
      </c>
      <c r="D56" s="39">
        <v>3</v>
      </c>
      <c r="E56" s="39">
        <v>681</v>
      </c>
      <c r="F56" s="38">
        <v>0</v>
      </c>
      <c r="G56" s="39">
        <v>0</v>
      </c>
      <c r="H56" s="39">
        <v>0</v>
      </c>
      <c r="I56" s="39">
        <v>0</v>
      </c>
      <c r="J56" s="40">
        <f t="shared" si="0"/>
        <v>814.05550686503352</v>
      </c>
      <c r="K56" s="39">
        <f t="shared" si="1"/>
        <v>133.05550686503352</v>
      </c>
      <c r="L56" s="41">
        <f t="shared" si="2"/>
        <v>17703.767907110981</v>
      </c>
    </row>
    <row r="57" spans="2:12" x14ac:dyDescent="0.35">
      <c r="B57" s="38">
        <v>3</v>
      </c>
      <c r="C57" s="39">
        <v>15</v>
      </c>
      <c r="D57" s="39">
        <v>4</v>
      </c>
      <c r="E57" s="39">
        <v>840</v>
      </c>
      <c r="F57" s="38">
        <v>0</v>
      </c>
      <c r="G57" s="39">
        <v>0</v>
      </c>
      <c r="H57" s="39">
        <v>0</v>
      </c>
      <c r="I57" s="39">
        <v>0</v>
      </c>
      <c r="J57" s="40">
        <f t="shared" si="0"/>
        <v>868.4728829036186</v>
      </c>
      <c r="K57" s="39">
        <f t="shared" si="1"/>
        <v>28.472882903618597</v>
      </c>
      <c r="L57" s="41">
        <f t="shared" si="2"/>
        <v>810.70506084317617</v>
      </c>
    </row>
    <row r="58" spans="2:12" x14ac:dyDescent="0.35">
      <c r="B58" s="38">
        <v>3</v>
      </c>
      <c r="C58" s="39">
        <v>16</v>
      </c>
      <c r="D58" s="39">
        <v>5</v>
      </c>
      <c r="E58" s="39">
        <v>1491</v>
      </c>
      <c r="F58" s="38">
        <v>1</v>
      </c>
      <c r="G58" s="39">
        <v>0</v>
      </c>
      <c r="H58" s="39">
        <v>0</v>
      </c>
      <c r="I58" s="39">
        <v>0</v>
      </c>
      <c r="J58" s="40">
        <f t="shared" si="0"/>
        <v>1475.6636361956614</v>
      </c>
      <c r="K58" s="39">
        <f t="shared" si="1"/>
        <v>-15.336363804338589</v>
      </c>
      <c r="L58" s="41">
        <f t="shared" si="2"/>
        <v>235.20405473902679</v>
      </c>
    </row>
    <row r="59" spans="2:12" x14ac:dyDescent="0.35">
      <c r="B59" s="38">
        <v>3</v>
      </c>
      <c r="C59" s="39">
        <v>19</v>
      </c>
      <c r="D59" s="39">
        <v>1</v>
      </c>
      <c r="E59" s="39">
        <v>1050</v>
      </c>
      <c r="F59" s="38">
        <v>0</v>
      </c>
      <c r="G59" s="39">
        <v>0</v>
      </c>
      <c r="H59" s="39">
        <v>0</v>
      </c>
      <c r="I59" s="39">
        <v>0</v>
      </c>
      <c r="J59" s="40">
        <f t="shared" si="0"/>
        <v>1076.5787323302322</v>
      </c>
      <c r="K59" s="39">
        <f t="shared" si="1"/>
        <v>26.578732330232242</v>
      </c>
      <c r="L59" s="41">
        <f t="shared" si="2"/>
        <v>706.42901228213259</v>
      </c>
    </row>
    <row r="60" spans="2:12" x14ac:dyDescent="0.35">
      <c r="B60" s="38">
        <v>3</v>
      </c>
      <c r="C60" s="39">
        <v>20</v>
      </c>
      <c r="D60" s="39">
        <v>2</v>
      </c>
      <c r="E60" s="39">
        <v>779</v>
      </c>
      <c r="F60" s="38">
        <v>0</v>
      </c>
      <c r="G60" s="39">
        <v>0</v>
      </c>
      <c r="H60" s="39">
        <v>0</v>
      </c>
      <c r="I60" s="39">
        <v>0</v>
      </c>
      <c r="J60" s="40">
        <f t="shared" si="0"/>
        <v>837.45025837703429</v>
      </c>
      <c r="K60" s="39">
        <f t="shared" si="1"/>
        <v>58.450258377034288</v>
      </c>
      <c r="L60" s="41">
        <f t="shared" si="2"/>
        <v>3416.4327043420672</v>
      </c>
    </row>
    <row r="61" spans="2:12" x14ac:dyDescent="0.35">
      <c r="B61" s="38">
        <v>3</v>
      </c>
      <c r="C61" s="39">
        <v>21</v>
      </c>
      <c r="D61" s="39">
        <v>3</v>
      </c>
      <c r="E61" s="39">
        <v>686</v>
      </c>
      <c r="F61" s="38">
        <v>0</v>
      </c>
      <c r="G61" s="39">
        <v>0</v>
      </c>
      <c r="H61" s="39">
        <v>0</v>
      </c>
      <c r="I61" s="39">
        <v>0</v>
      </c>
      <c r="J61" s="40">
        <f t="shared" si="0"/>
        <v>814.05550686503352</v>
      </c>
      <c r="K61" s="39">
        <f t="shared" si="1"/>
        <v>128.05550686503352</v>
      </c>
      <c r="L61" s="41">
        <f t="shared" si="2"/>
        <v>16398.212838460648</v>
      </c>
    </row>
    <row r="62" spans="2:12" x14ac:dyDescent="0.35">
      <c r="B62" s="38">
        <v>3</v>
      </c>
      <c r="C62" s="39">
        <v>22</v>
      </c>
      <c r="D62" s="39">
        <v>4</v>
      </c>
      <c r="E62" s="39">
        <v>663</v>
      </c>
      <c r="F62" s="38">
        <v>0</v>
      </c>
      <c r="G62" s="39">
        <v>0</v>
      </c>
      <c r="H62" s="39">
        <v>0</v>
      </c>
      <c r="I62" s="39">
        <v>0</v>
      </c>
      <c r="J62" s="40">
        <f t="shared" si="0"/>
        <v>868.4728829036186</v>
      </c>
      <c r="K62" s="39">
        <f t="shared" si="1"/>
        <v>205.4728829036186</v>
      </c>
      <c r="L62" s="41">
        <f t="shared" si="2"/>
        <v>42219.10560872416</v>
      </c>
    </row>
    <row r="63" spans="2:12" x14ac:dyDescent="0.35">
      <c r="B63" s="38">
        <v>3</v>
      </c>
      <c r="C63" s="39">
        <v>23</v>
      </c>
      <c r="D63" s="39">
        <v>5</v>
      </c>
      <c r="E63" s="39">
        <v>1059</v>
      </c>
      <c r="F63" s="38">
        <v>0</v>
      </c>
      <c r="G63" s="39">
        <v>0</v>
      </c>
      <c r="H63" s="39">
        <v>0</v>
      </c>
      <c r="I63" s="39">
        <v>0</v>
      </c>
      <c r="J63" s="40">
        <f t="shared" si="0"/>
        <v>1475.6636361956614</v>
      </c>
      <c r="K63" s="39">
        <f t="shared" si="1"/>
        <v>416.66363619566141</v>
      </c>
      <c r="L63" s="41">
        <f t="shared" si="2"/>
        <v>173608.58572779049</v>
      </c>
    </row>
    <row r="64" spans="2:12" x14ac:dyDescent="0.35">
      <c r="B64" s="38">
        <v>3</v>
      </c>
      <c r="C64" s="39">
        <v>26</v>
      </c>
      <c r="D64" s="39">
        <v>1</v>
      </c>
      <c r="E64" s="39">
        <v>1005</v>
      </c>
      <c r="F64" s="38">
        <v>0</v>
      </c>
      <c r="G64" s="39">
        <v>0</v>
      </c>
      <c r="H64" s="39">
        <v>0</v>
      </c>
      <c r="I64" s="39">
        <v>0</v>
      </c>
      <c r="J64" s="40">
        <f t="shared" si="0"/>
        <v>1076.5787323302322</v>
      </c>
      <c r="K64" s="39">
        <f t="shared" si="1"/>
        <v>71.578732330232242</v>
      </c>
      <c r="L64" s="41">
        <f t="shared" si="2"/>
        <v>5123.5149220030344</v>
      </c>
    </row>
    <row r="65" spans="2:12" x14ac:dyDescent="0.35">
      <c r="B65" s="38">
        <v>3</v>
      </c>
      <c r="C65" s="39">
        <v>27</v>
      </c>
      <c r="D65" s="39">
        <v>2</v>
      </c>
      <c r="E65" s="39">
        <v>704</v>
      </c>
      <c r="F65" s="38">
        <v>0</v>
      </c>
      <c r="G65" s="39">
        <v>0</v>
      </c>
      <c r="H65" s="39">
        <v>0</v>
      </c>
      <c r="I65" s="39">
        <v>0</v>
      </c>
      <c r="J65" s="40">
        <f t="shared" si="0"/>
        <v>837.45025837703429</v>
      </c>
      <c r="K65" s="39">
        <f t="shared" si="1"/>
        <v>133.45025837703429</v>
      </c>
      <c r="L65" s="41">
        <f t="shared" si="2"/>
        <v>17808.97146089721</v>
      </c>
    </row>
    <row r="66" spans="2:12" x14ac:dyDescent="0.35">
      <c r="B66" s="38">
        <v>3</v>
      </c>
      <c r="C66" s="39">
        <v>28</v>
      </c>
      <c r="D66" s="39">
        <v>3</v>
      </c>
      <c r="E66" s="39">
        <v>732</v>
      </c>
      <c r="F66" s="38">
        <v>0</v>
      </c>
      <c r="G66" s="39">
        <v>0</v>
      </c>
      <c r="H66" s="39">
        <v>0</v>
      </c>
      <c r="I66" s="39">
        <v>0</v>
      </c>
      <c r="J66" s="40">
        <f t="shared" si="0"/>
        <v>814.05550686503352</v>
      </c>
      <c r="K66" s="39">
        <f t="shared" si="1"/>
        <v>82.055506865033522</v>
      </c>
      <c r="L66" s="41">
        <f t="shared" si="2"/>
        <v>6733.1062068775636</v>
      </c>
    </row>
    <row r="67" spans="2:12" x14ac:dyDescent="0.35">
      <c r="B67" s="38">
        <v>3</v>
      </c>
      <c r="C67" s="39">
        <v>29</v>
      </c>
      <c r="D67" s="39">
        <v>4</v>
      </c>
      <c r="E67" s="39">
        <v>738</v>
      </c>
      <c r="F67" s="38">
        <v>0</v>
      </c>
      <c r="G67" s="39">
        <v>0</v>
      </c>
      <c r="H67" s="39">
        <v>0</v>
      </c>
      <c r="I67" s="39">
        <v>0</v>
      </c>
      <c r="J67" s="40">
        <f t="shared" si="0"/>
        <v>868.4728829036186</v>
      </c>
      <c r="K67" s="39">
        <f t="shared" si="1"/>
        <v>130.4728829036186</v>
      </c>
      <c r="L67" s="41">
        <f t="shared" si="2"/>
        <v>17023.173173181371</v>
      </c>
    </row>
    <row r="68" spans="2:12" x14ac:dyDescent="0.35">
      <c r="B68" s="38">
        <v>3</v>
      </c>
      <c r="C68" s="39">
        <v>30</v>
      </c>
      <c r="D68" s="39">
        <v>5</v>
      </c>
      <c r="E68" s="39">
        <v>1867</v>
      </c>
      <c r="F68" s="38">
        <v>1</v>
      </c>
      <c r="G68" s="39">
        <v>1</v>
      </c>
      <c r="H68" s="39">
        <v>0</v>
      </c>
      <c r="I68" s="39">
        <v>0</v>
      </c>
      <c r="J68" s="40">
        <f t="shared" si="0"/>
        <v>1475.6636361956614</v>
      </c>
      <c r="K68" s="39">
        <f t="shared" si="1"/>
        <v>-391.33636380433859</v>
      </c>
      <c r="L68" s="41">
        <f t="shared" si="2"/>
        <v>153144.14963560164</v>
      </c>
    </row>
    <row r="69" spans="2:12" x14ac:dyDescent="0.35">
      <c r="B69" s="38">
        <v>4</v>
      </c>
      <c r="C69" s="39">
        <v>2</v>
      </c>
      <c r="D69" s="39">
        <v>1</v>
      </c>
      <c r="E69" s="39">
        <v>1486</v>
      </c>
      <c r="F69" s="38">
        <v>0</v>
      </c>
      <c r="G69" s="39">
        <v>0</v>
      </c>
      <c r="H69" s="39">
        <v>0</v>
      </c>
      <c r="I69" s="39">
        <v>0</v>
      </c>
      <c r="J69" s="40">
        <f t="shared" si="0"/>
        <v>1072.5532721872878</v>
      </c>
      <c r="K69" s="39">
        <f t="shared" si="1"/>
        <v>-413.4467278127122</v>
      </c>
      <c r="L69" s="41">
        <f t="shared" si="2"/>
        <v>170938.19673903892</v>
      </c>
    </row>
    <row r="70" spans="2:12" x14ac:dyDescent="0.35">
      <c r="B70" s="38">
        <v>4</v>
      </c>
      <c r="C70" s="39">
        <v>3</v>
      </c>
      <c r="D70" s="39">
        <v>2</v>
      </c>
      <c r="E70" s="39">
        <v>1155</v>
      </c>
      <c r="F70" s="38">
        <v>0</v>
      </c>
      <c r="G70" s="39">
        <v>0</v>
      </c>
      <c r="H70" s="39">
        <v>0</v>
      </c>
      <c r="I70" s="39">
        <v>0</v>
      </c>
      <c r="J70" s="40">
        <f t="shared" ref="J70:J133" si="3">$O$24+VLOOKUP(D70,$N$5:$O$9,2)+VLOOKUP(B70,$N$12:$O$23,2)+F70*O90+G70*O91+H70*O92+I70*O93</f>
        <v>833.42479823408985</v>
      </c>
      <c r="K70" s="39">
        <f t="shared" ref="K70:K133" si="4">J70-E70</f>
        <v>-321.57520176591015</v>
      </c>
      <c r="L70" s="41">
        <f t="shared" ref="L70:L133" si="5">K70*K70</f>
        <v>103410.61039078582</v>
      </c>
    </row>
    <row r="71" spans="2:12" x14ac:dyDescent="0.35">
      <c r="B71" s="38">
        <v>4</v>
      </c>
      <c r="C71" s="39">
        <v>4</v>
      </c>
      <c r="D71" s="39">
        <v>3</v>
      </c>
      <c r="E71" s="39">
        <v>871</v>
      </c>
      <c r="F71" s="38">
        <v>0</v>
      </c>
      <c r="G71" s="39">
        <v>0</v>
      </c>
      <c r="H71" s="39">
        <v>0</v>
      </c>
      <c r="I71" s="39">
        <v>0</v>
      </c>
      <c r="J71" s="40">
        <f t="shared" si="3"/>
        <v>810.03004672208908</v>
      </c>
      <c r="K71" s="39">
        <f t="shared" si="4"/>
        <v>-60.969953277910918</v>
      </c>
      <c r="L71" s="41">
        <f t="shared" si="5"/>
        <v>3717.3352027106403</v>
      </c>
    </row>
    <row r="72" spans="2:12" x14ac:dyDescent="0.35">
      <c r="B72" s="38">
        <v>4</v>
      </c>
      <c r="C72" s="39">
        <v>5</v>
      </c>
      <c r="D72" s="39">
        <v>4</v>
      </c>
      <c r="E72" s="39">
        <v>832</v>
      </c>
      <c r="F72" s="38">
        <v>0</v>
      </c>
      <c r="G72" s="39">
        <v>0</v>
      </c>
      <c r="H72" s="39">
        <v>0</v>
      </c>
      <c r="I72" s="39">
        <v>0</v>
      </c>
      <c r="J72" s="40">
        <f t="shared" si="3"/>
        <v>864.44742276067416</v>
      </c>
      <c r="K72" s="39">
        <f t="shared" si="4"/>
        <v>32.447422760674158</v>
      </c>
      <c r="L72" s="41">
        <f t="shared" si="5"/>
        <v>1052.8352438099155</v>
      </c>
    </row>
    <row r="73" spans="2:12" x14ac:dyDescent="0.35">
      <c r="B73" s="38">
        <v>4</v>
      </c>
      <c r="C73" s="39">
        <v>6</v>
      </c>
      <c r="D73" s="39">
        <v>5</v>
      </c>
      <c r="E73" s="39">
        <v>1101</v>
      </c>
      <c r="F73" s="38">
        <v>0</v>
      </c>
      <c r="G73" s="39">
        <v>0</v>
      </c>
      <c r="H73" s="39">
        <v>0</v>
      </c>
      <c r="I73" s="39">
        <v>0</v>
      </c>
      <c r="J73" s="40">
        <f t="shared" si="3"/>
        <v>1471.638176052717</v>
      </c>
      <c r="K73" s="39">
        <f t="shared" si="4"/>
        <v>370.63817605271697</v>
      </c>
      <c r="L73" s="41">
        <f t="shared" si="5"/>
        <v>137372.65754768482</v>
      </c>
    </row>
    <row r="74" spans="2:12" x14ac:dyDescent="0.35">
      <c r="B74" s="38">
        <v>4</v>
      </c>
      <c r="C74" s="39">
        <v>9</v>
      </c>
      <c r="D74" s="39">
        <v>1</v>
      </c>
      <c r="E74" s="39">
        <v>929</v>
      </c>
      <c r="F74" s="38">
        <v>0</v>
      </c>
      <c r="G74" s="39">
        <v>0</v>
      </c>
      <c r="H74" s="39">
        <v>0</v>
      </c>
      <c r="I74" s="39">
        <v>0</v>
      </c>
      <c r="J74" s="40">
        <f t="shared" si="3"/>
        <v>1072.5532721872878</v>
      </c>
      <c r="K74" s="39">
        <f t="shared" si="4"/>
        <v>143.5532721872878</v>
      </c>
      <c r="L74" s="41">
        <f t="shared" si="5"/>
        <v>20607.541955677538</v>
      </c>
    </row>
    <row r="75" spans="2:12" x14ac:dyDescent="0.35">
      <c r="B75" s="38">
        <v>4</v>
      </c>
      <c r="C75" s="39">
        <v>10</v>
      </c>
      <c r="D75" s="39">
        <v>2</v>
      </c>
      <c r="E75" s="39">
        <v>672</v>
      </c>
      <c r="F75" s="38">
        <v>0</v>
      </c>
      <c r="G75" s="39">
        <v>0</v>
      </c>
      <c r="H75" s="39">
        <v>0</v>
      </c>
      <c r="I75" s="39">
        <v>0</v>
      </c>
      <c r="J75" s="40">
        <f t="shared" si="3"/>
        <v>833.42479823408985</v>
      </c>
      <c r="K75" s="39">
        <f t="shared" si="4"/>
        <v>161.42479823408985</v>
      </c>
      <c r="L75" s="41">
        <f t="shared" si="5"/>
        <v>26057.965484916618</v>
      </c>
    </row>
    <row r="76" spans="2:12" x14ac:dyDescent="0.35">
      <c r="B76" s="38">
        <v>4</v>
      </c>
      <c r="C76" s="39">
        <v>11</v>
      </c>
      <c r="D76" s="39">
        <v>3</v>
      </c>
      <c r="E76" s="39">
        <v>751</v>
      </c>
      <c r="F76" s="38">
        <v>0</v>
      </c>
      <c r="G76" s="39">
        <v>0</v>
      </c>
      <c r="H76" s="39">
        <v>0</v>
      </c>
      <c r="I76" s="39">
        <v>0</v>
      </c>
      <c r="J76" s="40">
        <f t="shared" si="3"/>
        <v>810.03004672208908</v>
      </c>
      <c r="K76" s="39">
        <f t="shared" si="4"/>
        <v>59.030046722089082</v>
      </c>
      <c r="L76" s="41">
        <f t="shared" si="5"/>
        <v>3484.54641601202</v>
      </c>
    </row>
    <row r="77" spans="2:12" x14ac:dyDescent="0.35">
      <c r="B77" s="38">
        <v>4</v>
      </c>
      <c r="C77" s="39">
        <v>12</v>
      </c>
      <c r="D77" s="39">
        <v>4</v>
      </c>
      <c r="E77" s="39">
        <v>1114</v>
      </c>
      <c r="F77" s="38">
        <v>0</v>
      </c>
      <c r="G77" s="39">
        <v>0</v>
      </c>
      <c r="H77" s="39">
        <v>0</v>
      </c>
      <c r="I77" s="39">
        <v>0</v>
      </c>
      <c r="J77" s="40">
        <f t="shared" si="3"/>
        <v>864.44742276067416</v>
      </c>
      <c r="K77" s="39">
        <f t="shared" si="4"/>
        <v>-249.55257723932584</v>
      </c>
      <c r="L77" s="41">
        <f t="shared" si="5"/>
        <v>62276.48880678969</v>
      </c>
    </row>
    <row r="78" spans="2:12" x14ac:dyDescent="0.35">
      <c r="B78" s="38">
        <v>4</v>
      </c>
      <c r="C78" s="39">
        <v>13</v>
      </c>
      <c r="D78" s="39">
        <v>5</v>
      </c>
      <c r="E78" s="39">
        <v>1612</v>
      </c>
      <c r="F78" s="38">
        <v>1</v>
      </c>
      <c r="G78" s="39">
        <v>0</v>
      </c>
      <c r="H78" s="39">
        <v>0</v>
      </c>
      <c r="I78" s="39">
        <v>0</v>
      </c>
      <c r="J78" s="40">
        <f t="shared" si="3"/>
        <v>1471.638176052717</v>
      </c>
      <c r="K78" s="39">
        <f t="shared" si="4"/>
        <v>-140.36182394728303</v>
      </c>
      <c r="L78" s="41">
        <f t="shared" si="5"/>
        <v>19701.441621808077</v>
      </c>
    </row>
    <row r="79" spans="2:12" x14ac:dyDescent="0.35">
      <c r="B79" s="38">
        <v>4</v>
      </c>
      <c r="C79" s="39">
        <v>16</v>
      </c>
      <c r="D79" s="39">
        <v>1</v>
      </c>
      <c r="E79" s="39">
        <v>1267</v>
      </c>
      <c r="F79" s="38">
        <v>0</v>
      </c>
      <c r="G79" s="39">
        <v>0</v>
      </c>
      <c r="H79" s="39">
        <v>0</v>
      </c>
      <c r="I79" s="39">
        <v>0</v>
      </c>
      <c r="J79" s="40">
        <f t="shared" si="3"/>
        <v>1072.5532721872878</v>
      </c>
      <c r="K79" s="39">
        <f t="shared" si="4"/>
        <v>-194.4467278127122</v>
      </c>
      <c r="L79" s="41">
        <f t="shared" si="5"/>
        <v>37809.529957070983</v>
      </c>
    </row>
    <row r="80" spans="2:12" x14ac:dyDescent="0.35">
      <c r="B80" s="38">
        <v>4</v>
      </c>
      <c r="C80" s="39">
        <v>17</v>
      </c>
      <c r="D80" s="39">
        <v>2</v>
      </c>
      <c r="E80" s="39">
        <v>825</v>
      </c>
      <c r="F80" s="38">
        <v>0</v>
      </c>
      <c r="G80" s="39">
        <v>0</v>
      </c>
      <c r="H80" s="39">
        <v>0</v>
      </c>
      <c r="I80" s="39">
        <v>0</v>
      </c>
      <c r="J80" s="40">
        <f t="shared" si="3"/>
        <v>833.42479823408985</v>
      </c>
      <c r="K80" s="39">
        <f t="shared" si="4"/>
        <v>8.4247982340898488</v>
      </c>
      <c r="L80" s="41">
        <f t="shared" si="5"/>
        <v>70.977225285123438</v>
      </c>
    </row>
    <row r="81" spans="2:12" x14ac:dyDescent="0.35">
      <c r="B81" s="38">
        <v>4</v>
      </c>
      <c r="C81" s="39">
        <v>18</v>
      </c>
      <c r="D81" s="39">
        <v>3</v>
      </c>
      <c r="E81" s="39">
        <v>729</v>
      </c>
      <c r="F81" s="38">
        <v>0</v>
      </c>
      <c r="G81" s="39">
        <v>0</v>
      </c>
      <c r="H81" s="39">
        <v>0</v>
      </c>
      <c r="I81" s="39">
        <v>0</v>
      </c>
      <c r="J81" s="40">
        <f t="shared" si="3"/>
        <v>810.03004672208908</v>
      </c>
      <c r="K81" s="39">
        <f t="shared" si="4"/>
        <v>81.030046722089082</v>
      </c>
      <c r="L81" s="41">
        <f t="shared" si="5"/>
        <v>6565.8684717839396</v>
      </c>
    </row>
    <row r="82" spans="2:12" x14ac:dyDescent="0.35">
      <c r="B82" s="38">
        <v>4</v>
      </c>
      <c r="C82" s="39">
        <v>19</v>
      </c>
      <c r="D82" s="39">
        <v>4</v>
      </c>
      <c r="E82" s="39">
        <v>836</v>
      </c>
      <c r="F82" s="38">
        <v>0</v>
      </c>
      <c r="G82" s="39">
        <v>0</v>
      </c>
      <c r="H82" s="39">
        <v>0</v>
      </c>
      <c r="I82" s="39">
        <v>0</v>
      </c>
      <c r="J82" s="40">
        <f t="shared" si="3"/>
        <v>864.44742276067416</v>
      </c>
      <c r="K82" s="39">
        <f t="shared" si="4"/>
        <v>28.447422760674158</v>
      </c>
      <c r="L82" s="41">
        <f t="shared" si="5"/>
        <v>809.25586172452211</v>
      </c>
    </row>
    <row r="83" spans="2:12" x14ac:dyDescent="0.35">
      <c r="B83" s="38">
        <v>4</v>
      </c>
      <c r="C83" s="39">
        <v>20</v>
      </c>
      <c r="D83" s="39">
        <v>5</v>
      </c>
      <c r="E83" s="39">
        <v>1123</v>
      </c>
      <c r="F83" s="38">
        <v>0</v>
      </c>
      <c r="G83" s="39">
        <v>0</v>
      </c>
      <c r="H83" s="39">
        <v>0</v>
      </c>
      <c r="I83" s="39">
        <v>0</v>
      </c>
      <c r="J83" s="40">
        <f t="shared" si="3"/>
        <v>1471.638176052717</v>
      </c>
      <c r="K83" s="39">
        <f t="shared" si="4"/>
        <v>348.63817605271697</v>
      </c>
      <c r="L83" s="41">
        <f t="shared" si="5"/>
        <v>121548.57780136527</v>
      </c>
    </row>
    <row r="84" spans="2:12" x14ac:dyDescent="0.35">
      <c r="B84" s="38">
        <v>4</v>
      </c>
      <c r="C84" s="39">
        <v>23</v>
      </c>
      <c r="D84" s="39">
        <v>1</v>
      </c>
      <c r="E84" s="39">
        <v>900</v>
      </c>
      <c r="F84" s="38">
        <v>0</v>
      </c>
      <c r="G84" s="39">
        <v>0</v>
      </c>
      <c r="H84" s="39">
        <v>0</v>
      </c>
      <c r="I84" s="39">
        <v>0</v>
      </c>
      <c r="J84" s="40">
        <f t="shared" si="3"/>
        <v>1072.5532721872878</v>
      </c>
      <c r="K84" s="39">
        <f t="shared" si="4"/>
        <v>172.5532721872878</v>
      </c>
      <c r="L84" s="41">
        <f t="shared" si="5"/>
        <v>29774.63174254023</v>
      </c>
    </row>
    <row r="85" spans="2:12" x14ac:dyDescent="0.35">
      <c r="B85" s="38">
        <v>4</v>
      </c>
      <c r="C85" s="39">
        <v>24</v>
      </c>
      <c r="D85" s="39">
        <v>2</v>
      </c>
      <c r="E85" s="39">
        <v>702</v>
      </c>
      <c r="F85" s="38">
        <v>0</v>
      </c>
      <c r="G85" s="39">
        <v>0</v>
      </c>
      <c r="H85" s="39">
        <v>0</v>
      </c>
      <c r="I85" s="39">
        <v>0</v>
      </c>
      <c r="J85" s="40">
        <f t="shared" si="3"/>
        <v>833.42479823408985</v>
      </c>
      <c r="K85" s="39">
        <f t="shared" si="4"/>
        <v>131.42479823408985</v>
      </c>
      <c r="L85" s="41">
        <f t="shared" si="5"/>
        <v>17272.477590871225</v>
      </c>
    </row>
    <row r="86" spans="2:12" x14ac:dyDescent="0.35">
      <c r="B86" s="38">
        <v>4</v>
      </c>
      <c r="C86" s="39">
        <v>25</v>
      </c>
      <c r="D86" s="39">
        <v>3</v>
      </c>
      <c r="E86" s="39">
        <v>724</v>
      </c>
      <c r="F86" s="38">
        <v>0</v>
      </c>
      <c r="G86" s="39">
        <v>0</v>
      </c>
      <c r="H86" s="39">
        <v>0</v>
      </c>
      <c r="I86" s="39">
        <v>0</v>
      </c>
      <c r="J86" s="40">
        <f t="shared" si="3"/>
        <v>810.03004672208908</v>
      </c>
      <c r="K86" s="39">
        <f t="shared" si="4"/>
        <v>86.030046722089082</v>
      </c>
      <c r="L86" s="41">
        <f t="shared" si="5"/>
        <v>7401.1689390048305</v>
      </c>
    </row>
    <row r="87" spans="2:12" x14ac:dyDescent="0.35">
      <c r="B87" s="38">
        <v>4</v>
      </c>
      <c r="C87" s="39">
        <v>26</v>
      </c>
      <c r="D87" s="39">
        <v>4</v>
      </c>
      <c r="E87" s="39">
        <v>824</v>
      </c>
      <c r="F87" s="38">
        <v>0</v>
      </c>
      <c r="G87" s="39">
        <v>0</v>
      </c>
      <c r="H87" s="39">
        <v>0</v>
      </c>
      <c r="I87" s="39">
        <v>0</v>
      </c>
      <c r="J87" s="40">
        <f t="shared" si="3"/>
        <v>864.44742276067416</v>
      </c>
      <c r="K87" s="39">
        <f t="shared" si="4"/>
        <v>40.447422760674158</v>
      </c>
      <c r="L87" s="41">
        <f t="shared" si="5"/>
        <v>1635.994007980702</v>
      </c>
    </row>
    <row r="88" spans="2:12" x14ac:dyDescent="0.35">
      <c r="B88" s="38">
        <v>4</v>
      </c>
      <c r="C88" s="39">
        <v>27</v>
      </c>
      <c r="D88" s="39">
        <v>5</v>
      </c>
      <c r="E88" s="39">
        <v>1682</v>
      </c>
      <c r="F88" s="38">
        <v>1</v>
      </c>
      <c r="G88" s="39">
        <v>0</v>
      </c>
      <c r="H88" s="39">
        <v>0</v>
      </c>
      <c r="I88" s="39">
        <v>0</v>
      </c>
      <c r="J88" s="40">
        <f t="shared" si="3"/>
        <v>1471.638176052717</v>
      </c>
      <c r="K88" s="39">
        <f t="shared" si="4"/>
        <v>-210.36182394728303</v>
      </c>
      <c r="L88" s="41">
        <f t="shared" si="5"/>
        <v>44252.096974427703</v>
      </c>
    </row>
    <row r="89" spans="2:12" x14ac:dyDescent="0.35">
      <c r="B89" s="38">
        <v>4</v>
      </c>
      <c r="C89" s="39">
        <v>30</v>
      </c>
      <c r="D89" s="39">
        <v>1</v>
      </c>
      <c r="E89" s="39">
        <v>1146</v>
      </c>
      <c r="F89" s="38">
        <v>0</v>
      </c>
      <c r="G89" s="39">
        <v>0</v>
      </c>
      <c r="H89" s="39">
        <v>0</v>
      </c>
      <c r="I89" s="39">
        <v>0</v>
      </c>
      <c r="J89" s="40">
        <f t="shared" si="3"/>
        <v>1072.5532721872878</v>
      </c>
      <c r="K89" s="39">
        <f t="shared" si="4"/>
        <v>-73.446727812712197</v>
      </c>
      <c r="L89" s="41">
        <f t="shared" si="5"/>
        <v>5394.4218263946314</v>
      </c>
    </row>
    <row r="90" spans="2:12" x14ac:dyDescent="0.35">
      <c r="B90" s="38">
        <v>5</v>
      </c>
      <c r="C90" s="39">
        <v>1</v>
      </c>
      <c r="D90" s="39">
        <v>2</v>
      </c>
      <c r="E90" s="39">
        <v>1488</v>
      </c>
      <c r="F90" s="38">
        <v>0</v>
      </c>
      <c r="G90" s="39">
        <v>1</v>
      </c>
      <c r="H90" s="39">
        <v>0</v>
      </c>
      <c r="I90" s="39">
        <v>0</v>
      </c>
      <c r="J90" s="40">
        <f t="shared" si="3"/>
        <v>959.84619956331392</v>
      </c>
      <c r="K90" s="39">
        <f t="shared" si="4"/>
        <v>-528.15380043668608</v>
      </c>
      <c r="L90" s="41">
        <f t="shared" si="5"/>
        <v>278946.43691571482</v>
      </c>
    </row>
    <row r="91" spans="2:12" x14ac:dyDescent="0.35">
      <c r="B91" s="38">
        <v>5</v>
      </c>
      <c r="C91" s="39">
        <v>2</v>
      </c>
      <c r="D91" s="39">
        <v>3</v>
      </c>
      <c r="E91" s="39">
        <v>1121</v>
      </c>
      <c r="F91" s="38">
        <v>0</v>
      </c>
      <c r="G91" s="39">
        <v>0</v>
      </c>
      <c r="H91" s="39">
        <v>0</v>
      </c>
      <c r="I91" s="39">
        <v>0</v>
      </c>
      <c r="J91" s="40">
        <f t="shared" si="3"/>
        <v>936.45144805131315</v>
      </c>
      <c r="K91" s="39">
        <f t="shared" si="4"/>
        <v>-184.54855194868685</v>
      </c>
      <c r="L91" s="41">
        <f t="shared" si="5"/>
        <v>34058.168026357169</v>
      </c>
    </row>
    <row r="92" spans="2:12" x14ac:dyDescent="0.35">
      <c r="B92" s="38">
        <v>5</v>
      </c>
      <c r="C92" s="39">
        <v>3</v>
      </c>
      <c r="D92" s="39">
        <v>4</v>
      </c>
      <c r="E92" s="39">
        <v>1147</v>
      </c>
      <c r="F92" s="38">
        <v>0</v>
      </c>
      <c r="G92" s="39">
        <v>0</v>
      </c>
      <c r="H92" s="39">
        <v>0</v>
      </c>
      <c r="I92" s="39">
        <v>0</v>
      </c>
      <c r="J92" s="40">
        <f t="shared" si="3"/>
        <v>990.86882408989823</v>
      </c>
      <c r="K92" s="39">
        <f t="shared" si="4"/>
        <v>-156.13117591010177</v>
      </c>
      <c r="L92" s="41">
        <f t="shared" si="5"/>
        <v>24376.944091071146</v>
      </c>
    </row>
    <row r="93" spans="2:12" x14ac:dyDescent="0.35">
      <c r="B93" s="38">
        <v>5</v>
      </c>
      <c r="C93" s="39">
        <v>4</v>
      </c>
      <c r="D93" s="39">
        <v>5</v>
      </c>
      <c r="E93" s="39">
        <v>1455</v>
      </c>
      <c r="F93" s="38">
        <v>0</v>
      </c>
      <c r="G93" s="39">
        <v>0</v>
      </c>
      <c r="H93" s="39">
        <v>0</v>
      </c>
      <c r="I93" s="39">
        <v>0</v>
      </c>
      <c r="J93" s="40">
        <f t="shared" si="3"/>
        <v>1598.0595773819412</v>
      </c>
      <c r="K93" s="39">
        <f t="shared" si="4"/>
        <v>143.05957738194115</v>
      </c>
      <c r="L93" s="41">
        <f t="shared" si="5"/>
        <v>20466.042680699607</v>
      </c>
    </row>
    <row r="94" spans="2:12" x14ac:dyDescent="0.35">
      <c r="B94" s="38">
        <v>5</v>
      </c>
      <c r="C94" s="39">
        <v>7</v>
      </c>
      <c r="D94" s="39">
        <v>1</v>
      </c>
      <c r="E94" s="39">
        <v>1330</v>
      </c>
      <c r="F94" s="38">
        <v>0</v>
      </c>
      <c r="G94" s="39">
        <v>0</v>
      </c>
      <c r="H94" s="39">
        <v>0</v>
      </c>
      <c r="I94" s="39">
        <v>0</v>
      </c>
      <c r="J94" s="40">
        <f t="shared" si="3"/>
        <v>1198.974673516512</v>
      </c>
      <c r="K94" s="39">
        <f t="shared" si="4"/>
        <v>-131.02532648348802</v>
      </c>
      <c r="L94" s="41">
        <f t="shared" si="5"/>
        <v>17167.636180104626</v>
      </c>
    </row>
    <row r="95" spans="2:12" x14ac:dyDescent="0.35">
      <c r="B95" s="38">
        <v>5</v>
      </c>
      <c r="C95" s="39">
        <v>8</v>
      </c>
      <c r="D95" s="39">
        <v>2</v>
      </c>
      <c r="E95" s="39">
        <v>819</v>
      </c>
      <c r="F95" s="38">
        <v>0</v>
      </c>
      <c r="G95" s="39">
        <v>0</v>
      </c>
      <c r="H95" s="39">
        <v>0</v>
      </c>
      <c r="I95" s="39">
        <v>0</v>
      </c>
      <c r="J95" s="40">
        <f t="shared" si="3"/>
        <v>959.84619956331392</v>
      </c>
      <c r="K95" s="39">
        <f t="shared" si="4"/>
        <v>140.84619956331392</v>
      </c>
      <c r="L95" s="41">
        <f t="shared" si="5"/>
        <v>19837.651931428849</v>
      </c>
    </row>
    <row r="96" spans="2:12" x14ac:dyDescent="0.35">
      <c r="B96" s="38">
        <v>5</v>
      </c>
      <c r="C96" s="39">
        <v>9</v>
      </c>
      <c r="D96" s="39">
        <v>3</v>
      </c>
      <c r="E96" s="39">
        <v>743</v>
      </c>
      <c r="F96" s="38">
        <v>0</v>
      </c>
      <c r="G96" s="39">
        <v>0</v>
      </c>
      <c r="H96" s="39">
        <v>0</v>
      </c>
      <c r="I96" s="39">
        <v>0</v>
      </c>
      <c r="J96" s="40">
        <f t="shared" si="3"/>
        <v>936.45144805131315</v>
      </c>
      <c r="K96" s="39">
        <f t="shared" si="4"/>
        <v>193.45144805131315</v>
      </c>
      <c r="L96" s="41">
        <f t="shared" si="5"/>
        <v>37423.462753149914</v>
      </c>
    </row>
    <row r="97" spans="2:12" x14ac:dyDescent="0.35">
      <c r="B97" s="38">
        <v>5</v>
      </c>
      <c r="C97" s="39">
        <v>10</v>
      </c>
      <c r="D97" s="39">
        <v>4</v>
      </c>
      <c r="E97" s="39">
        <v>921</v>
      </c>
      <c r="F97" s="38">
        <v>0</v>
      </c>
      <c r="G97" s="39">
        <v>0</v>
      </c>
      <c r="H97" s="39">
        <v>0</v>
      </c>
      <c r="I97" s="39">
        <v>0</v>
      </c>
      <c r="J97" s="40">
        <f t="shared" si="3"/>
        <v>990.86882408989823</v>
      </c>
      <c r="K97" s="39">
        <f t="shared" si="4"/>
        <v>69.868824089898226</v>
      </c>
      <c r="L97" s="41">
        <f t="shared" si="5"/>
        <v>4881.6525797051427</v>
      </c>
    </row>
    <row r="98" spans="2:12" x14ac:dyDescent="0.35">
      <c r="B98" s="38">
        <v>5</v>
      </c>
      <c r="C98" s="39">
        <v>11</v>
      </c>
      <c r="D98" s="39">
        <v>5</v>
      </c>
      <c r="E98" s="39">
        <v>1731</v>
      </c>
      <c r="F98" s="38">
        <v>1</v>
      </c>
      <c r="G98" s="39">
        <v>1</v>
      </c>
      <c r="H98" s="39">
        <v>0</v>
      </c>
      <c r="I98" s="39">
        <v>0</v>
      </c>
      <c r="J98" s="40">
        <f t="shared" si="3"/>
        <v>1598.0595773819412</v>
      </c>
      <c r="K98" s="39">
        <f t="shared" si="4"/>
        <v>-132.94042261805885</v>
      </c>
      <c r="L98" s="41">
        <f t="shared" si="5"/>
        <v>17673.155965868093</v>
      </c>
    </row>
    <row r="99" spans="2:12" x14ac:dyDescent="0.35">
      <c r="B99" s="38">
        <v>5</v>
      </c>
      <c r="C99" s="39">
        <v>14</v>
      </c>
      <c r="D99" s="39">
        <v>1</v>
      </c>
      <c r="E99" s="39">
        <v>1118</v>
      </c>
      <c r="F99" s="38">
        <v>0</v>
      </c>
      <c r="G99" s="39">
        <v>0</v>
      </c>
      <c r="H99" s="39">
        <v>0</v>
      </c>
      <c r="I99" s="39">
        <v>0</v>
      </c>
      <c r="J99" s="40">
        <f t="shared" si="3"/>
        <v>1198.974673516512</v>
      </c>
      <c r="K99" s="39">
        <f t="shared" si="4"/>
        <v>80.974673516511984</v>
      </c>
      <c r="L99" s="41">
        <f t="shared" si="5"/>
        <v>6556.8977511057074</v>
      </c>
    </row>
    <row r="100" spans="2:12" x14ac:dyDescent="0.35">
      <c r="B100" s="38">
        <v>5</v>
      </c>
      <c r="C100" s="39">
        <v>15</v>
      </c>
      <c r="D100" s="39">
        <v>2</v>
      </c>
      <c r="E100" s="39">
        <v>1064</v>
      </c>
      <c r="F100" s="38">
        <v>0</v>
      </c>
      <c r="G100" s="39">
        <v>0</v>
      </c>
      <c r="H100" s="39">
        <v>0</v>
      </c>
      <c r="I100" s="39">
        <v>0</v>
      </c>
      <c r="J100" s="40">
        <f t="shared" si="3"/>
        <v>959.84619956331392</v>
      </c>
      <c r="K100" s="39">
        <f t="shared" si="4"/>
        <v>-104.15380043668608</v>
      </c>
      <c r="L100" s="41">
        <f t="shared" si="5"/>
        <v>10848.01414540503</v>
      </c>
    </row>
    <row r="101" spans="2:12" x14ac:dyDescent="0.35">
      <c r="B101" s="38">
        <v>5</v>
      </c>
      <c r="C101" s="39">
        <v>16</v>
      </c>
      <c r="D101" s="39">
        <v>3</v>
      </c>
      <c r="E101" s="39">
        <v>869</v>
      </c>
      <c r="F101" s="38">
        <v>0</v>
      </c>
      <c r="G101" s="39">
        <v>0</v>
      </c>
      <c r="H101" s="39">
        <v>0</v>
      </c>
      <c r="I101" s="39">
        <v>0</v>
      </c>
      <c r="J101" s="40">
        <f t="shared" si="3"/>
        <v>936.45144805131315</v>
      </c>
      <c r="K101" s="39">
        <f t="shared" si="4"/>
        <v>67.45144805131315</v>
      </c>
      <c r="L101" s="41">
        <f t="shared" si="5"/>
        <v>4549.6978442189966</v>
      </c>
    </row>
    <row r="102" spans="2:12" x14ac:dyDescent="0.35">
      <c r="B102" s="38">
        <v>5</v>
      </c>
      <c r="C102" s="39">
        <v>17</v>
      </c>
      <c r="D102" s="39">
        <v>4</v>
      </c>
      <c r="E102" s="39">
        <v>844</v>
      </c>
      <c r="F102" s="38">
        <v>0</v>
      </c>
      <c r="G102" s="39">
        <v>0</v>
      </c>
      <c r="H102" s="39">
        <v>0</v>
      </c>
      <c r="I102" s="39">
        <v>0</v>
      </c>
      <c r="J102" s="40">
        <f t="shared" si="3"/>
        <v>990.86882408989823</v>
      </c>
      <c r="K102" s="39">
        <f t="shared" si="4"/>
        <v>146.86882408989823</v>
      </c>
      <c r="L102" s="41">
        <f t="shared" si="5"/>
        <v>21570.451489549469</v>
      </c>
    </row>
    <row r="103" spans="2:12" x14ac:dyDescent="0.35">
      <c r="B103" s="38">
        <v>5</v>
      </c>
      <c r="C103" s="39">
        <v>18</v>
      </c>
      <c r="D103" s="39">
        <v>5</v>
      </c>
      <c r="E103" s="39">
        <v>1251</v>
      </c>
      <c r="F103" s="38">
        <v>0</v>
      </c>
      <c r="G103" s="39">
        <v>0</v>
      </c>
      <c r="H103" s="39">
        <v>0</v>
      </c>
      <c r="I103" s="39">
        <v>0</v>
      </c>
      <c r="J103" s="40">
        <f t="shared" si="3"/>
        <v>1598.0595773819412</v>
      </c>
      <c r="K103" s="39">
        <f t="shared" si="4"/>
        <v>347.05957738194115</v>
      </c>
      <c r="L103" s="41">
        <f t="shared" si="5"/>
        <v>120450.3502525316</v>
      </c>
    </row>
    <row r="104" spans="2:12" x14ac:dyDescent="0.35">
      <c r="B104" s="38">
        <v>5</v>
      </c>
      <c r="C104" s="39">
        <v>21</v>
      </c>
      <c r="D104" s="39">
        <v>1</v>
      </c>
      <c r="E104" s="39">
        <v>1187</v>
      </c>
      <c r="F104" s="38">
        <v>0</v>
      </c>
      <c r="G104" s="39">
        <v>0</v>
      </c>
      <c r="H104" s="39">
        <v>0</v>
      </c>
      <c r="I104" s="39">
        <v>0</v>
      </c>
      <c r="J104" s="40">
        <f t="shared" si="3"/>
        <v>1198.974673516512</v>
      </c>
      <c r="K104" s="39">
        <f t="shared" si="4"/>
        <v>11.974673516511984</v>
      </c>
      <c r="L104" s="41">
        <f t="shared" si="5"/>
        <v>143.39280582705351</v>
      </c>
    </row>
    <row r="105" spans="2:12" x14ac:dyDescent="0.35">
      <c r="B105" s="38">
        <v>5</v>
      </c>
      <c r="C105" s="39">
        <v>22</v>
      </c>
      <c r="D105" s="39">
        <v>2</v>
      </c>
      <c r="E105" s="39">
        <v>785</v>
      </c>
      <c r="F105" s="38">
        <v>0</v>
      </c>
      <c r="G105" s="39">
        <v>0</v>
      </c>
      <c r="H105" s="39">
        <v>0</v>
      </c>
      <c r="I105" s="39">
        <v>0</v>
      </c>
      <c r="J105" s="40">
        <f t="shared" si="3"/>
        <v>959.84619956331392</v>
      </c>
      <c r="K105" s="39">
        <f t="shared" si="4"/>
        <v>174.84619956331392</v>
      </c>
      <c r="L105" s="41">
        <f t="shared" si="5"/>
        <v>30571.193501734197</v>
      </c>
    </row>
    <row r="106" spans="2:12" x14ac:dyDescent="0.35">
      <c r="B106" s="38">
        <v>5</v>
      </c>
      <c r="C106" s="39">
        <v>23</v>
      </c>
      <c r="D106" s="39">
        <v>3</v>
      </c>
      <c r="E106" s="39">
        <v>705</v>
      </c>
      <c r="F106" s="38">
        <v>0</v>
      </c>
      <c r="G106" s="39">
        <v>0</v>
      </c>
      <c r="H106" s="39">
        <v>0</v>
      </c>
      <c r="I106" s="39">
        <v>0</v>
      </c>
      <c r="J106" s="40">
        <f t="shared" si="3"/>
        <v>936.45144805131315</v>
      </c>
      <c r="K106" s="39">
        <f t="shared" si="4"/>
        <v>231.45144805131315</v>
      </c>
      <c r="L106" s="41">
        <f t="shared" si="5"/>
        <v>53569.77280504971</v>
      </c>
    </row>
    <row r="107" spans="2:12" x14ac:dyDescent="0.35">
      <c r="B107" s="38">
        <v>5</v>
      </c>
      <c r="C107" s="39">
        <v>24</v>
      </c>
      <c r="D107" s="39">
        <v>4</v>
      </c>
      <c r="E107" s="39">
        <v>890</v>
      </c>
      <c r="F107" s="38">
        <v>0</v>
      </c>
      <c r="G107" s="39">
        <v>0</v>
      </c>
      <c r="H107" s="39">
        <v>0</v>
      </c>
      <c r="I107" s="39">
        <v>0</v>
      </c>
      <c r="J107" s="40">
        <f t="shared" si="3"/>
        <v>990.86882408989823</v>
      </c>
      <c r="K107" s="39">
        <f t="shared" si="4"/>
        <v>100.86882408989823</v>
      </c>
      <c r="L107" s="41">
        <f t="shared" si="5"/>
        <v>10174.519673278832</v>
      </c>
    </row>
    <row r="108" spans="2:12" x14ac:dyDescent="0.35">
      <c r="B108" s="38">
        <v>5</v>
      </c>
      <c r="C108" s="39">
        <v>25</v>
      </c>
      <c r="D108" s="39">
        <v>5</v>
      </c>
      <c r="E108" s="39">
        <v>1754</v>
      </c>
      <c r="F108" s="38">
        <v>0</v>
      </c>
      <c r="G108" s="39">
        <v>0</v>
      </c>
      <c r="H108" s="39">
        <v>1</v>
      </c>
      <c r="I108" s="39">
        <v>0</v>
      </c>
      <c r="J108" s="40">
        <f t="shared" si="3"/>
        <v>1598.0595773819412</v>
      </c>
      <c r="K108" s="39">
        <f t="shared" si="4"/>
        <v>-155.94042261805885</v>
      </c>
      <c r="L108" s="41">
        <f t="shared" si="5"/>
        <v>24317.415406298798</v>
      </c>
    </row>
    <row r="109" spans="2:12" x14ac:dyDescent="0.35">
      <c r="B109" s="38">
        <v>5</v>
      </c>
      <c r="C109" s="39">
        <v>29</v>
      </c>
      <c r="D109" s="39">
        <v>2</v>
      </c>
      <c r="E109" s="39">
        <v>1310</v>
      </c>
      <c r="F109" s="38">
        <v>0</v>
      </c>
      <c r="G109" s="39">
        <v>0</v>
      </c>
      <c r="H109" s="39">
        <v>0</v>
      </c>
      <c r="I109" s="39">
        <v>1</v>
      </c>
      <c r="J109" s="40">
        <f t="shared" si="3"/>
        <v>959.84619956331392</v>
      </c>
      <c r="K109" s="39">
        <f t="shared" si="4"/>
        <v>-350.15380043668608</v>
      </c>
      <c r="L109" s="41">
        <f t="shared" si="5"/>
        <v>122607.68396025458</v>
      </c>
    </row>
    <row r="110" spans="2:12" x14ac:dyDescent="0.35">
      <c r="B110" s="38">
        <v>5</v>
      </c>
      <c r="C110" s="39">
        <v>30</v>
      </c>
      <c r="D110" s="39">
        <v>3</v>
      </c>
      <c r="E110" s="39">
        <v>937</v>
      </c>
      <c r="F110" s="38">
        <v>0</v>
      </c>
      <c r="G110" s="39">
        <v>0</v>
      </c>
      <c r="H110" s="39">
        <v>0</v>
      </c>
      <c r="I110" s="39">
        <v>0</v>
      </c>
      <c r="J110" s="40">
        <f t="shared" si="3"/>
        <v>936.45144805131315</v>
      </c>
      <c r="K110" s="39">
        <f t="shared" si="4"/>
        <v>-0.54855194868684976</v>
      </c>
      <c r="L110" s="41">
        <f t="shared" si="5"/>
        <v>0.30090924040814027</v>
      </c>
    </row>
    <row r="111" spans="2:12" x14ac:dyDescent="0.35">
      <c r="B111" s="38">
        <v>5</v>
      </c>
      <c r="C111" s="39">
        <v>31</v>
      </c>
      <c r="D111" s="39">
        <v>4</v>
      </c>
      <c r="E111" s="39">
        <v>956</v>
      </c>
      <c r="F111" s="38">
        <v>0</v>
      </c>
      <c r="G111" s="39">
        <v>0</v>
      </c>
      <c r="H111" s="39">
        <v>0</v>
      </c>
      <c r="I111" s="39">
        <v>0</v>
      </c>
      <c r="J111" s="40">
        <f t="shared" si="3"/>
        <v>990.86882408989823</v>
      </c>
      <c r="K111" s="39">
        <f t="shared" si="4"/>
        <v>34.868824089898226</v>
      </c>
      <c r="L111" s="41">
        <f t="shared" si="5"/>
        <v>1215.8348934122669</v>
      </c>
    </row>
    <row r="112" spans="2:12" x14ac:dyDescent="0.35">
      <c r="B112" s="38">
        <v>6</v>
      </c>
      <c r="C112" s="39">
        <v>1</v>
      </c>
      <c r="D112" s="39">
        <v>5</v>
      </c>
      <c r="E112" s="39">
        <v>2068</v>
      </c>
      <c r="F112" s="38">
        <v>0</v>
      </c>
      <c r="G112" s="39">
        <v>0</v>
      </c>
      <c r="H112" s="39">
        <v>0</v>
      </c>
      <c r="I112" s="39">
        <v>0</v>
      </c>
      <c r="J112" s="40">
        <f t="shared" si="3"/>
        <v>1594.3386703470635</v>
      </c>
      <c r="K112" s="39">
        <f t="shared" si="4"/>
        <v>-473.6613296529365</v>
      </c>
      <c r="L112" s="41">
        <f t="shared" si="5"/>
        <v>224355.05520858779</v>
      </c>
    </row>
    <row r="113" spans="2:12" x14ac:dyDescent="0.35">
      <c r="B113" s="38">
        <v>6</v>
      </c>
      <c r="C113" s="39">
        <v>4</v>
      </c>
      <c r="D113" s="39">
        <v>1</v>
      </c>
      <c r="E113" s="39">
        <v>1383</v>
      </c>
      <c r="F113" s="38">
        <v>0</v>
      </c>
      <c r="G113" s="39">
        <v>0</v>
      </c>
      <c r="H113" s="39">
        <v>0</v>
      </c>
      <c r="I113" s="39">
        <v>0</v>
      </c>
      <c r="J113" s="40">
        <f t="shared" si="3"/>
        <v>1195.2537664816343</v>
      </c>
      <c r="K113" s="39">
        <f t="shared" si="4"/>
        <v>-187.74623351836567</v>
      </c>
      <c r="L113" s="41">
        <f t="shared" si="5"/>
        <v>35248.648200332696</v>
      </c>
    </row>
    <row r="114" spans="2:12" x14ac:dyDescent="0.35">
      <c r="B114" s="38">
        <v>6</v>
      </c>
      <c r="C114" s="39">
        <v>5</v>
      </c>
      <c r="D114" s="39">
        <v>2</v>
      </c>
      <c r="E114" s="39">
        <v>842</v>
      </c>
      <c r="F114" s="38">
        <v>0</v>
      </c>
      <c r="G114" s="39">
        <v>0</v>
      </c>
      <c r="H114" s="39">
        <v>0</v>
      </c>
      <c r="I114" s="39">
        <v>0</v>
      </c>
      <c r="J114" s="40">
        <f t="shared" si="3"/>
        <v>956.12529252843649</v>
      </c>
      <c r="K114" s="39">
        <f t="shared" si="4"/>
        <v>114.12529252843649</v>
      </c>
      <c r="L114" s="41">
        <f t="shared" si="5"/>
        <v>13024.582394701201</v>
      </c>
    </row>
    <row r="115" spans="2:12" x14ac:dyDescent="0.35">
      <c r="B115" s="38">
        <v>6</v>
      </c>
      <c r="C115" s="39">
        <v>6</v>
      </c>
      <c r="D115" s="39">
        <v>3</v>
      </c>
      <c r="E115" s="39">
        <v>923</v>
      </c>
      <c r="F115" s="38">
        <v>0</v>
      </c>
      <c r="G115" s="39">
        <v>0</v>
      </c>
      <c r="H115" s="39">
        <v>0</v>
      </c>
      <c r="I115" s="39">
        <v>0</v>
      </c>
      <c r="J115" s="40">
        <f t="shared" si="3"/>
        <v>932.73054101643572</v>
      </c>
      <c r="K115" s="39">
        <f t="shared" si="4"/>
        <v>9.7305410164357227</v>
      </c>
      <c r="L115" s="41">
        <f t="shared" si="5"/>
        <v>94.68342847253794</v>
      </c>
    </row>
    <row r="116" spans="2:12" x14ac:dyDescent="0.35">
      <c r="B116" s="38">
        <v>6</v>
      </c>
      <c r="C116" s="39">
        <v>7</v>
      </c>
      <c r="D116" s="39">
        <v>4</v>
      </c>
      <c r="E116" s="39">
        <v>959</v>
      </c>
      <c r="F116" s="38">
        <v>0</v>
      </c>
      <c r="G116" s="39">
        <v>0</v>
      </c>
      <c r="H116" s="39">
        <v>0</v>
      </c>
      <c r="I116" s="39">
        <v>0</v>
      </c>
      <c r="J116" s="40">
        <f t="shared" si="3"/>
        <v>987.1479170550208</v>
      </c>
      <c r="K116" s="39">
        <f t="shared" si="4"/>
        <v>28.147917055020798</v>
      </c>
      <c r="L116" s="41">
        <f t="shared" si="5"/>
        <v>792.30523453633077</v>
      </c>
    </row>
    <row r="117" spans="2:12" x14ac:dyDescent="0.35">
      <c r="B117" s="38">
        <v>6</v>
      </c>
      <c r="C117" s="39">
        <v>8</v>
      </c>
      <c r="D117" s="39">
        <v>5</v>
      </c>
      <c r="E117" s="39">
        <v>1820</v>
      </c>
      <c r="F117" s="38">
        <v>1</v>
      </c>
      <c r="G117" s="39">
        <v>0</v>
      </c>
      <c r="H117" s="39">
        <v>0</v>
      </c>
      <c r="I117" s="39">
        <v>0</v>
      </c>
      <c r="J117" s="40">
        <f t="shared" si="3"/>
        <v>1594.3386703470635</v>
      </c>
      <c r="K117" s="39">
        <f t="shared" si="4"/>
        <v>-225.6613296529365</v>
      </c>
      <c r="L117" s="41">
        <f t="shared" si="5"/>
        <v>50923.035700731278</v>
      </c>
    </row>
    <row r="118" spans="2:12" x14ac:dyDescent="0.35">
      <c r="B118" s="38">
        <v>6</v>
      </c>
      <c r="C118" s="39">
        <v>11</v>
      </c>
      <c r="D118" s="39">
        <v>1</v>
      </c>
      <c r="E118" s="39">
        <v>1164</v>
      </c>
      <c r="F118" s="38">
        <v>0</v>
      </c>
      <c r="G118" s="39">
        <v>0</v>
      </c>
      <c r="H118" s="39">
        <v>0</v>
      </c>
      <c r="I118" s="39">
        <v>0</v>
      </c>
      <c r="J118" s="40">
        <f t="shared" si="3"/>
        <v>1195.2537664816343</v>
      </c>
      <c r="K118" s="39">
        <f t="shared" si="4"/>
        <v>31.253766481634329</v>
      </c>
      <c r="L118" s="41">
        <f t="shared" si="5"/>
        <v>976.79791928852944</v>
      </c>
    </row>
    <row r="119" spans="2:12" x14ac:dyDescent="0.35">
      <c r="B119" s="38">
        <v>6</v>
      </c>
      <c r="C119" s="39">
        <v>12</v>
      </c>
      <c r="D119" s="39">
        <v>2</v>
      </c>
      <c r="E119" s="39">
        <v>928</v>
      </c>
      <c r="F119" s="38">
        <v>0</v>
      </c>
      <c r="G119" s="39">
        <v>0</v>
      </c>
      <c r="H119" s="39">
        <v>0</v>
      </c>
      <c r="I119" s="39">
        <v>0</v>
      </c>
      <c r="J119" s="40">
        <f t="shared" si="3"/>
        <v>956.12529252843649</v>
      </c>
      <c r="K119" s="39">
        <f t="shared" si="4"/>
        <v>28.125292528436489</v>
      </c>
      <c r="L119" s="41">
        <f t="shared" si="5"/>
        <v>791.03207981012542</v>
      </c>
    </row>
    <row r="120" spans="2:12" x14ac:dyDescent="0.35">
      <c r="B120" s="38">
        <v>6</v>
      </c>
      <c r="C120" s="39">
        <v>14</v>
      </c>
      <c r="D120" s="39">
        <v>4</v>
      </c>
      <c r="E120" s="39">
        <v>919</v>
      </c>
      <c r="F120" s="38">
        <v>0</v>
      </c>
      <c r="G120" s="39">
        <v>0</v>
      </c>
      <c r="H120" s="39">
        <v>0</v>
      </c>
      <c r="I120" s="39">
        <v>0</v>
      </c>
      <c r="J120" s="40">
        <f t="shared" si="3"/>
        <v>987.1479170550208</v>
      </c>
      <c r="K120" s="39">
        <f t="shared" si="4"/>
        <v>68.147917055020798</v>
      </c>
      <c r="L120" s="41">
        <f t="shared" si="5"/>
        <v>4644.1385989379942</v>
      </c>
    </row>
    <row r="121" spans="2:12" x14ac:dyDescent="0.35">
      <c r="B121" s="38">
        <v>6</v>
      </c>
      <c r="C121" s="39">
        <v>15</v>
      </c>
      <c r="D121" s="39">
        <v>5</v>
      </c>
      <c r="E121" s="39">
        <v>1460</v>
      </c>
      <c r="F121" s="38">
        <v>0</v>
      </c>
      <c r="G121" s="39">
        <v>0</v>
      </c>
      <c r="H121" s="39">
        <v>0</v>
      </c>
      <c r="I121" s="39">
        <v>0</v>
      </c>
      <c r="J121" s="40">
        <f t="shared" si="3"/>
        <v>1594.3386703470635</v>
      </c>
      <c r="K121" s="39">
        <f t="shared" si="4"/>
        <v>134.3386703470635</v>
      </c>
      <c r="L121" s="41">
        <f t="shared" si="5"/>
        <v>18046.878350616997</v>
      </c>
    </row>
    <row r="122" spans="2:12" x14ac:dyDescent="0.35">
      <c r="B122" s="38">
        <v>6</v>
      </c>
      <c r="C122" s="39">
        <v>18</v>
      </c>
      <c r="D122" s="39">
        <v>1</v>
      </c>
      <c r="E122" s="39">
        <v>1081</v>
      </c>
      <c r="F122" s="38">
        <v>0</v>
      </c>
      <c r="G122" s="39">
        <v>0</v>
      </c>
      <c r="H122" s="39">
        <v>0</v>
      </c>
      <c r="I122" s="39">
        <v>0</v>
      </c>
      <c r="J122" s="40">
        <f t="shared" si="3"/>
        <v>1195.2537664816343</v>
      </c>
      <c r="K122" s="39">
        <f t="shared" si="4"/>
        <v>114.25376648163433</v>
      </c>
      <c r="L122" s="41">
        <f t="shared" si="5"/>
        <v>13053.923155239829</v>
      </c>
    </row>
    <row r="123" spans="2:12" x14ac:dyDescent="0.35">
      <c r="B123" s="38">
        <v>6</v>
      </c>
      <c r="C123" s="39">
        <v>19</v>
      </c>
      <c r="D123" s="39">
        <v>2</v>
      </c>
      <c r="E123" s="39">
        <v>993</v>
      </c>
      <c r="F123" s="38">
        <v>0</v>
      </c>
      <c r="G123" s="39">
        <v>0</v>
      </c>
      <c r="H123" s="39">
        <v>0</v>
      </c>
      <c r="I123" s="39">
        <v>0</v>
      </c>
      <c r="J123" s="40">
        <f t="shared" si="3"/>
        <v>956.12529252843649</v>
      </c>
      <c r="K123" s="39">
        <f t="shared" si="4"/>
        <v>-36.874707471563511</v>
      </c>
      <c r="L123" s="41">
        <f t="shared" si="5"/>
        <v>1359.7440511133818</v>
      </c>
    </row>
    <row r="124" spans="2:12" x14ac:dyDescent="0.35">
      <c r="B124" s="38">
        <v>6</v>
      </c>
      <c r="C124" s="39">
        <v>20</v>
      </c>
      <c r="D124" s="39">
        <v>3</v>
      </c>
      <c r="E124" s="39">
        <v>862</v>
      </c>
      <c r="F124" s="38">
        <v>0</v>
      </c>
      <c r="G124" s="39">
        <v>0</v>
      </c>
      <c r="H124" s="39">
        <v>0</v>
      </c>
      <c r="I124" s="39">
        <v>0</v>
      </c>
      <c r="J124" s="40">
        <f t="shared" si="3"/>
        <v>932.73054101643572</v>
      </c>
      <c r="K124" s="39">
        <f t="shared" si="4"/>
        <v>70.730541016435723</v>
      </c>
      <c r="L124" s="41">
        <f t="shared" si="5"/>
        <v>5002.8094324776957</v>
      </c>
    </row>
    <row r="125" spans="2:12" x14ac:dyDescent="0.35">
      <c r="B125" s="38">
        <v>6</v>
      </c>
      <c r="C125" s="39">
        <v>21</v>
      </c>
      <c r="D125" s="39">
        <v>4</v>
      </c>
      <c r="E125" s="39">
        <v>900</v>
      </c>
      <c r="F125" s="38">
        <v>0</v>
      </c>
      <c r="G125" s="39">
        <v>0</v>
      </c>
      <c r="H125" s="39">
        <v>0</v>
      </c>
      <c r="I125" s="39">
        <v>0</v>
      </c>
      <c r="J125" s="40">
        <f t="shared" si="3"/>
        <v>987.1479170550208</v>
      </c>
      <c r="K125" s="39">
        <f t="shared" si="4"/>
        <v>87.147917055020798</v>
      </c>
      <c r="L125" s="41">
        <f t="shared" si="5"/>
        <v>7594.759447028785</v>
      </c>
    </row>
    <row r="126" spans="2:12" x14ac:dyDescent="0.35">
      <c r="B126" s="38">
        <v>6</v>
      </c>
      <c r="C126" s="39">
        <v>22</v>
      </c>
      <c r="D126" s="39">
        <v>5</v>
      </c>
      <c r="E126" s="39">
        <v>1769</v>
      </c>
      <c r="F126" s="38">
        <v>1</v>
      </c>
      <c r="G126" s="39">
        <v>0</v>
      </c>
      <c r="H126" s="39">
        <v>0</v>
      </c>
      <c r="I126" s="39">
        <v>0</v>
      </c>
      <c r="J126" s="40">
        <f t="shared" si="3"/>
        <v>1594.3386703470635</v>
      </c>
      <c r="K126" s="39">
        <f t="shared" si="4"/>
        <v>-174.6613296529365</v>
      </c>
      <c r="L126" s="41">
        <f t="shared" si="5"/>
        <v>30506.580076131755</v>
      </c>
    </row>
    <row r="127" spans="2:12" x14ac:dyDescent="0.35">
      <c r="B127" s="38">
        <v>6</v>
      </c>
      <c r="C127" s="39">
        <v>25</v>
      </c>
      <c r="D127" s="39">
        <v>1</v>
      </c>
      <c r="E127" s="39">
        <v>1059</v>
      </c>
      <c r="F127" s="38">
        <v>0</v>
      </c>
      <c r="G127" s="39">
        <v>0</v>
      </c>
      <c r="H127" s="39">
        <v>0</v>
      </c>
      <c r="I127" s="39">
        <v>0</v>
      </c>
      <c r="J127" s="40">
        <f t="shared" si="3"/>
        <v>1195.2537664816343</v>
      </c>
      <c r="K127" s="39">
        <f t="shared" si="4"/>
        <v>136.25376648163433</v>
      </c>
      <c r="L127" s="41">
        <f t="shared" si="5"/>
        <v>18565.08888043174</v>
      </c>
    </row>
    <row r="128" spans="2:12" x14ac:dyDescent="0.35">
      <c r="B128" s="38">
        <v>6</v>
      </c>
      <c r="C128" s="39">
        <v>26</v>
      </c>
      <c r="D128" s="39">
        <v>2</v>
      </c>
      <c r="E128" s="39">
        <v>924</v>
      </c>
      <c r="F128" s="38">
        <v>0</v>
      </c>
      <c r="G128" s="39">
        <v>0</v>
      </c>
      <c r="H128" s="39">
        <v>0</v>
      </c>
      <c r="I128" s="39">
        <v>0</v>
      </c>
      <c r="J128" s="40">
        <f t="shared" si="3"/>
        <v>956.12529252843649</v>
      </c>
      <c r="K128" s="39">
        <f t="shared" si="4"/>
        <v>32.125292528436489</v>
      </c>
      <c r="L128" s="41">
        <f t="shared" si="5"/>
        <v>1032.0344200376173</v>
      </c>
    </row>
    <row r="129" spans="2:12" x14ac:dyDescent="0.35">
      <c r="B129" s="38">
        <v>6</v>
      </c>
      <c r="C129" s="39">
        <v>27</v>
      </c>
      <c r="D129" s="39">
        <v>3</v>
      </c>
      <c r="E129" s="39">
        <v>859</v>
      </c>
      <c r="F129" s="38">
        <v>0</v>
      </c>
      <c r="G129" s="39">
        <v>0</v>
      </c>
      <c r="H129" s="39">
        <v>0</v>
      </c>
      <c r="I129" s="39">
        <v>0</v>
      </c>
      <c r="J129" s="40">
        <f t="shared" si="3"/>
        <v>932.73054101643572</v>
      </c>
      <c r="K129" s="39">
        <f t="shared" si="4"/>
        <v>73.730541016435723</v>
      </c>
      <c r="L129" s="41">
        <f t="shared" si="5"/>
        <v>5436.1926785763108</v>
      </c>
    </row>
    <row r="130" spans="2:12" x14ac:dyDescent="0.35">
      <c r="B130" s="38">
        <v>6</v>
      </c>
      <c r="C130" s="39">
        <v>28</v>
      </c>
      <c r="D130" s="39">
        <v>4</v>
      </c>
      <c r="E130" s="39">
        <v>805</v>
      </c>
      <c r="F130" s="38">
        <v>0</v>
      </c>
      <c r="G130" s="39">
        <v>0</v>
      </c>
      <c r="H130" s="39">
        <v>0</v>
      </c>
      <c r="I130" s="39">
        <v>0</v>
      </c>
      <c r="J130" s="40">
        <f t="shared" si="3"/>
        <v>987.1479170550208</v>
      </c>
      <c r="K130" s="39">
        <f t="shared" si="4"/>
        <v>182.1479170550208</v>
      </c>
      <c r="L130" s="41">
        <f t="shared" si="5"/>
        <v>33177.863687482735</v>
      </c>
    </row>
    <row r="131" spans="2:12" x14ac:dyDescent="0.35">
      <c r="B131" s="38">
        <v>6</v>
      </c>
      <c r="C131" s="39">
        <v>29</v>
      </c>
      <c r="D131" s="39">
        <v>5</v>
      </c>
      <c r="E131" s="39">
        <v>1606</v>
      </c>
      <c r="F131" s="38">
        <v>0</v>
      </c>
      <c r="G131" s="39">
        <v>0</v>
      </c>
      <c r="H131" s="39">
        <v>0</v>
      </c>
      <c r="I131" s="39">
        <v>0</v>
      </c>
      <c r="J131" s="40">
        <f t="shared" si="3"/>
        <v>1594.3386703470635</v>
      </c>
      <c r="K131" s="39">
        <f t="shared" si="4"/>
        <v>-11.661329652936502</v>
      </c>
      <c r="L131" s="41">
        <f t="shared" si="5"/>
        <v>135.98660927445616</v>
      </c>
    </row>
    <row r="132" spans="2:12" x14ac:dyDescent="0.35">
      <c r="B132" s="38">
        <v>7</v>
      </c>
      <c r="C132" s="39">
        <v>2</v>
      </c>
      <c r="D132" s="39">
        <v>1</v>
      </c>
      <c r="E132" s="39">
        <v>1648</v>
      </c>
      <c r="F132" s="38">
        <v>0</v>
      </c>
      <c r="G132" s="39">
        <v>0</v>
      </c>
      <c r="H132" s="39">
        <v>0</v>
      </c>
      <c r="I132" s="39">
        <v>0</v>
      </c>
      <c r="J132" s="40">
        <f t="shared" si="3"/>
        <v>1209.6328902710134</v>
      </c>
      <c r="K132" s="39">
        <f t="shared" si="4"/>
        <v>-438.36710972898663</v>
      </c>
      <c r="L132" s="41">
        <f t="shared" si="5"/>
        <v>192165.72289214539</v>
      </c>
    </row>
    <row r="133" spans="2:12" x14ac:dyDescent="0.35">
      <c r="B133" s="38">
        <v>7</v>
      </c>
      <c r="C133" s="39">
        <v>3</v>
      </c>
      <c r="D133" s="39">
        <v>2</v>
      </c>
      <c r="E133" s="39">
        <v>1372</v>
      </c>
      <c r="F133" s="38">
        <v>0</v>
      </c>
      <c r="G133" s="39">
        <v>0</v>
      </c>
      <c r="H133" s="39">
        <v>1</v>
      </c>
      <c r="I133" s="39">
        <v>0</v>
      </c>
      <c r="J133" s="40">
        <f t="shared" si="3"/>
        <v>970.5044163178153</v>
      </c>
      <c r="K133" s="39">
        <f t="shared" si="4"/>
        <v>-401.4955836821847</v>
      </c>
      <c r="L133" s="41">
        <f t="shared" si="5"/>
        <v>161198.70371629819</v>
      </c>
    </row>
    <row r="134" spans="2:12" x14ac:dyDescent="0.35">
      <c r="B134" s="38">
        <v>7</v>
      </c>
      <c r="C134" s="39">
        <v>5</v>
      </c>
      <c r="D134" s="39">
        <v>4</v>
      </c>
      <c r="E134" s="39">
        <v>1283</v>
      </c>
      <c r="F134" s="38">
        <v>0</v>
      </c>
      <c r="G134" s="39">
        <v>0</v>
      </c>
      <c r="H134" s="39">
        <v>0</v>
      </c>
      <c r="I134" s="39">
        <v>1</v>
      </c>
      <c r="J134" s="40">
        <f t="shared" ref="J134:J197" si="6">$O$24+VLOOKUP(D134,$N$5:$O$9,2)+VLOOKUP(B134,$N$12:$O$23,2)+F134*O154+G134*O155+H134*O156+I134*O157</f>
        <v>1001.5270408443996</v>
      </c>
      <c r="K134" s="39">
        <f t="shared" ref="K134:K197" si="7">J134-E134</f>
        <v>-281.47295915560039</v>
      </c>
      <c r="L134" s="41">
        <f t="shared" ref="L134:L197" si="8">K134*K134</f>
        <v>79227.026735810286</v>
      </c>
    </row>
    <row r="135" spans="2:12" x14ac:dyDescent="0.35">
      <c r="B135" s="38">
        <v>7</v>
      </c>
      <c r="C135" s="39">
        <v>6</v>
      </c>
      <c r="D135" s="39">
        <v>5</v>
      </c>
      <c r="E135" s="39">
        <v>1740</v>
      </c>
      <c r="F135" s="38">
        <v>1</v>
      </c>
      <c r="G135" s="39">
        <v>0</v>
      </c>
      <c r="H135" s="39">
        <v>0</v>
      </c>
      <c r="I135" s="39">
        <v>0</v>
      </c>
      <c r="J135" s="40">
        <f t="shared" si="6"/>
        <v>1608.7177941364425</v>
      </c>
      <c r="K135" s="39">
        <f t="shared" si="7"/>
        <v>-131.28220586355746</v>
      </c>
      <c r="L135" s="41">
        <f t="shared" si="8"/>
        <v>17235.017576401482</v>
      </c>
    </row>
    <row r="136" spans="2:12" x14ac:dyDescent="0.35">
      <c r="B136" s="38">
        <v>7</v>
      </c>
      <c r="C136" s="39">
        <v>9</v>
      </c>
      <c r="D136" s="39">
        <v>1</v>
      </c>
      <c r="E136" s="39">
        <v>1195</v>
      </c>
      <c r="F136" s="38">
        <v>0</v>
      </c>
      <c r="G136" s="39">
        <v>0</v>
      </c>
      <c r="H136" s="39">
        <v>0</v>
      </c>
      <c r="I136" s="39">
        <v>0</v>
      </c>
      <c r="J136" s="40">
        <f t="shared" si="6"/>
        <v>1209.6328902710134</v>
      </c>
      <c r="K136" s="39">
        <f t="shared" si="7"/>
        <v>14.632890271013366</v>
      </c>
      <c r="L136" s="41">
        <f t="shared" si="8"/>
        <v>214.12147768351761</v>
      </c>
    </row>
    <row r="137" spans="2:12" x14ac:dyDescent="0.35">
      <c r="B137" s="38">
        <v>7</v>
      </c>
      <c r="C137" s="39">
        <v>10</v>
      </c>
      <c r="D137" s="39">
        <v>2</v>
      </c>
      <c r="E137" s="39">
        <v>880</v>
      </c>
      <c r="F137" s="38">
        <v>0</v>
      </c>
      <c r="G137" s="39">
        <v>0</v>
      </c>
      <c r="H137" s="39">
        <v>0</v>
      </c>
      <c r="I137" s="39">
        <v>0</v>
      </c>
      <c r="J137" s="40">
        <f t="shared" si="6"/>
        <v>970.5044163178153</v>
      </c>
      <c r="K137" s="39">
        <f t="shared" si="7"/>
        <v>90.504416317815298</v>
      </c>
      <c r="L137" s="41">
        <f t="shared" si="8"/>
        <v>8191.0493730284325</v>
      </c>
    </row>
    <row r="138" spans="2:12" x14ac:dyDescent="0.35">
      <c r="B138" s="38">
        <v>7</v>
      </c>
      <c r="C138" s="39">
        <v>11</v>
      </c>
      <c r="D138" s="39">
        <v>3</v>
      </c>
      <c r="E138" s="39">
        <v>855</v>
      </c>
      <c r="F138" s="38">
        <v>0</v>
      </c>
      <c r="G138" s="39">
        <v>0</v>
      </c>
      <c r="H138" s="39">
        <v>0</v>
      </c>
      <c r="I138" s="39">
        <v>0</v>
      </c>
      <c r="J138" s="40">
        <f t="shared" si="6"/>
        <v>947.10966480581453</v>
      </c>
      <c r="K138" s="39">
        <f t="shared" si="7"/>
        <v>92.109664805814532</v>
      </c>
      <c r="L138" s="41">
        <f t="shared" si="8"/>
        <v>8484.1903506395083</v>
      </c>
    </row>
    <row r="139" spans="2:12" x14ac:dyDescent="0.35">
      <c r="B139" s="38">
        <v>7</v>
      </c>
      <c r="C139" s="39">
        <v>12</v>
      </c>
      <c r="D139" s="39">
        <v>4</v>
      </c>
      <c r="E139" s="39">
        <v>955</v>
      </c>
      <c r="F139" s="38">
        <v>0</v>
      </c>
      <c r="G139" s="39">
        <v>0</v>
      </c>
      <c r="H139" s="39">
        <v>0</v>
      </c>
      <c r="I139" s="39">
        <v>0</v>
      </c>
      <c r="J139" s="40">
        <f t="shared" si="6"/>
        <v>1001.5270408443996</v>
      </c>
      <c r="K139" s="39">
        <f t="shared" si="7"/>
        <v>46.527040844399608</v>
      </c>
      <c r="L139" s="41">
        <f t="shared" si="8"/>
        <v>2164.7655297364295</v>
      </c>
    </row>
    <row r="140" spans="2:12" x14ac:dyDescent="0.35">
      <c r="B140" s="38">
        <v>7</v>
      </c>
      <c r="C140" s="39">
        <v>13</v>
      </c>
      <c r="D140" s="39">
        <v>5</v>
      </c>
      <c r="E140" s="39">
        <v>1466</v>
      </c>
      <c r="F140" s="38">
        <v>0</v>
      </c>
      <c r="G140" s="39">
        <v>0</v>
      </c>
      <c r="H140" s="39">
        <v>0</v>
      </c>
      <c r="I140" s="39">
        <v>0</v>
      </c>
      <c r="J140" s="40">
        <f t="shared" si="6"/>
        <v>1608.7177941364425</v>
      </c>
      <c r="K140" s="39">
        <f t="shared" si="7"/>
        <v>142.71779413644254</v>
      </c>
      <c r="L140" s="41">
        <f t="shared" si="8"/>
        <v>20368.368763171991</v>
      </c>
    </row>
    <row r="141" spans="2:12" x14ac:dyDescent="0.35">
      <c r="B141" s="38">
        <v>7</v>
      </c>
      <c r="C141" s="39">
        <v>16</v>
      </c>
      <c r="D141" s="39">
        <v>1</v>
      </c>
      <c r="E141" s="39">
        <v>1290</v>
      </c>
      <c r="F141" s="38">
        <v>0</v>
      </c>
      <c r="G141" s="39">
        <v>0</v>
      </c>
      <c r="H141" s="39">
        <v>0</v>
      </c>
      <c r="I141" s="39">
        <v>0</v>
      </c>
      <c r="J141" s="40">
        <f t="shared" si="6"/>
        <v>1209.6328902710134</v>
      </c>
      <c r="K141" s="39">
        <f t="shared" si="7"/>
        <v>-80.367109728986634</v>
      </c>
      <c r="L141" s="41">
        <f t="shared" si="8"/>
        <v>6458.8723261909781</v>
      </c>
    </row>
    <row r="142" spans="2:12" x14ac:dyDescent="0.35">
      <c r="B142" s="38">
        <v>7</v>
      </c>
      <c r="C142" s="39">
        <v>17</v>
      </c>
      <c r="D142" s="39">
        <v>2</v>
      </c>
      <c r="E142" s="39">
        <v>968</v>
      </c>
      <c r="F142" s="38">
        <v>0</v>
      </c>
      <c r="G142" s="39">
        <v>0</v>
      </c>
      <c r="H142" s="39">
        <v>0</v>
      </c>
      <c r="I142" s="39">
        <v>0</v>
      </c>
      <c r="J142" s="40">
        <f t="shared" si="6"/>
        <v>970.5044163178153</v>
      </c>
      <c r="K142" s="39">
        <f t="shared" si="7"/>
        <v>2.5044163178152985</v>
      </c>
      <c r="L142" s="41">
        <f t="shared" si="8"/>
        <v>6.272101092939538</v>
      </c>
    </row>
    <row r="143" spans="2:12" x14ac:dyDescent="0.35">
      <c r="B143" s="38">
        <v>7</v>
      </c>
      <c r="C143" s="39">
        <v>18</v>
      </c>
      <c r="D143" s="39">
        <v>3</v>
      </c>
      <c r="E143" s="39">
        <v>831</v>
      </c>
      <c r="F143" s="38">
        <v>0</v>
      </c>
      <c r="G143" s="39">
        <v>0</v>
      </c>
      <c r="H143" s="39">
        <v>0</v>
      </c>
      <c r="I143" s="39">
        <v>0</v>
      </c>
      <c r="J143" s="40">
        <f t="shared" si="6"/>
        <v>947.10966480581453</v>
      </c>
      <c r="K143" s="39">
        <f t="shared" si="7"/>
        <v>116.10966480581453</v>
      </c>
      <c r="L143" s="41">
        <f t="shared" si="8"/>
        <v>13481.454261318606</v>
      </c>
    </row>
    <row r="144" spans="2:12" x14ac:dyDescent="0.35">
      <c r="B144" s="38">
        <v>7</v>
      </c>
      <c r="C144" s="39">
        <v>19</v>
      </c>
      <c r="D144" s="39">
        <v>4</v>
      </c>
      <c r="E144" s="39">
        <v>838</v>
      </c>
      <c r="F144" s="38">
        <v>0</v>
      </c>
      <c r="G144" s="39">
        <v>0</v>
      </c>
      <c r="H144" s="39">
        <v>0</v>
      </c>
      <c r="I144" s="39">
        <v>0</v>
      </c>
      <c r="J144" s="40">
        <f t="shared" si="6"/>
        <v>1001.5270408443996</v>
      </c>
      <c r="K144" s="39">
        <f t="shared" si="7"/>
        <v>163.52704084439961</v>
      </c>
      <c r="L144" s="41">
        <f t="shared" si="8"/>
        <v>26741.093087325939</v>
      </c>
    </row>
    <row r="145" spans="2:12" x14ac:dyDescent="0.35">
      <c r="B145" s="38">
        <v>7</v>
      </c>
      <c r="C145" s="39">
        <v>20</v>
      </c>
      <c r="D145" s="39">
        <v>5</v>
      </c>
      <c r="E145" s="39">
        <v>1747</v>
      </c>
      <c r="F145" s="38">
        <v>1</v>
      </c>
      <c r="G145" s="39">
        <v>0</v>
      </c>
      <c r="H145" s="39">
        <v>0</v>
      </c>
      <c r="I145" s="39">
        <v>0</v>
      </c>
      <c r="J145" s="40">
        <f t="shared" si="6"/>
        <v>1608.7177941364425</v>
      </c>
      <c r="K145" s="39">
        <f t="shared" si="7"/>
        <v>-138.28220586355746</v>
      </c>
      <c r="L145" s="41">
        <f t="shared" si="8"/>
        <v>19121.968458491287</v>
      </c>
    </row>
    <row r="146" spans="2:12" x14ac:dyDescent="0.35">
      <c r="B146" s="38">
        <v>7</v>
      </c>
      <c r="C146" s="39">
        <v>23</v>
      </c>
      <c r="D146" s="39">
        <v>1</v>
      </c>
      <c r="E146" s="39">
        <v>1182</v>
      </c>
      <c r="F146" s="38">
        <v>0</v>
      </c>
      <c r="G146" s="39">
        <v>0</v>
      </c>
      <c r="H146" s="39">
        <v>0</v>
      </c>
      <c r="I146" s="39">
        <v>0</v>
      </c>
      <c r="J146" s="40">
        <f t="shared" si="6"/>
        <v>1209.6328902710134</v>
      </c>
      <c r="K146" s="39">
        <f t="shared" si="7"/>
        <v>27.632890271013366</v>
      </c>
      <c r="L146" s="41">
        <f t="shared" si="8"/>
        <v>763.5766247298651</v>
      </c>
    </row>
    <row r="147" spans="2:12" x14ac:dyDescent="0.35">
      <c r="B147" s="38">
        <v>7</v>
      </c>
      <c r="C147" s="39">
        <v>24</v>
      </c>
      <c r="D147" s="39">
        <v>2</v>
      </c>
      <c r="E147" s="39">
        <v>842</v>
      </c>
      <c r="F147" s="38">
        <v>0</v>
      </c>
      <c r="G147" s="39">
        <v>0</v>
      </c>
      <c r="H147" s="39">
        <v>0</v>
      </c>
      <c r="I147" s="39">
        <v>0</v>
      </c>
      <c r="J147" s="40">
        <f t="shared" si="6"/>
        <v>970.5044163178153</v>
      </c>
      <c r="K147" s="39">
        <f t="shared" si="7"/>
        <v>128.5044163178153</v>
      </c>
      <c r="L147" s="41">
        <f t="shared" si="8"/>
        <v>16513.385013182397</v>
      </c>
    </row>
    <row r="148" spans="2:12" x14ac:dyDescent="0.35">
      <c r="B148" s="38">
        <v>7</v>
      </c>
      <c r="C148" s="39">
        <v>25</v>
      </c>
      <c r="D148" s="39">
        <v>3</v>
      </c>
      <c r="E148" s="39">
        <v>818</v>
      </c>
      <c r="F148" s="38">
        <v>0</v>
      </c>
      <c r="G148" s="39">
        <v>0</v>
      </c>
      <c r="H148" s="39">
        <v>0</v>
      </c>
      <c r="I148" s="39">
        <v>0</v>
      </c>
      <c r="J148" s="40">
        <f t="shared" si="6"/>
        <v>947.10966480581453</v>
      </c>
      <c r="K148" s="39">
        <f t="shared" si="7"/>
        <v>129.10966480581453</v>
      </c>
      <c r="L148" s="41">
        <f t="shared" si="8"/>
        <v>16669.305546269785</v>
      </c>
    </row>
    <row r="149" spans="2:12" x14ac:dyDescent="0.35">
      <c r="B149" s="38">
        <v>7</v>
      </c>
      <c r="C149" s="39">
        <v>26</v>
      </c>
      <c r="D149" s="39">
        <v>4</v>
      </c>
      <c r="E149" s="39">
        <v>822</v>
      </c>
      <c r="F149" s="38">
        <v>0</v>
      </c>
      <c r="G149" s="39">
        <v>0</v>
      </c>
      <c r="H149" s="39">
        <v>0</v>
      </c>
      <c r="I149" s="39">
        <v>0</v>
      </c>
      <c r="J149" s="40">
        <f t="shared" si="6"/>
        <v>1001.5270408443996</v>
      </c>
      <c r="K149" s="39">
        <f t="shared" si="7"/>
        <v>179.52704084439961</v>
      </c>
      <c r="L149" s="41">
        <f t="shared" si="8"/>
        <v>32229.958394346726</v>
      </c>
    </row>
    <row r="150" spans="2:12" x14ac:dyDescent="0.35">
      <c r="B150" s="38">
        <v>7</v>
      </c>
      <c r="C150" s="39">
        <v>27</v>
      </c>
      <c r="D150" s="39">
        <v>5</v>
      </c>
      <c r="E150" s="39">
        <v>1278</v>
      </c>
      <c r="F150" s="38">
        <v>0</v>
      </c>
      <c r="G150" s="39">
        <v>0</v>
      </c>
      <c r="H150" s="39">
        <v>0</v>
      </c>
      <c r="I150" s="39">
        <v>0</v>
      </c>
      <c r="J150" s="40">
        <f t="shared" si="6"/>
        <v>1608.7177941364425</v>
      </c>
      <c r="K150" s="39">
        <f t="shared" si="7"/>
        <v>330.71779413644254</v>
      </c>
      <c r="L150" s="41">
        <f t="shared" si="8"/>
        <v>109374.25935847439</v>
      </c>
    </row>
    <row r="151" spans="2:12" x14ac:dyDescent="0.35">
      <c r="B151" s="38">
        <v>7</v>
      </c>
      <c r="C151" s="39">
        <v>30</v>
      </c>
      <c r="D151" s="39">
        <v>1</v>
      </c>
      <c r="E151" s="39">
        <v>1184</v>
      </c>
      <c r="F151" s="38">
        <v>0</v>
      </c>
      <c r="G151" s="39">
        <v>0</v>
      </c>
      <c r="H151" s="39">
        <v>0</v>
      </c>
      <c r="I151" s="39">
        <v>0</v>
      </c>
      <c r="J151" s="40">
        <f t="shared" si="6"/>
        <v>1209.6328902710134</v>
      </c>
      <c r="K151" s="39">
        <f t="shared" si="7"/>
        <v>25.632890271013366</v>
      </c>
      <c r="L151" s="41">
        <f t="shared" si="8"/>
        <v>657.04506364581164</v>
      </c>
    </row>
    <row r="152" spans="2:12" x14ac:dyDescent="0.35">
      <c r="B152" s="38">
        <v>7</v>
      </c>
      <c r="C152" s="39">
        <v>31</v>
      </c>
      <c r="D152" s="39">
        <v>2</v>
      </c>
      <c r="E152" s="39">
        <v>989</v>
      </c>
      <c r="F152" s="38">
        <v>0</v>
      </c>
      <c r="G152" s="39">
        <v>0</v>
      </c>
      <c r="H152" s="39">
        <v>0</v>
      </c>
      <c r="I152" s="39">
        <v>0</v>
      </c>
      <c r="J152" s="40">
        <f t="shared" si="6"/>
        <v>970.5044163178153</v>
      </c>
      <c r="K152" s="39">
        <f t="shared" si="7"/>
        <v>-18.495583682184702</v>
      </c>
      <c r="L152" s="41">
        <f t="shared" si="8"/>
        <v>342.08661574469699</v>
      </c>
    </row>
    <row r="153" spans="2:12" x14ac:dyDescent="0.35">
      <c r="B153" s="38">
        <v>8</v>
      </c>
      <c r="C153" s="39">
        <v>1</v>
      </c>
      <c r="D153" s="39">
        <v>3</v>
      </c>
      <c r="E153" s="39">
        <v>1506</v>
      </c>
      <c r="F153" s="38">
        <v>0</v>
      </c>
      <c r="G153" s="39">
        <v>0</v>
      </c>
      <c r="H153" s="39">
        <v>0</v>
      </c>
      <c r="I153" s="39">
        <v>0</v>
      </c>
      <c r="J153" s="40">
        <f t="shared" si="6"/>
        <v>873.44307022659746</v>
      </c>
      <c r="K153" s="39">
        <f t="shared" si="7"/>
        <v>-632.55692977340254</v>
      </c>
      <c r="L153" s="41">
        <f t="shared" si="8"/>
        <v>400128.26940435334</v>
      </c>
    </row>
    <row r="154" spans="2:12" x14ac:dyDescent="0.35">
      <c r="B154" s="38">
        <v>8</v>
      </c>
      <c r="C154" s="39">
        <v>2</v>
      </c>
      <c r="D154" s="39">
        <v>4</v>
      </c>
      <c r="E154" s="39">
        <v>1155</v>
      </c>
      <c r="F154" s="38">
        <v>0</v>
      </c>
      <c r="G154" s="39">
        <v>0</v>
      </c>
      <c r="H154" s="39">
        <v>0</v>
      </c>
      <c r="I154" s="39">
        <v>0</v>
      </c>
      <c r="J154" s="40">
        <f t="shared" si="6"/>
        <v>927.86044626518253</v>
      </c>
      <c r="K154" s="39">
        <f t="shared" si="7"/>
        <v>-227.13955373481747</v>
      </c>
      <c r="L154" s="41">
        <f t="shared" si="8"/>
        <v>51592.376870852029</v>
      </c>
    </row>
    <row r="155" spans="2:12" x14ac:dyDescent="0.35">
      <c r="B155" s="38">
        <v>8</v>
      </c>
      <c r="C155" s="39">
        <v>3</v>
      </c>
      <c r="D155" s="39">
        <v>5</v>
      </c>
      <c r="E155" s="39">
        <v>1889</v>
      </c>
      <c r="F155" s="38">
        <v>1</v>
      </c>
      <c r="G155" s="39">
        <v>0</v>
      </c>
      <c r="H155" s="39">
        <v>0</v>
      </c>
      <c r="I155" s="39">
        <v>0</v>
      </c>
      <c r="J155" s="40">
        <f t="shared" si="6"/>
        <v>1535.0511995572253</v>
      </c>
      <c r="K155" s="39">
        <f t="shared" si="7"/>
        <v>-353.94880044277465</v>
      </c>
      <c r="L155" s="41">
        <f t="shared" si="8"/>
        <v>125279.75333487912</v>
      </c>
    </row>
    <row r="156" spans="2:12" x14ac:dyDescent="0.35">
      <c r="B156" s="38">
        <v>8</v>
      </c>
      <c r="C156" s="39">
        <v>6</v>
      </c>
      <c r="D156" s="39">
        <v>1</v>
      </c>
      <c r="E156" s="39">
        <v>1235</v>
      </c>
      <c r="F156" s="38">
        <v>0</v>
      </c>
      <c r="G156" s="39">
        <v>0</v>
      </c>
      <c r="H156" s="39">
        <v>0</v>
      </c>
      <c r="I156" s="39">
        <v>0</v>
      </c>
      <c r="J156" s="40">
        <f t="shared" si="6"/>
        <v>1135.9662956917962</v>
      </c>
      <c r="K156" s="39">
        <f t="shared" si="7"/>
        <v>-99.033704308203824</v>
      </c>
      <c r="L156" s="41">
        <f t="shared" si="8"/>
        <v>9807.6745890047478</v>
      </c>
    </row>
    <row r="157" spans="2:12" x14ac:dyDescent="0.35">
      <c r="B157" s="38">
        <v>8</v>
      </c>
      <c r="C157" s="39">
        <v>7</v>
      </c>
      <c r="D157" s="39">
        <v>2</v>
      </c>
      <c r="E157" s="39">
        <v>957</v>
      </c>
      <c r="F157" s="38">
        <v>0</v>
      </c>
      <c r="G157" s="39">
        <v>0</v>
      </c>
      <c r="H157" s="39">
        <v>0</v>
      </c>
      <c r="I157" s="39">
        <v>0</v>
      </c>
      <c r="J157" s="40">
        <f t="shared" si="6"/>
        <v>896.83782173859822</v>
      </c>
      <c r="K157" s="39">
        <f t="shared" si="7"/>
        <v>-60.162178261401777</v>
      </c>
      <c r="L157" s="41">
        <f t="shared" si="8"/>
        <v>3619.4876931566846</v>
      </c>
    </row>
    <row r="158" spans="2:12" x14ac:dyDescent="0.35">
      <c r="B158" s="38">
        <v>8</v>
      </c>
      <c r="C158" s="39">
        <v>8</v>
      </c>
      <c r="D158" s="39">
        <v>3</v>
      </c>
      <c r="E158" s="39">
        <v>891</v>
      </c>
      <c r="F158" s="38">
        <v>0</v>
      </c>
      <c r="G158" s="39">
        <v>0</v>
      </c>
      <c r="H158" s="39">
        <v>0</v>
      </c>
      <c r="I158" s="39">
        <v>0</v>
      </c>
      <c r="J158" s="40">
        <f t="shared" si="6"/>
        <v>873.44307022659746</v>
      </c>
      <c r="K158" s="39">
        <f t="shared" si="7"/>
        <v>-17.556929773402544</v>
      </c>
      <c r="L158" s="41">
        <f t="shared" si="8"/>
        <v>308.2457830681887</v>
      </c>
    </row>
    <row r="159" spans="2:12" x14ac:dyDescent="0.35">
      <c r="B159" s="38">
        <v>8</v>
      </c>
      <c r="C159" s="39">
        <v>9</v>
      </c>
      <c r="D159" s="39">
        <v>4</v>
      </c>
      <c r="E159" s="39">
        <v>1067</v>
      </c>
      <c r="F159" s="38">
        <v>0</v>
      </c>
      <c r="G159" s="39">
        <v>0</v>
      </c>
      <c r="H159" s="39">
        <v>0</v>
      </c>
      <c r="I159" s="39">
        <v>0</v>
      </c>
      <c r="J159" s="40">
        <f t="shared" si="6"/>
        <v>927.86044626518253</v>
      </c>
      <c r="K159" s="39">
        <f t="shared" si="7"/>
        <v>-139.13955373481747</v>
      </c>
      <c r="L159" s="41">
        <f t="shared" si="8"/>
        <v>19359.815413524157</v>
      </c>
    </row>
    <row r="160" spans="2:12" x14ac:dyDescent="0.35">
      <c r="B160" s="38">
        <v>8</v>
      </c>
      <c r="C160" s="39">
        <v>10</v>
      </c>
      <c r="D160" s="39">
        <v>5</v>
      </c>
      <c r="E160" s="39">
        <v>1475</v>
      </c>
      <c r="F160" s="38">
        <v>0</v>
      </c>
      <c r="G160" s="39">
        <v>0</v>
      </c>
      <c r="H160" s="39">
        <v>0</v>
      </c>
      <c r="I160" s="39">
        <v>0</v>
      </c>
      <c r="J160" s="40">
        <f t="shared" si="6"/>
        <v>1535.0511995572253</v>
      </c>
      <c r="K160" s="39">
        <f t="shared" si="7"/>
        <v>60.051199557225345</v>
      </c>
      <c r="L160" s="41">
        <f t="shared" si="8"/>
        <v>3606.1465682617013</v>
      </c>
    </row>
    <row r="161" spans="2:12" x14ac:dyDescent="0.35">
      <c r="B161" s="38">
        <v>8</v>
      </c>
      <c r="C161" s="39">
        <v>13</v>
      </c>
      <c r="D161" s="39">
        <v>1</v>
      </c>
      <c r="E161" s="39">
        <v>1051</v>
      </c>
      <c r="F161" s="38">
        <v>0</v>
      </c>
      <c r="G161" s="39">
        <v>0</v>
      </c>
      <c r="H161" s="39">
        <v>0</v>
      </c>
      <c r="I161" s="39">
        <v>0</v>
      </c>
      <c r="J161" s="40">
        <f t="shared" si="6"/>
        <v>1135.9662956917962</v>
      </c>
      <c r="K161" s="39">
        <f t="shared" si="7"/>
        <v>84.966295691796176</v>
      </c>
      <c r="L161" s="41">
        <f t="shared" si="8"/>
        <v>7219.2714035857416</v>
      </c>
    </row>
    <row r="162" spans="2:12" x14ac:dyDescent="0.35">
      <c r="B162" s="38">
        <v>8</v>
      </c>
      <c r="C162" s="39">
        <v>14</v>
      </c>
      <c r="D162" s="39">
        <v>2</v>
      </c>
      <c r="E162" s="39">
        <v>742</v>
      </c>
      <c r="F162" s="38">
        <v>0</v>
      </c>
      <c r="G162" s="39">
        <v>0</v>
      </c>
      <c r="H162" s="39">
        <v>0</v>
      </c>
      <c r="I162" s="39">
        <v>0</v>
      </c>
      <c r="J162" s="40">
        <f t="shared" si="6"/>
        <v>896.83782173859822</v>
      </c>
      <c r="K162" s="39">
        <f t="shared" si="7"/>
        <v>154.83782173859822</v>
      </c>
      <c r="L162" s="41">
        <f t="shared" si="8"/>
        <v>23974.751040753919</v>
      </c>
    </row>
    <row r="163" spans="2:12" x14ac:dyDescent="0.35">
      <c r="B163" s="38">
        <v>8</v>
      </c>
      <c r="C163" s="39">
        <v>15</v>
      </c>
      <c r="D163" s="39">
        <v>3</v>
      </c>
      <c r="E163" s="39">
        <v>903</v>
      </c>
      <c r="F163" s="38">
        <v>0</v>
      </c>
      <c r="G163" s="39">
        <v>0</v>
      </c>
      <c r="H163" s="39">
        <v>0</v>
      </c>
      <c r="I163" s="39">
        <v>0</v>
      </c>
      <c r="J163" s="40">
        <f t="shared" si="6"/>
        <v>873.44307022659746</v>
      </c>
      <c r="K163" s="39">
        <f t="shared" si="7"/>
        <v>-29.556929773402544</v>
      </c>
      <c r="L163" s="41">
        <f t="shared" si="8"/>
        <v>873.61209762984981</v>
      </c>
    </row>
    <row r="164" spans="2:12" x14ac:dyDescent="0.35">
      <c r="B164" s="38">
        <v>8</v>
      </c>
      <c r="C164" s="39">
        <v>16</v>
      </c>
      <c r="D164" s="39">
        <v>4</v>
      </c>
      <c r="E164" s="39">
        <v>793</v>
      </c>
      <c r="F164" s="38">
        <v>0</v>
      </c>
      <c r="G164" s="39">
        <v>0</v>
      </c>
      <c r="H164" s="39">
        <v>0</v>
      </c>
      <c r="I164" s="39">
        <v>0</v>
      </c>
      <c r="J164" s="40">
        <f t="shared" si="6"/>
        <v>927.86044626518253</v>
      </c>
      <c r="K164" s="39">
        <f t="shared" si="7"/>
        <v>134.86044626518253</v>
      </c>
      <c r="L164" s="41">
        <f t="shared" si="8"/>
        <v>18187.339966844185</v>
      </c>
    </row>
    <row r="165" spans="2:12" x14ac:dyDescent="0.35">
      <c r="B165" s="38">
        <v>8</v>
      </c>
      <c r="C165" s="39">
        <v>17</v>
      </c>
      <c r="D165" s="39">
        <v>5</v>
      </c>
      <c r="E165" s="39">
        <v>1515</v>
      </c>
      <c r="F165" s="38">
        <v>1</v>
      </c>
      <c r="G165" s="39">
        <v>0</v>
      </c>
      <c r="H165" s="39">
        <v>0</v>
      </c>
      <c r="I165" s="39">
        <v>0</v>
      </c>
      <c r="J165" s="40">
        <f t="shared" si="6"/>
        <v>1535.0511995572253</v>
      </c>
      <c r="K165" s="39">
        <f t="shared" si="7"/>
        <v>20.051199557225345</v>
      </c>
      <c r="L165" s="41">
        <f t="shared" si="8"/>
        <v>402.0506036836739</v>
      </c>
    </row>
    <row r="166" spans="2:12" x14ac:dyDescent="0.35">
      <c r="B166" s="38">
        <v>8</v>
      </c>
      <c r="C166" s="39">
        <v>20</v>
      </c>
      <c r="D166" s="39">
        <v>1</v>
      </c>
      <c r="E166" s="39">
        <v>1127</v>
      </c>
      <c r="F166" s="38">
        <v>0</v>
      </c>
      <c r="G166" s="39">
        <v>0</v>
      </c>
      <c r="H166" s="39">
        <v>0</v>
      </c>
      <c r="I166" s="39">
        <v>0</v>
      </c>
      <c r="J166" s="40">
        <f t="shared" si="6"/>
        <v>1135.9662956917962</v>
      </c>
      <c r="K166" s="39">
        <f t="shared" si="7"/>
        <v>8.9662956917961765</v>
      </c>
      <c r="L166" s="41">
        <f t="shared" si="8"/>
        <v>80.394458432722672</v>
      </c>
    </row>
    <row r="167" spans="2:12" x14ac:dyDescent="0.35">
      <c r="B167" s="38">
        <v>8</v>
      </c>
      <c r="C167" s="39">
        <v>21</v>
      </c>
      <c r="D167" s="39">
        <v>2</v>
      </c>
      <c r="E167" s="39">
        <v>860</v>
      </c>
      <c r="F167" s="38">
        <v>0</v>
      </c>
      <c r="G167" s="39">
        <v>0</v>
      </c>
      <c r="H167" s="39">
        <v>0</v>
      </c>
      <c r="I167" s="39">
        <v>0</v>
      </c>
      <c r="J167" s="40">
        <f t="shared" si="6"/>
        <v>896.83782173859822</v>
      </c>
      <c r="K167" s="39">
        <f t="shared" si="7"/>
        <v>36.837821738598223</v>
      </c>
      <c r="L167" s="41">
        <f t="shared" si="8"/>
        <v>1357.0251104447398</v>
      </c>
    </row>
    <row r="168" spans="2:12" x14ac:dyDescent="0.35">
      <c r="B168" s="38">
        <v>8</v>
      </c>
      <c r="C168" s="39">
        <v>22</v>
      </c>
      <c r="D168" s="39">
        <v>3</v>
      </c>
      <c r="E168" s="39">
        <v>778</v>
      </c>
      <c r="F168" s="38">
        <v>0</v>
      </c>
      <c r="G168" s="39">
        <v>0</v>
      </c>
      <c r="H168" s="39">
        <v>0</v>
      </c>
      <c r="I168" s="39">
        <v>0</v>
      </c>
      <c r="J168" s="40">
        <f t="shared" si="6"/>
        <v>873.44307022659746</v>
      </c>
      <c r="K168" s="39">
        <f t="shared" si="7"/>
        <v>95.443070226597456</v>
      </c>
      <c r="L168" s="41">
        <f t="shared" si="8"/>
        <v>9109.3796542792134</v>
      </c>
    </row>
    <row r="169" spans="2:12" x14ac:dyDescent="0.35">
      <c r="B169" s="38">
        <v>8</v>
      </c>
      <c r="C169" s="39">
        <v>23</v>
      </c>
      <c r="D169" s="39">
        <v>4</v>
      </c>
      <c r="E169" s="39">
        <v>784</v>
      </c>
      <c r="F169" s="38">
        <v>0</v>
      </c>
      <c r="G169" s="39">
        <v>0</v>
      </c>
      <c r="H169" s="39">
        <v>0</v>
      </c>
      <c r="I169" s="39">
        <v>0</v>
      </c>
      <c r="J169" s="40">
        <f t="shared" si="6"/>
        <v>927.86044626518253</v>
      </c>
      <c r="K169" s="39">
        <f t="shared" si="7"/>
        <v>143.86044626518253</v>
      </c>
      <c r="L169" s="41">
        <f t="shared" si="8"/>
        <v>20695.827999617472</v>
      </c>
    </row>
    <row r="170" spans="2:12" x14ac:dyDescent="0.35">
      <c r="B170" s="38">
        <v>8</v>
      </c>
      <c r="C170" s="39">
        <v>24</v>
      </c>
      <c r="D170" s="39">
        <v>5</v>
      </c>
      <c r="E170" s="39">
        <v>1060</v>
      </c>
      <c r="F170" s="38">
        <v>0</v>
      </c>
      <c r="G170" s="39">
        <v>0</v>
      </c>
      <c r="H170" s="39">
        <v>0</v>
      </c>
      <c r="I170" s="39">
        <v>0</v>
      </c>
      <c r="J170" s="40">
        <f t="shared" si="6"/>
        <v>1535.0511995572253</v>
      </c>
      <c r="K170" s="39">
        <f t="shared" si="7"/>
        <v>475.05119955722535</v>
      </c>
      <c r="L170" s="41">
        <f t="shared" si="8"/>
        <v>225673.64220075874</v>
      </c>
    </row>
    <row r="171" spans="2:12" x14ac:dyDescent="0.35">
      <c r="B171" s="38">
        <v>8</v>
      </c>
      <c r="C171" s="39">
        <v>27</v>
      </c>
      <c r="D171" s="39">
        <v>1</v>
      </c>
      <c r="E171" s="39">
        <v>930</v>
      </c>
      <c r="F171" s="38">
        <v>0</v>
      </c>
      <c r="G171" s="39">
        <v>0</v>
      </c>
      <c r="H171" s="39">
        <v>0</v>
      </c>
      <c r="I171" s="39">
        <v>0</v>
      </c>
      <c r="J171" s="40">
        <f t="shared" si="6"/>
        <v>1135.9662956917962</v>
      </c>
      <c r="K171" s="39">
        <f t="shared" si="7"/>
        <v>205.96629569179618</v>
      </c>
      <c r="L171" s="41">
        <f t="shared" si="8"/>
        <v>42422.114961000414</v>
      </c>
    </row>
    <row r="172" spans="2:12" x14ac:dyDescent="0.35">
      <c r="B172" s="38">
        <v>8</v>
      </c>
      <c r="C172" s="39">
        <v>28</v>
      </c>
      <c r="D172" s="39">
        <v>2</v>
      </c>
      <c r="E172" s="39">
        <v>738</v>
      </c>
      <c r="F172" s="38">
        <v>0</v>
      </c>
      <c r="G172" s="39">
        <v>0</v>
      </c>
      <c r="H172" s="39">
        <v>0</v>
      </c>
      <c r="I172" s="39">
        <v>0</v>
      </c>
      <c r="J172" s="40">
        <f t="shared" si="6"/>
        <v>896.83782173859822</v>
      </c>
      <c r="K172" s="39">
        <f t="shared" si="7"/>
        <v>158.83782173859822</v>
      </c>
      <c r="L172" s="41">
        <f t="shared" si="8"/>
        <v>25229.453614662707</v>
      </c>
    </row>
    <row r="173" spans="2:12" x14ac:dyDescent="0.35">
      <c r="B173" s="38">
        <v>8</v>
      </c>
      <c r="C173" s="39">
        <v>29</v>
      </c>
      <c r="D173" s="39">
        <v>3</v>
      </c>
      <c r="E173" s="39">
        <v>660</v>
      </c>
      <c r="F173" s="38">
        <v>0</v>
      </c>
      <c r="G173" s="39">
        <v>0</v>
      </c>
      <c r="H173" s="39">
        <v>0</v>
      </c>
      <c r="I173" s="39">
        <v>0</v>
      </c>
      <c r="J173" s="40">
        <f t="shared" si="6"/>
        <v>873.44307022659746</v>
      </c>
      <c r="K173" s="39">
        <f t="shared" si="7"/>
        <v>213.44307022659746</v>
      </c>
      <c r="L173" s="41">
        <f t="shared" si="8"/>
        <v>45557.944227756212</v>
      </c>
    </row>
    <row r="174" spans="2:12" x14ac:dyDescent="0.35">
      <c r="B174" s="38">
        <v>8</v>
      </c>
      <c r="C174" s="39">
        <v>30</v>
      </c>
      <c r="D174" s="39">
        <v>4</v>
      </c>
      <c r="E174" s="39">
        <v>800</v>
      </c>
      <c r="F174" s="38">
        <v>0</v>
      </c>
      <c r="G174" s="39">
        <v>0</v>
      </c>
      <c r="H174" s="39">
        <v>0</v>
      </c>
      <c r="I174" s="39">
        <v>0</v>
      </c>
      <c r="J174" s="40">
        <f t="shared" si="6"/>
        <v>927.86044626518253</v>
      </c>
      <c r="K174" s="39">
        <f t="shared" si="7"/>
        <v>127.86044626518253</v>
      </c>
      <c r="L174" s="41">
        <f t="shared" si="8"/>
        <v>16348.293719131629</v>
      </c>
    </row>
    <row r="175" spans="2:12" x14ac:dyDescent="0.35">
      <c r="B175" s="38">
        <v>8</v>
      </c>
      <c r="C175" s="39">
        <v>31</v>
      </c>
      <c r="D175" s="39">
        <v>5</v>
      </c>
      <c r="E175" s="39">
        <v>1897</v>
      </c>
      <c r="F175" s="38">
        <v>1</v>
      </c>
      <c r="G175" s="39">
        <v>1</v>
      </c>
      <c r="H175" s="39">
        <v>1</v>
      </c>
      <c r="I175" s="39">
        <v>0</v>
      </c>
      <c r="J175" s="40">
        <f t="shared" si="6"/>
        <v>1535.0511995572253</v>
      </c>
      <c r="K175" s="39">
        <f t="shared" si="7"/>
        <v>-361.94880044277465</v>
      </c>
      <c r="L175" s="41">
        <f t="shared" si="8"/>
        <v>131006.93414196352</v>
      </c>
    </row>
    <row r="176" spans="2:12" x14ac:dyDescent="0.35">
      <c r="B176" s="38">
        <v>9</v>
      </c>
      <c r="C176" s="39">
        <v>4</v>
      </c>
      <c r="D176" s="39">
        <v>2</v>
      </c>
      <c r="E176" s="39">
        <v>1491</v>
      </c>
      <c r="F176" s="38">
        <v>0</v>
      </c>
      <c r="G176" s="39">
        <v>0</v>
      </c>
      <c r="H176" s="39">
        <v>0</v>
      </c>
      <c r="I176" s="39">
        <v>1</v>
      </c>
      <c r="J176" s="40">
        <f t="shared" si="6"/>
        <v>759.06162405828184</v>
      </c>
      <c r="K176" s="39">
        <f t="shared" si="7"/>
        <v>-731.93837594171816</v>
      </c>
      <c r="L176" s="41">
        <f t="shared" si="8"/>
        <v>535733.78617619991</v>
      </c>
    </row>
    <row r="177" spans="2:12" x14ac:dyDescent="0.35">
      <c r="B177" s="38">
        <v>9</v>
      </c>
      <c r="C177" s="39">
        <v>5</v>
      </c>
      <c r="D177" s="39">
        <v>3</v>
      </c>
      <c r="E177" s="39">
        <v>859</v>
      </c>
      <c r="F177" s="38">
        <v>0</v>
      </c>
      <c r="G177" s="39">
        <v>0</v>
      </c>
      <c r="H177" s="39">
        <v>0</v>
      </c>
      <c r="I177" s="39">
        <v>0</v>
      </c>
      <c r="J177" s="40">
        <f t="shared" si="6"/>
        <v>735.66687254628107</v>
      </c>
      <c r="K177" s="39">
        <f t="shared" si="7"/>
        <v>-123.33312745371893</v>
      </c>
      <c r="L177" s="41">
        <f t="shared" si="8"/>
        <v>15211.060327515279</v>
      </c>
    </row>
    <row r="178" spans="2:12" x14ac:dyDescent="0.35">
      <c r="B178" s="38">
        <v>9</v>
      </c>
      <c r="C178" s="39">
        <v>6</v>
      </c>
      <c r="D178" s="39">
        <v>4</v>
      </c>
      <c r="E178" s="39">
        <v>810</v>
      </c>
      <c r="F178" s="38">
        <v>0</v>
      </c>
      <c r="G178" s="39">
        <v>0</v>
      </c>
      <c r="H178" s="39">
        <v>0</v>
      </c>
      <c r="I178" s="39">
        <v>0</v>
      </c>
      <c r="J178" s="40">
        <f t="shared" si="6"/>
        <v>790.08424858486615</v>
      </c>
      <c r="K178" s="39">
        <f t="shared" si="7"/>
        <v>-19.915751415133855</v>
      </c>
      <c r="L178" s="41">
        <f t="shared" si="8"/>
        <v>396.63715442940611</v>
      </c>
    </row>
    <row r="179" spans="2:12" x14ac:dyDescent="0.35">
      <c r="B179" s="38">
        <v>9</v>
      </c>
      <c r="C179" s="39">
        <v>7</v>
      </c>
      <c r="D179" s="39">
        <v>5</v>
      </c>
      <c r="E179" s="39">
        <v>1173</v>
      </c>
      <c r="F179" s="38">
        <v>0</v>
      </c>
      <c r="G179" s="39">
        <v>0</v>
      </c>
      <c r="H179" s="39">
        <v>0</v>
      </c>
      <c r="I179" s="39">
        <v>0</v>
      </c>
      <c r="J179" s="40">
        <f t="shared" si="6"/>
        <v>1397.2750018769091</v>
      </c>
      <c r="K179" s="39">
        <f t="shared" si="7"/>
        <v>224.27500187690907</v>
      </c>
      <c r="L179" s="41">
        <f t="shared" si="8"/>
        <v>50299.276466887568</v>
      </c>
    </row>
    <row r="180" spans="2:12" x14ac:dyDescent="0.35">
      <c r="B180" s="38">
        <v>9</v>
      </c>
      <c r="C180" s="39">
        <v>10</v>
      </c>
      <c r="D180" s="39">
        <v>1</v>
      </c>
      <c r="E180" s="39">
        <v>929</v>
      </c>
      <c r="F180" s="38">
        <v>0</v>
      </c>
      <c r="G180" s="39">
        <v>0</v>
      </c>
      <c r="H180" s="39">
        <v>0</v>
      </c>
      <c r="I180" s="39">
        <v>0</v>
      </c>
      <c r="J180" s="40">
        <f t="shared" si="6"/>
        <v>998.19009801147979</v>
      </c>
      <c r="K180" s="39">
        <f t="shared" si="7"/>
        <v>69.19009801147979</v>
      </c>
      <c r="L180" s="41">
        <f t="shared" si="8"/>
        <v>4787.26966283818</v>
      </c>
    </row>
    <row r="181" spans="2:12" x14ac:dyDescent="0.35">
      <c r="B181" s="38">
        <v>9</v>
      </c>
      <c r="C181" s="39">
        <v>11</v>
      </c>
      <c r="D181" s="39">
        <v>2</v>
      </c>
      <c r="E181" s="39">
        <v>701</v>
      </c>
      <c r="F181" s="38">
        <v>0</v>
      </c>
      <c r="G181" s="39">
        <v>0</v>
      </c>
      <c r="H181" s="39">
        <v>0</v>
      </c>
      <c r="I181" s="39">
        <v>0</v>
      </c>
      <c r="J181" s="40">
        <f t="shared" si="6"/>
        <v>759.06162405828184</v>
      </c>
      <c r="K181" s="39">
        <f t="shared" si="7"/>
        <v>58.061624058281836</v>
      </c>
      <c r="L181" s="41">
        <f t="shared" si="8"/>
        <v>3371.1521882852521</v>
      </c>
    </row>
    <row r="182" spans="2:12" x14ac:dyDescent="0.35">
      <c r="B182" s="38">
        <v>9</v>
      </c>
      <c r="C182" s="39">
        <v>12</v>
      </c>
      <c r="D182" s="39">
        <v>3</v>
      </c>
      <c r="E182" s="39">
        <v>647</v>
      </c>
      <c r="F182" s="38">
        <v>0</v>
      </c>
      <c r="G182" s="39">
        <v>0</v>
      </c>
      <c r="H182" s="39">
        <v>0</v>
      </c>
      <c r="I182" s="39">
        <v>0</v>
      </c>
      <c r="J182" s="40">
        <f t="shared" si="6"/>
        <v>735.66687254628107</v>
      </c>
      <c r="K182" s="39">
        <f t="shared" si="7"/>
        <v>88.66687254628107</v>
      </c>
      <c r="L182" s="41">
        <f t="shared" si="8"/>
        <v>7861.8142871384516</v>
      </c>
    </row>
    <row r="183" spans="2:12" x14ac:dyDescent="0.35">
      <c r="B183" s="38">
        <v>9</v>
      </c>
      <c r="C183" s="39">
        <v>13</v>
      </c>
      <c r="D183" s="39">
        <v>4</v>
      </c>
      <c r="E183" s="39">
        <v>851</v>
      </c>
      <c r="F183" s="38">
        <v>0</v>
      </c>
      <c r="G183" s="39">
        <v>0</v>
      </c>
      <c r="H183" s="39">
        <v>0</v>
      </c>
      <c r="I183" s="39">
        <v>0</v>
      </c>
      <c r="J183" s="40">
        <f t="shared" si="6"/>
        <v>790.08424858486615</v>
      </c>
      <c r="K183" s="39">
        <f t="shared" si="7"/>
        <v>-60.915751415133855</v>
      </c>
      <c r="L183" s="41">
        <f t="shared" si="8"/>
        <v>3710.7287704703822</v>
      </c>
    </row>
    <row r="184" spans="2:12" x14ac:dyDescent="0.35">
      <c r="B184" s="38">
        <v>9</v>
      </c>
      <c r="C184" s="39">
        <v>14</v>
      </c>
      <c r="D184" s="39">
        <v>5</v>
      </c>
      <c r="E184" s="39">
        <v>1559</v>
      </c>
      <c r="F184" s="38">
        <v>1</v>
      </c>
      <c r="G184" s="39">
        <v>0</v>
      </c>
      <c r="H184" s="39">
        <v>0</v>
      </c>
      <c r="I184" s="39">
        <v>0</v>
      </c>
      <c r="J184" s="40">
        <f t="shared" si="6"/>
        <v>1397.2750018769091</v>
      </c>
      <c r="K184" s="39">
        <f t="shared" si="7"/>
        <v>-161.72499812309093</v>
      </c>
      <c r="L184" s="41">
        <f t="shared" si="8"/>
        <v>26154.975017913763</v>
      </c>
    </row>
    <row r="185" spans="2:12" x14ac:dyDescent="0.35">
      <c r="B185" s="38">
        <v>9</v>
      </c>
      <c r="C185" s="39">
        <v>17</v>
      </c>
      <c r="D185" s="39">
        <v>1</v>
      </c>
      <c r="E185" s="39">
        <v>1090</v>
      </c>
      <c r="F185" s="38">
        <v>0</v>
      </c>
      <c r="G185" s="39">
        <v>0</v>
      </c>
      <c r="H185" s="39">
        <v>0</v>
      </c>
      <c r="I185" s="39">
        <v>0</v>
      </c>
      <c r="J185" s="40">
        <f t="shared" si="6"/>
        <v>998.19009801147979</v>
      </c>
      <c r="K185" s="39">
        <f t="shared" si="7"/>
        <v>-91.80990198852021</v>
      </c>
      <c r="L185" s="41">
        <f t="shared" si="8"/>
        <v>8429.0581031416878</v>
      </c>
    </row>
    <row r="186" spans="2:12" x14ac:dyDescent="0.35">
      <c r="B186" s="38">
        <v>9</v>
      </c>
      <c r="C186" s="39">
        <v>18</v>
      </c>
      <c r="D186" s="39">
        <v>2</v>
      </c>
      <c r="E186" s="39">
        <v>404</v>
      </c>
      <c r="F186" s="38">
        <v>0</v>
      </c>
      <c r="G186" s="39">
        <v>0</v>
      </c>
      <c r="H186" s="39">
        <v>0</v>
      </c>
      <c r="I186" s="39">
        <v>0</v>
      </c>
      <c r="J186" s="40">
        <f t="shared" si="6"/>
        <v>759.06162405828184</v>
      </c>
      <c r="K186" s="39">
        <f t="shared" si="7"/>
        <v>355.06162405828184</v>
      </c>
      <c r="L186" s="41">
        <f t="shared" si="8"/>
        <v>126068.75687890466</v>
      </c>
    </row>
    <row r="187" spans="2:12" x14ac:dyDescent="0.35">
      <c r="B187" s="38">
        <v>9</v>
      </c>
      <c r="C187" s="39">
        <v>19</v>
      </c>
      <c r="D187" s="39">
        <v>3</v>
      </c>
      <c r="E187" s="39">
        <v>586</v>
      </c>
      <c r="F187" s="38">
        <v>0</v>
      </c>
      <c r="G187" s="39">
        <v>0</v>
      </c>
      <c r="H187" s="39">
        <v>0</v>
      </c>
      <c r="I187" s="39">
        <v>0</v>
      </c>
      <c r="J187" s="40">
        <f t="shared" si="6"/>
        <v>735.66687254628107</v>
      </c>
      <c r="K187" s="39">
        <f t="shared" si="7"/>
        <v>149.66687254628107</v>
      </c>
      <c r="L187" s="41">
        <f t="shared" si="8"/>
        <v>22400.172737784742</v>
      </c>
    </row>
    <row r="188" spans="2:12" x14ac:dyDescent="0.35">
      <c r="B188" s="38">
        <v>9</v>
      </c>
      <c r="C188" s="39">
        <v>20</v>
      </c>
      <c r="D188" s="39">
        <v>4</v>
      </c>
      <c r="E188" s="39">
        <v>683</v>
      </c>
      <c r="F188" s="38">
        <v>0</v>
      </c>
      <c r="G188" s="39">
        <v>0</v>
      </c>
      <c r="H188" s="39">
        <v>0</v>
      </c>
      <c r="I188" s="39">
        <v>0</v>
      </c>
      <c r="J188" s="40">
        <f t="shared" si="6"/>
        <v>790.08424858486615</v>
      </c>
      <c r="K188" s="39">
        <f t="shared" si="7"/>
        <v>107.08424858486615</v>
      </c>
      <c r="L188" s="41">
        <f t="shared" si="8"/>
        <v>11467.036294985408</v>
      </c>
    </row>
    <row r="189" spans="2:12" x14ac:dyDescent="0.35">
      <c r="B189" s="38">
        <v>9</v>
      </c>
      <c r="C189" s="39">
        <v>21</v>
      </c>
      <c r="D189" s="39">
        <v>5</v>
      </c>
      <c r="E189" s="39">
        <v>1124</v>
      </c>
      <c r="F189" s="38">
        <v>0</v>
      </c>
      <c r="G189" s="39">
        <v>0</v>
      </c>
      <c r="H189" s="39">
        <v>0</v>
      </c>
      <c r="I189" s="39">
        <v>0</v>
      </c>
      <c r="J189" s="40">
        <f t="shared" si="6"/>
        <v>1397.2750018769091</v>
      </c>
      <c r="K189" s="39">
        <f t="shared" si="7"/>
        <v>273.27500187690907</v>
      </c>
      <c r="L189" s="41">
        <f t="shared" si="8"/>
        <v>74679.226650824654</v>
      </c>
    </row>
    <row r="190" spans="2:12" x14ac:dyDescent="0.35">
      <c r="B190" s="38">
        <v>9</v>
      </c>
      <c r="C190" s="39">
        <v>24</v>
      </c>
      <c r="D190" s="39">
        <v>1</v>
      </c>
      <c r="E190" s="39">
        <v>953</v>
      </c>
      <c r="F190" s="38">
        <v>0</v>
      </c>
      <c r="G190" s="39">
        <v>0</v>
      </c>
      <c r="H190" s="39">
        <v>0</v>
      </c>
      <c r="I190" s="39">
        <v>0</v>
      </c>
      <c r="J190" s="40">
        <f t="shared" si="6"/>
        <v>998.19009801147979</v>
      </c>
      <c r="K190" s="39">
        <f t="shared" si="7"/>
        <v>45.19009801147979</v>
      </c>
      <c r="L190" s="41">
        <f t="shared" si="8"/>
        <v>2042.1449582871496</v>
      </c>
    </row>
    <row r="191" spans="2:12" x14ac:dyDescent="0.35">
      <c r="B191" s="38">
        <v>9</v>
      </c>
      <c r="C191" s="39">
        <v>25</v>
      </c>
      <c r="D191" s="39">
        <v>2</v>
      </c>
      <c r="E191" s="39">
        <v>697</v>
      </c>
      <c r="F191" s="38">
        <v>0</v>
      </c>
      <c r="G191" s="39">
        <v>0</v>
      </c>
      <c r="H191" s="39">
        <v>0</v>
      </c>
      <c r="I191" s="39">
        <v>0</v>
      </c>
      <c r="J191" s="40">
        <f t="shared" si="6"/>
        <v>759.06162405828184</v>
      </c>
      <c r="K191" s="39">
        <f t="shared" si="7"/>
        <v>62.061624058281836</v>
      </c>
      <c r="L191" s="41">
        <f t="shared" si="8"/>
        <v>3851.6451807515068</v>
      </c>
    </row>
    <row r="192" spans="2:12" x14ac:dyDescent="0.35">
      <c r="B192" s="38">
        <v>9</v>
      </c>
      <c r="C192" s="39">
        <v>26</v>
      </c>
      <c r="D192" s="39">
        <v>3</v>
      </c>
      <c r="E192" s="39">
        <v>727</v>
      </c>
      <c r="F192" s="38">
        <v>0</v>
      </c>
      <c r="G192" s="39">
        <v>0</v>
      </c>
      <c r="H192" s="39">
        <v>0</v>
      </c>
      <c r="I192" s="39">
        <v>0</v>
      </c>
      <c r="J192" s="40">
        <f t="shared" si="6"/>
        <v>735.66687254628107</v>
      </c>
      <c r="K192" s="39">
        <f t="shared" si="7"/>
        <v>8.6668725462810698</v>
      </c>
      <c r="L192" s="41">
        <f t="shared" si="8"/>
        <v>75.114679733480514</v>
      </c>
    </row>
    <row r="193" spans="2:12" x14ac:dyDescent="0.35">
      <c r="B193" s="38">
        <v>9</v>
      </c>
      <c r="C193" s="39">
        <v>27</v>
      </c>
      <c r="D193" s="39">
        <v>4</v>
      </c>
      <c r="E193" s="39">
        <v>678</v>
      </c>
      <c r="F193" s="38">
        <v>0</v>
      </c>
      <c r="G193" s="39">
        <v>0</v>
      </c>
      <c r="H193" s="39">
        <v>0</v>
      </c>
      <c r="I193" s="39">
        <v>0</v>
      </c>
      <c r="J193" s="40">
        <f t="shared" si="6"/>
        <v>790.08424858486615</v>
      </c>
      <c r="K193" s="39">
        <f t="shared" si="7"/>
        <v>112.08424858486615</v>
      </c>
      <c r="L193" s="41">
        <f t="shared" si="8"/>
        <v>12562.878780834069</v>
      </c>
    </row>
    <row r="194" spans="2:12" x14ac:dyDescent="0.35">
      <c r="B194" s="38">
        <v>9</v>
      </c>
      <c r="C194" s="39">
        <v>28</v>
      </c>
      <c r="D194" s="39">
        <v>5</v>
      </c>
      <c r="E194" s="39">
        <v>1761</v>
      </c>
      <c r="F194" s="38">
        <v>1</v>
      </c>
      <c r="G194" s="39">
        <v>0</v>
      </c>
      <c r="H194" s="39">
        <v>0</v>
      </c>
      <c r="I194" s="39">
        <v>0</v>
      </c>
      <c r="J194" s="40">
        <f t="shared" si="6"/>
        <v>1397.2750018769091</v>
      </c>
      <c r="K194" s="39">
        <f t="shared" si="7"/>
        <v>-363.72499812309093</v>
      </c>
      <c r="L194" s="41">
        <f t="shared" si="8"/>
        <v>132295.8742596425</v>
      </c>
    </row>
    <row r="195" spans="2:12" x14ac:dyDescent="0.35">
      <c r="B195" s="38">
        <v>10</v>
      </c>
      <c r="C195" s="39">
        <v>1</v>
      </c>
      <c r="D195" s="39">
        <v>1</v>
      </c>
      <c r="E195" s="39">
        <v>1615</v>
      </c>
      <c r="F195" s="38">
        <v>0</v>
      </c>
      <c r="G195" s="39">
        <v>1</v>
      </c>
      <c r="H195" s="39">
        <v>0</v>
      </c>
      <c r="I195" s="39">
        <v>0</v>
      </c>
      <c r="J195" s="40">
        <f t="shared" si="6"/>
        <v>1037.0568798432128</v>
      </c>
      <c r="K195" s="39">
        <f t="shared" si="7"/>
        <v>-577.94312015678724</v>
      </c>
      <c r="L195" s="41">
        <f t="shared" si="8"/>
        <v>334018.25013656262</v>
      </c>
    </row>
    <row r="196" spans="2:12" x14ac:dyDescent="0.35">
      <c r="B196" s="38">
        <v>10</v>
      </c>
      <c r="C196" s="39">
        <v>2</v>
      </c>
      <c r="D196" s="39">
        <v>2</v>
      </c>
      <c r="E196" s="39">
        <v>1019</v>
      </c>
      <c r="F196" s="38">
        <v>0</v>
      </c>
      <c r="G196" s="39">
        <v>0</v>
      </c>
      <c r="H196" s="39">
        <v>0</v>
      </c>
      <c r="I196" s="39">
        <v>0</v>
      </c>
      <c r="J196" s="40">
        <f t="shared" si="6"/>
        <v>797.9284058900148</v>
      </c>
      <c r="K196" s="39">
        <f t="shared" si="7"/>
        <v>-221.0715941099852</v>
      </c>
      <c r="L196" s="41">
        <f t="shared" si="8"/>
        <v>48872.649722330039</v>
      </c>
    </row>
    <row r="197" spans="2:12" x14ac:dyDescent="0.35">
      <c r="B197" s="38">
        <v>10</v>
      </c>
      <c r="C197" s="39">
        <v>3</v>
      </c>
      <c r="D197" s="39">
        <v>3</v>
      </c>
      <c r="E197" s="39">
        <v>854</v>
      </c>
      <c r="F197" s="38">
        <v>0</v>
      </c>
      <c r="G197" s="39">
        <v>0</v>
      </c>
      <c r="H197" s="39">
        <v>0</v>
      </c>
      <c r="I197" s="39">
        <v>0</v>
      </c>
      <c r="J197" s="40">
        <f t="shared" si="6"/>
        <v>774.53365437801403</v>
      </c>
      <c r="K197" s="39">
        <f t="shared" si="7"/>
        <v>-79.466345621985965</v>
      </c>
      <c r="L197" s="41">
        <f t="shared" si="8"/>
        <v>6314.9000865129283</v>
      </c>
    </row>
    <row r="198" spans="2:12" x14ac:dyDescent="0.35">
      <c r="B198" s="38">
        <v>10</v>
      </c>
      <c r="C198" s="39">
        <v>4</v>
      </c>
      <c r="D198" s="39">
        <v>4</v>
      </c>
      <c r="E198" s="39">
        <v>897</v>
      </c>
      <c r="F198" s="38">
        <v>0</v>
      </c>
      <c r="G198" s="39">
        <v>0</v>
      </c>
      <c r="H198" s="39">
        <v>0</v>
      </c>
      <c r="I198" s="39">
        <v>0</v>
      </c>
      <c r="J198" s="40">
        <f t="shared" ref="J198:J257" si="9">$O$24+VLOOKUP(D198,$N$5:$O$9,2)+VLOOKUP(B198,$N$12:$O$23,2)+F198*O218+G198*O219+H198*O220+I198*O221</f>
        <v>828.95103041659911</v>
      </c>
      <c r="K198" s="39">
        <f t="shared" ref="K198:K257" si="10">J198-E198</f>
        <v>-68.04896958340089</v>
      </c>
      <c r="L198" s="41">
        <f t="shared" ref="L198:L257" si="11">K198*K198</f>
        <v>4630.6622613626196</v>
      </c>
    </row>
    <row r="199" spans="2:12" x14ac:dyDescent="0.35">
      <c r="B199" s="38">
        <v>10</v>
      </c>
      <c r="C199" s="39">
        <v>5</v>
      </c>
      <c r="D199" s="39">
        <v>5</v>
      </c>
      <c r="E199" s="39">
        <v>1307</v>
      </c>
      <c r="F199" s="38">
        <v>0</v>
      </c>
      <c r="G199" s="39">
        <v>0</v>
      </c>
      <c r="H199" s="39">
        <v>0</v>
      </c>
      <c r="I199" s="39">
        <v>0</v>
      </c>
      <c r="J199" s="40">
        <f t="shared" si="9"/>
        <v>1436.1417837086419</v>
      </c>
      <c r="K199" s="39">
        <f t="shared" si="10"/>
        <v>129.14178370864192</v>
      </c>
      <c r="L199" s="41">
        <f t="shared" si="11"/>
        <v>16677.600299449652</v>
      </c>
    </row>
    <row r="200" spans="2:12" x14ac:dyDescent="0.35">
      <c r="B200" s="38">
        <v>10</v>
      </c>
      <c r="C200" s="39">
        <v>8</v>
      </c>
      <c r="D200" s="39">
        <v>1</v>
      </c>
      <c r="E200" s="39">
        <v>796</v>
      </c>
      <c r="F200" s="38">
        <v>0</v>
      </c>
      <c r="G200" s="39">
        <v>0</v>
      </c>
      <c r="H200" s="39">
        <v>0</v>
      </c>
      <c r="I200" s="39">
        <v>0</v>
      </c>
      <c r="J200" s="40">
        <f t="shared" si="9"/>
        <v>1037.0568798432128</v>
      </c>
      <c r="K200" s="39">
        <f t="shared" si="10"/>
        <v>241.05687984321276</v>
      </c>
      <c r="L200" s="41">
        <f t="shared" si="11"/>
        <v>58108.41931974511</v>
      </c>
    </row>
    <row r="201" spans="2:12" x14ac:dyDescent="0.35">
      <c r="B201" s="38">
        <v>10</v>
      </c>
      <c r="C201" s="39">
        <v>9</v>
      </c>
      <c r="D201" s="39">
        <v>2</v>
      </c>
      <c r="E201" s="39">
        <v>648</v>
      </c>
      <c r="F201" s="38">
        <v>0</v>
      </c>
      <c r="G201" s="39">
        <v>0</v>
      </c>
      <c r="H201" s="39">
        <v>0</v>
      </c>
      <c r="I201" s="39">
        <v>0</v>
      </c>
      <c r="J201" s="40">
        <f t="shared" si="9"/>
        <v>797.9284058900148</v>
      </c>
      <c r="K201" s="39">
        <f t="shared" si="10"/>
        <v>149.9284058900148</v>
      </c>
      <c r="L201" s="41">
        <f t="shared" si="11"/>
        <v>22478.526892721024</v>
      </c>
    </row>
    <row r="202" spans="2:12" x14ac:dyDescent="0.35">
      <c r="B202" s="38">
        <v>10</v>
      </c>
      <c r="C202" s="39">
        <v>10</v>
      </c>
      <c r="D202" s="39">
        <v>3</v>
      </c>
      <c r="E202" s="39">
        <v>735</v>
      </c>
      <c r="F202" s="38">
        <v>0</v>
      </c>
      <c r="G202" s="39">
        <v>0</v>
      </c>
      <c r="H202" s="39">
        <v>0</v>
      </c>
      <c r="I202" s="39">
        <v>0</v>
      </c>
      <c r="J202" s="40">
        <f t="shared" si="9"/>
        <v>774.53365437801403</v>
      </c>
      <c r="K202" s="39">
        <f t="shared" si="10"/>
        <v>39.533654378014035</v>
      </c>
      <c r="L202" s="41">
        <f t="shared" si="11"/>
        <v>1562.9098284802683</v>
      </c>
    </row>
    <row r="203" spans="2:12" x14ac:dyDescent="0.35">
      <c r="B203" s="38">
        <v>10</v>
      </c>
      <c r="C203" s="39">
        <v>11</v>
      </c>
      <c r="D203" s="39">
        <v>4</v>
      </c>
      <c r="E203" s="39">
        <v>843</v>
      </c>
      <c r="F203" s="38">
        <v>0</v>
      </c>
      <c r="G203" s="39">
        <v>0</v>
      </c>
      <c r="H203" s="39">
        <v>0</v>
      </c>
      <c r="I203" s="39">
        <v>0</v>
      </c>
      <c r="J203" s="40">
        <f t="shared" si="9"/>
        <v>828.95103041659911</v>
      </c>
      <c r="K203" s="39">
        <f t="shared" si="10"/>
        <v>-14.04896958340089</v>
      </c>
      <c r="L203" s="41">
        <f t="shared" si="11"/>
        <v>197.37354635532338</v>
      </c>
    </row>
    <row r="204" spans="2:12" x14ac:dyDescent="0.35">
      <c r="B204" s="38">
        <v>10</v>
      </c>
      <c r="C204" s="39">
        <v>12</v>
      </c>
      <c r="D204" s="39">
        <v>5</v>
      </c>
      <c r="E204" s="39">
        <v>1759</v>
      </c>
      <c r="F204" s="38">
        <v>1</v>
      </c>
      <c r="G204" s="39">
        <v>0</v>
      </c>
      <c r="H204" s="39">
        <v>0</v>
      </c>
      <c r="I204" s="39">
        <v>0</v>
      </c>
      <c r="J204" s="40">
        <f t="shared" si="9"/>
        <v>1436.1417837086419</v>
      </c>
      <c r="K204" s="39">
        <f t="shared" si="10"/>
        <v>-322.85821629135808</v>
      </c>
      <c r="L204" s="41">
        <f t="shared" si="11"/>
        <v>104237.42782683736</v>
      </c>
    </row>
    <row r="205" spans="2:12" x14ac:dyDescent="0.35">
      <c r="B205" s="38">
        <v>10</v>
      </c>
      <c r="C205" s="39">
        <v>15</v>
      </c>
      <c r="D205" s="39">
        <v>1</v>
      </c>
      <c r="E205" s="39">
        <v>1151</v>
      </c>
      <c r="F205" s="38">
        <v>0</v>
      </c>
      <c r="G205" s="39">
        <v>0</v>
      </c>
      <c r="H205" s="39">
        <v>0</v>
      </c>
      <c r="I205" s="39">
        <v>0</v>
      </c>
      <c r="J205" s="40">
        <f t="shared" si="9"/>
        <v>1037.0568798432128</v>
      </c>
      <c r="K205" s="39">
        <f t="shared" si="10"/>
        <v>-113.94312015678724</v>
      </c>
      <c r="L205" s="41">
        <f t="shared" si="11"/>
        <v>12983.034631064056</v>
      </c>
    </row>
    <row r="206" spans="2:12" x14ac:dyDescent="0.35">
      <c r="B206" s="38">
        <v>10</v>
      </c>
      <c r="C206" s="39">
        <v>16</v>
      </c>
      <c r="D206" s="39">
        <v>2</v>
      </c>
      <c r="E206" s="39">
        <v>752</v>
      </c>
      <c r="F206" s="38">
        <v>0</v>
      </c>
      <c r="G206" s="39">
        <v>0</v>
      </c>
      <c r="H206" s="39">
        <v>0</v>
      </c>
      <c r="I206" s="39">
        <v>0</v>
      </c>
      <c r="J206" s="40">
        <f t="shared" si="9"/>
        <v>797.9284058900148</v>
      </c>
      <c r="K206" s="39">
        <f t="shared" si="10"/>
        <v>45.928405890014801</v>
      </c>
      <c r="L206" s="41">
        <f t="shared" si="11"/>
        <v>2109.4184675979463</v>
      </c>
    </row>
    <row r="207" spans="2:12" x14ac:dyDescent="0.35">
      <c r="B207" s="38">
        <v>10</v>
      </c>
      <c r="C207" s="39">
        <v>17</v>
      </c>
      <c r="D207" s="39">
        <v>3</v>
      </c>
      <c r="E207" s="39">
        <v>693</v>
      </c>
      <c r="F207" s="38">
        <v>0</v>
      </c>
      <c r="G207" s="39">
        <v>0</v>
      </c>
      <c r="H207" s="39">
        <v>0</v>
      </c>
      <c r="I207" s="39">
        <v>0</v>
      </c>
      <c r="J207" s="40">
        <f t="shared" si="9"/>
        <v>774.53365437801403</v>
      </c>
      <c r="K207" s="39">
        <f t="shared" si="10"/>
        <v>81.533654378014035</v>
      </c>
      <c r="L207" s="41">
        <f t="shared" si="11"/>
        <v>6647.7367962334474</v>
      </c>
    </row>
    <row r="208" spans="2:12" x14ac:dyDescent="0.35">
      <c r="B208" s="38">
        <v>10</v>
      </c>
      <c r="C208" s="39">
        <v>18</v>
      </c>
      <c r="D208" s="39">
        <v>4</v>
      </c>
      <c r="E208" s="39">
        <v>649</v>
      </c>
      <c r="F208" s="38">
        <v>0</v>
      </c>
      <c r="G208" s="39">
        <v>0</v>
      </c>
      <c r="H208" s="39">
        <v>0</v>
      </c>
      <c r="I208" s="39">
        <v>0</v>
      </c>
      <c r="J208" s="40">
        <f t="shared" si="9"/>
        <v>828.95103041659911</v>
      </c>
      <c r="K208" s="39">
        <f t="shared" si="10"/>
        <v>179.95103041659911</v>
      </c>
      <c r="L208" s="41">
        <f t="shared" si="11"/>
        <v>32382.373347995777</v>
      </c>
    </row>
    <row r="209" spans="2:12" x14ac:dyDescent="0.35">
      <c r="B209" s="38">
        <v>10</v>
      </c>
      <c r="C209" s="39">
        <v>19</v>
      </c>
      <c r="D209" s="39">
        <v>5</v>
      </c>
      <c r="E209" s="39">
        <v>1158</v>
      </c>
      <c r="F209" s="38">
        <v>0</v>
      </c>
      <c r="G209" s="39">
        <v>0</v>
      </c>
      <c r="H209" s="39">
        <v>0</v>
      </c>
      <c r="I209" s="39">
        <v>0</v>
      </c>
      <c r="J209" s="40">
        <f t="shared" si="9"/>
        <v>1436.1417837086419</v>
      </c>
      <c r="K209" s="39">
        <f t="shared" si="10"/>
        <v>278.14178370864192</v>
      </c>
      <c r="L209" s="41">
        <f t="shared" si="11"/>
        <v>77362.851844624951</v>
      </c>
    </row>
    <row r="210" spans="2:12" x14ac:dyDescent="0.35">
      <c r="B210" s="38">
        <v>10</v>
      </c>
      <c r="C210" s="39">
        <v>22</v>
      </c>
      <c r="D210" s="39">
        <v>1</v>
      </c>
      <c r="E210" s="39">
        <v>931</v>
      </c>
      <c r="F210" s="38">
        <v>0</v>
      </c>
      <c r="G210" s="39">
        <v>0</v>
      </c>
      <c r="H210" s="39">
        <v>0</v>
      </c>
      <c r="I210" s="39">
        <v>0</v>
      </c>
      <c r="J210" s="40">
        <f t="shared" si="9"/>
        <v>1037.0568798432128</v>
      </c>
      <c r="K210" s="39">
        <f t="shared" si="10"/>
        <v>106.05687984321276</v>
      </c>
      <c r="L210" s="41">
        <f t="shared" si="11"/>
        <v>11248.061762077668</v>
      </c>
    </row>
    <row r="211" spans="2:12" x14ac:dyDescent="0.35">
      <c r="B211" s="38">
        <v>10</v>
      </c>
      <c r="C211" s="39">
        <v>23</v>
      </c>
      <c r="D211" s="39">
        <v>2</v>
      </c>
      <c r="E211" s="39">
        <v>761</v>
      </c>
      <c r="F211" s="38">
        <v>0</v>
      </c>
      <c r="G211" s="39">
        <v>0</v>
      </c>
      <c r="H211" s="39">
        <v>0</v>
      </c>
      <c r="I211" s="39">
        <v>0</v>
      </c>
      <c r="J211" s="40">
        <f t="shared" si="9"/>
        <v>797.9284058900148</v>
      </c>
      <c r="K211" s="39">
        <f t="shared" si="10"/>
        <v>36.928405890014801</v>
      </c>
      <c r="L211" s="41">
        <f t="shared" si="11"/>
        <v>1363.7071615776799</v>
      </c>
    </row>
    <row r="212" spans="2:12" x14ac:dyDescent="0.35">
      <c r="B212" s="38">
        <v>10</v>
      </c>
      <c r="C212" s="39">
        <v>24</v>
      </c>
      <c r="D212" s="39">
        <v>3</v>
      </c>
      <c r="E212" s="39">
        <v>670</v>
      </c>
      <c r="F212" s="38">
        <v>0</v>
      </c>
      <c r="G212" s="39">
        <v>0</v>
      </c>
      <c r="H212" s="39">
        <v>0</v>
      </c>
      <c r="I212" s="39">
        <v>0</v>
      </c>
      <c r="J212" s="40">
        <f t="shared" si="9"/>
        <v>774.53365437801403</v>
      </c>
      <c r="K212" s="39">
        <f t="shared" si="10"/>
        <v>104.53365437801403</v>
      </c>
      <c r="L212" s="41">
        <f t="shared" si="11"/>
        <v>10927.284897622092</v>
      </c>
    </row>
    <row r="213" spans="2:12" x14ac:dyDescent="0.35">
      <c r="B213" s="38">
        <v>10</v>
      </c>
      <c r="C213" s="39">
        <v>25</v>
      </c>
      <c r="D213" s="39">
        <v>4</v>
      </c>
      <c r="E213" s="39">
        <v>820</v>
      </c>
      <c r="F213" s="38">
        <v>0</v>
      </c>
      <c r="G213" s="39">
        <v>0</v>
      </c>
      <c r="H213" s="39">
        <v>0</v>
      </c>
      <c r="I213" s="39">
        <v>0</v>
      </c>
      <c r="J213" s="40">
        <f t="shared" si="9"/>
        <v>828.95103041659911</v>
      </c>
      <c r="K213" s="39">
        <f t="shared" si="10"/>
        <v>8.9510304165991101</v>
      </c>
      <c r="L213" s="41">
        <f t="shared" si="11"/>
        <v>80.120945518882436</v>
      </c>
    </row>
    <row r="214" spans="2:12" x14ac:dyDescent="0.35">
      <c r="B214" s="38">
        <v>10</v>
      </c>
      <c r="C214" s="39">
        <v>26</v>
      </c>
      <c r="D214" s="39">
        <v>5</v>
      </c>
      <c r="E214" s="39">
        <v>1543</v>
      </c>
      <c r="F214" s="38">
        <v>1</v>
      </c>
      <c r="G214" s="39">
        <v>0</v>
      </c>
      <c r="H214" s="39">
        <v>0</v>
      </c>
      <c r="I214" s="39">
        <v>0</v>
      </c>
      <c r="J214" s="40">
        <f t="shared" si="9"/>
        <v>1436.1417837086419</v>
      </c>
      <c r="K214" s="39">
        <f t="shared" si="10"/>
        <v>-106.85821629135808</v>
      </c>
      <c r="L214" s="41">
        <f t="shared" si="11"/>
        <v>11418.678388970664</v>
      </c>
    </row>
    <row r="215" spans="2:12" x14ac:dyDescent="0.35">
      <c r="B215" s="38">
        <v>10</v>
      </c>
      <c r="C215" s="39">
        <v>29</v>
      </c>
      <c r="D215" s="39">
        <v>1</v>
      </c>
      <c r="E215" s="39">
        <v>974</v>
      </c>
      <c r="F215" s="38">
        <v>0</v>
      </c>
      <c r="G215" s="39">
        <v>0</v>
      </c>
      <c r="H215" s="39">
        <v>0</v>
      </c>
      <c r="I215" s="39">
        <v>0</v>
      </c>
      <c r="J215" s="40">
        <f t="shared" si="9"/>
        <v>1037.0568798432128</v>
      </c>
      <c r="K215" s="39">
        <f t="shared" si="10"/>
        <v>63.056879843212755</v>
      </c>
      <c r="L215" s="41">
        <f t="shared" si="11"/>
        <v>3976.170095561371</v>
      </c>
    </row>
    <row r="216" spans="2:12" x14ac:dyDescent="0.35">
      <c r="B216" s="38">
        <v>10</v>
      </c>
      <c r="C216" s="39">
        <v>30</v>
      </c>
      <c r="D216" s="39">
        <v>2</v>
      </c>
      <c r="E216" s="39">
        <v>685</v>
      </c>
      <c r="F216" s="38">
        <v>0</v>
      </c>
      <c r="G216" s="39">
        <v>0</v>
      </c>
      <c r="H216" s="39">
        <v>0</v>
      </c>
      <c r="I216" s="39">
        <v>0</v>
      </c>
      <c r="J216" s="40">
        <f t="shared" si="9"/>
        <v>797.9284058900148</v>
      </c>
      <c r="K216" s="39">
        <f t="shared" si="10"/>
        <v>112.9284058900148</v>
      </c>
      <c r="L216" s="41">
        <f t="shared" si="11"/>
        <v>12752.82485685993</v>
      </c>
    </row>
    <row r="217" spans="2:12" x14ac:dyDescent="0.35">
      <c r="B217" s="38">
        <v>10</v>
      </c>
      <c r="C217" s="39">
        <v>31</v>
      </c>
      <c r="D217" s="39">
        <v>3</v>
      </c>
      <c r="E217" s="39">
        <v>848</v>
      </c>
      <c r="F217" s="38">
        <v>0</v>
      </c>
      <c r="G217" s="39">
        <v>0</v>
      </c>
      <c r="H217" s="39">
        <v>0</v>
      </c>
      <c r="I217" s="39">
        <v>0</v>
      </c>
      <c r="J217" s="40">
        <f t="shared" si="9"/>
        <v>774.53365437801403</v>
      </c>
      <c r="K217" s="39">
        <f t="shared" si="10"/>
        <v>-73.466345621985965</v>
      </c>
      <c r="L217" s="41">
        <f t="shared" si="11"/>
        <v>5397.3039390490967</v>
      </c>
    </row>
    <row r="218" spans="2:12" x14ac:dyDescent="0.35">
      <c r="B218" s="38">
        <v>11</v>
      </c>
      <c r="C218" s="39">
        <v>1</v>
      </c>
      <c r="D218" s="39">
        <v>4</v>
      </c>
      <c r="E218" s="39">
        <v>1406</v>
      </c>
      <c r="F218" s="38">
        <v>0</v>
      </c>
      <c r="G218" s="39">
        <v>1</v>
      </c>
      <c r="H218" s="39">
        <v>0</v>
      </c>
      <c r="I218" s="39">
        <v>0</v>
      </c>
      <c r="J218" s="40">
        <f t="shared" si="9"/>
        <v>852.63784879866205</v>
      </c>
      <c r="K218" s="39">
        <f t="shared" si="10"/>
        <v>-553.36215120133795</v>
      </c>
      <c r="L218" s="41">
        <f t="shared" si="11"/>
        <v>306209.67038217239</v>
      </c>
    </row>
    <row r="219" spans="2:12" x14ac:dyDescent="0.35">
      <c r="B219" s="38">
        <v>11</v>
      </c>
      <c r="C219" s="39">
        <v>2</v>
      </c>
      <c r="D219" s="39">
        <v>5</v>
      </c>
      <c r="E219" s="39">
        <v>1578</v>
      </c>
      <c r="F219" s="38">
        <v>0</v>
      </c>
      <c r="G219" s="39">
        <v>0</v>
      </c>
      <c r="H219" s="39">
        <v>0</v>
      </c>
      <c r="I219" s="39">
        <v>0</v>
      </c>
      <c r="J219" s="40">
        <f t="shared" si="9"/>
        <v>1459.8286020907049</v>
      </c>
      <c r="K219" s="39">
        <f t="shared" si="10"/>
        <v>-118.17139790929514</v>
      </c>
      <c r="L219" s="41">
        <f t="shared" si="11"/>
        <v>13964.479283836963</v>
      </c>
    </row>
    <row r="220" spans="2:12" x14ac:dyDescent="0.35">
      <c r="B220" s="38">
        <v>11</v>
      </c>
      <c r="C220" s="39">
        <v>5</v>
      </c>
      <c r="D220" s="39">
        <v>1</v>
      </c>
      <c r="E220" s="39">
        <v>1004</v>
      </c>
      <c r="F220" s="38">
        <v>0</v>
      </c>
      <c r="G220" s="39">
        <v>0</v>
      </c>
      <c r="H220" s="39">
        <v>0</v>
      </c>
      <c r="I220" s="39">
        <v>0</v>
      </c>
      <c r="J220" s="40">
        <f t="shared" si="9"/>
        <v>1060.7436982252757</v>
      </c>
      <c r="K220" s="39">
        <f t="shared" si="10"/>
        <v>56.743698225275693</v>
      </c>
      <c r="L220" s="41">
        <f t="shared" si="11"/>
        <v>3219.8472882811557</v>
      </c>
    </row>
    <row r="221" spans="2:12" x14ac:dyDescent="0.35">
      <c r="B221" s="38">
        <v>11</v>
      </c>
      <c r="C221" s="39">
        <v>6</v>
      </c>
      <c r="D221" s="39">
        <v>2</v>
      </c>
      <c r="E221" s="39">
        <v>742</v>
      </c>
      <c r="F221" s="38">
        <v>0</v>
      </c>
      <c r="G221" s="39">
        <v>0</v>
      </c>
      <c r="H221" s="39">
        <v>0</v>
      </c>
      <c r="I221" s="39">
        <v>0</v>
      </c>
      <c r="J221" s="40">
        <f t="shared" si="9"/>
        <v>821.61522427207774</v>
      </c>
      <c r="K221" s="39">
        <f t="shared" si="10"/>
        <v>79.615224272077739</v>
      </c>
      <c r="L221" s="41">
        <f t="shared" si="11"/>
        <v>6338.5839358932362</v>
      </c>
    </row>
    <row r="222" spans="2:12" x14ac:dyDescent="0.35">
      <c r="B222" s="38">
        <v>11</v>
      </c>
      <c r="C222" s="39">
        <v>7</v>
      </c>
      <c r="D222" s="39">
        <v>3</v>
      </c>
      <c r="E222" s="39">
        <v>685</v>
      </c>
      <c r="F222" s="38">
        <v>0</v>
      </c>
      <c r="G222" s="39">
        <v>0</v>
      </c>
      <c r="H222" s="39">
        <v>0</v>
      </c>
      <c r="I222" s="39">
        <v>0</v>
      </c>
      <c r="J222" s="40">
        <f t="shared" si="9"/>
        <v>798.22047276007697</v>
      </c>
      <c r="K222" s="39">
        <f t="shared" si="10"/>
        <v>113.22047276007697</v>
      </c>
      <c r="L222" s="41">
        <f t="shared" si="11"/>
        <v>12818.875452015332</v>
      </c>
    </row>
    <row r="223" spans="2:12" x14ac:dyDescent="0.35">
      <c r="B223" s="38">
        <v>11</v>
      </c>
      <c r="C223" s="39">
        <v>8</v>
      </c>
      <c r="D223" s="39">
        <v>4</v>
      </c>
      <c r="E223" s="39">
        <v>800</v>
      </c>
      <c r="F223" s="38">
        <v>0</v>
      </c>
      <c r="G223" s="39">
        <v>0</v>
      </c>
      <c r="H223" s="39">
        <v>0</v>
      </c>
      <c r="I223" s="39">
        <v>0</v>
      </c>
      <c r="J223" s="40">
        <f t="shared" si="9"/>
        <v>852.63784879866205</v>
      </c>
      <c r="K223" s="39">
        <f t="shared" si="10"/>
        <v>52.637848798662048</v>
      </c>
      <c r="L223" s="41">
        <f t="shared" si="11"/>
        <v>2770.7431261508077</v>
      </c>
    </row>
    <row r="224" spans="2:12" x14ac:dyDescent="0.35">
      <c r="B224" s="38">
        <v>11</v>
      </c>
      <c r="C224" s="39">
        <v>9</v>
      </c>
      <c r="D224" s="39">
        <v>5</v>
      </c>
      <c r="E224" s="39">
        <v>1454</v>
      </c>
      <c r="F224" s="38">
        <v>1</v>
      </c>
      <c r="G224" s="39">
        <v>0</v>
      </c>
      <c r="H224" s="39">
        <v>0</v>
      </c>
      <c r="I224" s="39">
        <v>0</v>
      </c>
      <c r="J224" s="40">
        <f t="shared" si="9"/>
        <v>1459.8286020907049</v>
      </c>
      <c r="K224" s="39">
        <f t="shared" si="10"/>
        <v>5.8286020907048623</v>
      </c>
      <c r="L224" s="41">
        <f t="shared" si="11"/>
        <v>33.972602331769096</v>
      </c>
    </row>
    <row r="225" spans="2:12" x14ac:dyDescent="0.35">
      <c r="B225" s="38">
        <v>11</v>
      </c>
      <c r="C225" s="39">
        <v>12</v>
      </c>
      <c r="D225" s="39">
        <v>1</v>
      </c>
      <c r="E225" s="39">
        <v>890</v>
      </c>
      <c r="F225" s="38">
        <v>0</v>
      </c>
      <c r="G225" s="39">
        <v>0</v>
      </c>
      <c r="H225" s="39">
        <v>0</v>
      </c>
      <c r="I225" s="39">
        <v>0</v>
      </c>
      <c r="J225" s="40">
        <f t="shared" si="9"/>
        <v>1060.7436982252757</v>
      </c>
      <c r="K225" s="39">
        <f t="shared" si="10"/>
        <v>170.74369822527569</v>
      </c>
      <c r="L225" s="41">
        <f t="shared" si="11"/>
        <v>29153.410483644013</v>
      </c>
    </row>
    <row r="226" spans="2:12" x14ac:dyDescent="0.35">
      <c r="B226" s="38">
        <v>11</v>
      </c>
      <c r="C226" s="39">
        <v>13</v>
      </c>
      <c r="D226" s="39">
        <v>2</v>
      </c>
      <c r="E226" s="39">
        <v>693</v>
      </c>
      <c r="F226" s="38">
        <v>0</v>
      </c>
      <c r="G226" s="39">
        <v>0</v>
      </c>
      <c r="H226" s="39">
        <v>0</v>
      </c>
      <c r="I226" s="39">
        <v>0</v>
      </c>
      <c r="J226" s="40">
        <f t="shared" si="9"/>
        <v>821.61522427207774</v>
      </c>
      <c r="K226" s="39">
        <f t="shared" si="10"/>
        <v>128.61522427207774</v>
      </c>
      <c r="L226" s="41">
        <f t="shared" si="11"/>
        <v>16541.875914556855</v>
      </c>
    </row>
    <row r="227" spans="2:12" x14ac:dyDescent="0.35">
      <c r="B227" s="38">
        <v>11</v>
      </c>
      <c r="C227" s="39">
        <v>14</v>
      </c>
      <c r="D227" s="39">
        <v>3</v>
      </c>
      <c r="E227" s="39">
        <v>693</v>
      </c>
      <c r="F227" s="38">
        <v>0</v>
      </c>
      <c r="G227" s="39">
        <v>0</v>
      </c>
      <c r="H227" s="39">
        <v>0</v>
      </c>
      <c r="I227" s="39">
        <v>0</v>
      </c>
      <c r="J227" s="40">
        <f t="shared" si="9"/>
        <v>798.22047276007697</v>
      </c>
      <c r="K227" s="39">
        <f t="shared" si="10"/>
        <v>105.22047276007697</v>
      </c>
      <c r="L227" s="41">
        <f t="shared" si="11"/>
        <v>11071.347887854101</v>
      </c>
    </row>
    <row r="228" spans="2:12" x14ac:dyDescent="0.35">
      <c r="B228" s="38">
        <v>11</v>
      </c>
      <c r="C228" s="39">
        <v>15</v>
      </c>
      <c r="D228" s="39">
        <v>4</v>
      </c>
      <c r="E228" s="39">
        <v>914</v>
      </c>
      <c r="F228" s="38">
        <v>0</v>
      </c>
      <c r="G228" s="39">
        <v>0</v>
      </c>
      <c r="H228" s="39">
        <v>0</v>
      </c>
      <c r="I228" s="39">
        <v>0</v>
      </c>
      <c r="J228" s="40">
        <f t="shared" si="9"/>
        <v>852.63784879866205</v>
      </c>
      <c r="K228" s="39">
        <f t="shared" si="10"/>
        <v>-61.362151201337952</v>
      </c>
      <c r="L228" s="41">
        <f t="shared" si="11"/>
        <v>3765.3136000558607</v>
      </c>
    </row>
    <row r="229" spans="2:12" x14ac:dyDescent="0.35">
      <c r="B229" s="38">
        <v>11</v>
      </c>
      <c r="C229" s="39">
        <v>16</v>
      </c>
      <c r="D229" s="39">
        <v>5</v>
      </c>
      <c r="E229" s="39">
        <v>1271</v>
      </c>
      <c r="F229" s="38">
        <v>0</v>
      </c>
      <c r="G229" s="39">
        <v>0</v>
      </c>
      <c r="H229" s="39">
        <v>0</v>
      </c>
      <c r="I229" s="39">
        <v>0</v>
      </c>
      <c r="J229" s="40">
        <f t="shared" si="9"/>
        <v>1459.8286020907049</v>
      </c>
      <c r="K229" s="39">
        <f t="shared" si="10"/>
        <v>188.82860209070486</v>
      </c>
      <c r="L229" s="41">
        <f t="shared" si="11"/>
        <v>35656.240967529746</v>
      </c>
    </row>
    <row r="230" spans="2:12" x14ac:dyDescent="0.35">
      <c r="B230" s="38">
        <v>11</v>
      </c>
      <c r="C230" s="39">
        <v>19</v>
      </c>
      <c r="D230" s="39">
        <v>1</v>
      </c>
      <c r="E230" s="39">
        <v>1031</v>
      </c>
      <c r="F230" s="38">
        <v>0</v>
      </c>
      <c r="G230" s="39">
        <v>0</v>
      </c>
      <c r="H230" s="39">
        <v>0</v>
      </c>
      <c r="I230" s="39">
        <v>0</v>
      </c>
      <c r="J230" s="40">
        <f t="shared" si="9"/>
        <v>1060.7436982252757</v>
      </c>
      <c r="K230" s="39">
        <f t="shared" si="10"/>
        <v>29.743698225275693</v>
      </c>
      <c r="L230" s="41">
        <f t="shared" si="11"/>
        <v>884.68758411626845</v>
      </c>
    </row>
    <row r="231" spans="2:12" x14ac:dyDescent="0.35">
      <c r="B231" s="38">
        <v>11</v>
      </c>
      <c r="C231" s="39">
        <v>20</v>
      </c>
      <c r="D231" s="39">
        <v>2</v>
      </c>
      <c r="E231" s="39">
        <v>949</v>
      </c>
      <c r="F231" s="38">
        <v>0</v>
      </c>
      <c r="G231" s="39">
        <v>0</v>
      </c>
      <c r="H231" s="39">
        <v>0</v>
      </c>
      <c r="I231" s="39">
        <v>0</v>
      </c>
      <c r="J231" s="40">
        <f t="shared" si="9"/>
        <v>821.61522427207774</v>
      </c>
      <c r="K231" s="39">
        <f t="shared" si="10"/>
        <v>-127.38477572792226</v>
      </c>
      <c r="L231" s="41">
        <f t="shared" si="11"/>
        <v>16226.881087253052</v>
      </c>
    </row>
    <row r="232" spans="2:12" x14ac:dyDescent="0.35">
      <c r="B232" s="38">
        <v>11</v>
      </c>
      <c r="C232" s="39">
        <v>21</v>
      </c>
      <c r="D232" s="39">
        <v>3</v>
      </c>
      <c r="E232" s="39">
        <v>1356</v>
      </c>
      <c r="F232" s="38">
        <v>0</v>
      </c>
      <c r="G232" s="39">
        <v>0</v>
      </c>
      <c r="H232" s="39">
        <v>1</v>
      </c>
      <c r="I232" s="39">
        <v>0</v>
      </c>
      <c r="J232" s="40">
        <f t="shared" si="9"/>
        <v>798.22047276007697</v>
      </c>
      <c r="K232" s="39">
        <f t="shared" si="10"/>
        <v>-557.77952723992303</v>
      </c>
      <c r="L232" s="41">
        <f t="shared" si="11"/>
        <v>311118.00100799202</v>
      </c>
    </row>
    <row r="233" spans="2:12" x14ac:dyDescent="0.35">
      <c r="B233" s="38">
        <v>11</v>
      </c>
      <c r="C233" s="39">
        <v>23</v>
      </c>
      <c r="D233" s="39">
        <v>5</v>
      </c>
      <c r="E233" s="39">
        <v>1085</v>
      </c>
      <c r="F233" s="38">
        <v>0</v>
      </c>
      <c r="G233" s="39">
        <v>0</v>
      </c>
      <c r="H233" s="39">
        <v>0</v>
      </c>
      <c r="I233" s="39">
        <v>1</v>
      </c>
      <c r="J233" s="40">
        <f t="shared" si="9"/>
        <v>1459.8286020907049</v>
      </c>
      <c r="K233" s="39">
        <f t="shared" si="10"/>
        <v>374.82860209070486</v>
      </c>
      <c r="L233" s="41">
        <f t="shared" si="11"/>
        <v>140496.48094527196</v>
      </c>
    </row>
    <row r="234" spans="2:12" x14ac:dyDescent="0.35">
      <c r="B234" s="38">
        <v>11</v>
      </c>
      <c r="C234" s="39">
        <v>26</v>
      </c>
      <c r="D234" s="39">
        <v>1</v>
      </c>
      <c r="E234" s="39">
        <v>1063</v>
      </c>
      <c r="F234" s="38">
        <v>0</v>
      </c>
      <c r="G234" s="39">
        <v>0</v>
      </c>
      <c r="H234" s="39">
        <v>0</v>
      </c>
      <c r="I234" s="39">
        <v>0</v>
      </c>
      <c r="J234" s="40">
        <f t="shared" si="9"/>
        <v>1060.7436982252757</v>
      </c>
      <c r="K234" s="39">
        <f t="shared" si="10"/>
        <v>-2.2563017747243066</v>
      </c>
      <c r="L234" s="41">
        <f t="shared" si="11"/>
        <v>5.0908976986240555</v>
      </c>
    </row>
    <row r="235" spans="2:12" x14ac:dyDescent="0.35">
      <c r="B235" s="38">
        <v>11</v>
      </c>
      <c r="C235" s="39">
        <v>27</v>
      </c>
      <c r="D235" s="39">
        <v>2</v>
      </c>
      <c r="E235" s="39">
        <v>797</v>
      </c>
      <c r="F235" s="38">
        <v>0</v>
      </c>
      <c r="G235" s="39">
        <v>0</v>
      </c>
      <c r="H235" s="39">
        <v>0</v>
      </c>
      <c r="I235" s="39">
        <v>0</v>
      </c>
      <c r="J235" s="40">
        <f t="shared" si="9"/>
        <v>821.61522427207774</v>
      </c>
      <c r="K235" s="39">
        <f t="shared" si="10"/>
        <v>24.615224272077739</v>
      </c>
      <c r="L235" s="41">
        <f t="shared" si="11"/>
        <v>605.90926596468512</v>
      </c>
    </row>
    <row r="236" spans="2:12" x14ac:dyDescent="0.35">
      <c r="B236" s="38">
        <v>11</v>
      </c>
      <c r="C236" s="39">
        <v>28</v>
      </c>
      <c r="D236" s="39">
        <v>3</v>
      </c>
      <c r="E236" s="39">
        <v>632</v>
      </c>
      <c r="F236" s="38">
        <v>0</v>
      </c>
      <c r="G236" s="39">
        <v>0</v>
      </c>
      <c r="H236" s="39">
        <v>0</v>
      </c>
      <c r="I236" s="39">
        <v>0</v>
      </c>
      <c r="J236" s="40">
        <f t="shared" si="9"/>
        <v>798.22047276007697</v>
      </c>
      <c r="K236" s="39">
        <f t="shared" si="10"/>
        <v>166.22047276007697</v>
      </c>
      <c r="L236" s="41">
        <f t="shared" si="11"/>
        <v>27629.245564583493</v>
      </c>
    </row>
    <row r="237" spans="2:12" x14ac:dyDescent="0.35">
      <c r="B237" s="38">
        <v>11</v>
      </c>
      <c r="C237" s="39">
        <v>29</v>
      </c>
      <c r="D237" s="39">
        <v>4</v>
      </c>
      <c r="E237" s="39">
        <v>698</v>
      </c>
      <c r="F237" s="38">
        <v>0</v>
      </c>
      <c r="G237" s="39">
        <v>0</v>
      </c>
      <c r="H237" s="39">
        <v>0</v>
      </c>
      <c r="I237" s="39">
        <v>0</v>
      </c>
      <c r="J237" s="40">
        <f t="shared" si="9"/>
        <v>852.63784879866205</v>
      </c>
      <c r="K237" s="39">
        <f t="shared" si="10"/>
        <v>154.63784879866205</v>
      </c>
      <c r="L237" s="41">
        <f t="shared" si="11"/>
        <v>23912.864281077866</v>
      </c>
    </row>
    <row r="238" spans="2:12" x14ac:dyDescent="0.35">
      <c r="B238" s="38">
        <v>11</v>
      </c>
      <c r="C238" s="39">
        <v>30</v>
      </c>
      <c r="D238" s="39">
        <v>5</v>
      </c>
      <c r="E238" s="39">
        <v>1691</v>
      </c>
      <c r="F238" s="38">
        <v>0</v>
      </c>
      <c r="G238" s="39">
        <v>1</v>
      </c>
      <c r="H238" s="39">
        <v>0</v>
      </c>
      <c r="I238" s="39">
        <v>0</v>
      </c>
      <c r="J238" s="40">
        <f t="shared" si="9"/>
        <v>1459.8286020907049</v>
      </c>
      <c r="K238" s="39">
        <f t="shared" si="10"/>
        <v>-231.17139790929514</v>
      </c>
      <c r="L238" s="41">
        <f t="shared" si="11"/>
        <v>53440.215211337665</v>
      </c>
    </row>
    <row r="239" spans="2:12" x14ac:dyDescent="0.35">
      <c r="B239" s="38">
        <v>12</v>
      </c>
      <c r="C239" s="39">
        <v>3</v>
      </c>
      <c r="D239" s="39">
        <v>1</v>
      </c>
      <c r="E239" s="39">
        <v>1504</v>
      </c>
      <c r="F239" s="38">
        <v>0</v>
      </c>
      <c r="G239" s="39">
        <v>0</v>
      </c>
      <c r="H239" s="39">
        <v>0</v>
      </c>
      <c r="I239" s="39">
        <v>0</v>
      </c>
      <c r="J239" s="40">
        <f t="shared" si="9"/>
        <v>1152.9766844906976</v>
      </c>
      <c r="K239" s="39">
        <f t="shared" si="10"/>
        <v>-351.02331550930239</v>
      </c>
      <c r="L239" s="41">
        <f t="shared" si="11"/>
        <v>123217.36803114325</v>
      </c>
    </row>
    <row r="240" spans="2:12" x14ac:dyDescent="0.35">
      <c r="B240" s="38">
        <v>12</v>
      </c>
      <c r="C240" s="39">
        <v>4</v>
      </c>
      <c r="D240" s="39">
        <v>2</v>
      </c>
      <c r="E240" s="39">
        <v>828</v>
      </c>
      <c r="F240" s="38">
        <v>0</v>
      </c>
      <c r="G240" s="39">
        <v>0</v>
      </c>
      <c r="H240" s="39">
        <v>0</v>
      </c>
      <c r="I240" s="39">
        <v>0</v>
      </c>
      <c r="J240" s="40">
        <f t="shared" si="9"/>
        <v>913.84821053749954</v>
      </c>
      <c r="K240" s="39">
        <f t="shared" si="10"/>
        <v>85.84821053749954</v>
      </c>
      <c r="L240" s="41">
        <f t="shared" si="11"/>
        <v>7369.9152524908468</v>
      </c>
    </row>
    <row r="241" spans="2:12" x14ac:dyDescent="0.35">
      <c r="B241" s="38">
        <v>12</v>
      </c>
      <c r="C241" s="39">
        <v>5</v>
      </c>
      <c r="D241" s="39">
        <v>3</v>
      </c>
      <c r="E241" s="39">
        <v>863</v>
      </c>
      <c r="F241" s="38">
        <v>0</v>
      </c>
      <c r="G241" s="39">
        <v>0</v>
      </c>
      <c r="H241" s="39">
        <v>0</v>
      </c>
      <c r="I241" s="39">
        <v>0</v>
      </c>
      <c r="J241" s="40">
        <f t="shared" si="9"/>
        <v>890.45345902549877</v>
      </c>
      <c r="K241" s="39">
        <f t="shared" si="10"/>
        <v>27.453459025498773</v>
      </c>
      <c r="L241" s="41">
        <f t="shared" si="11"/>
        <v>753.69241246474007</v>
      </c>
    </row>
    <row r="242" spans="2:12" x14ac:dyDescent="0.35">
      <c r="B242" s="38">
        <v>12</v>
      </c>
      <c r="C242" s="39">
        <v>6</v>
      </c>
      <c r="D242" s="39">
        <v>4</v>
      </c>
      <c r="E242" s="39">
        <v>957</v>
      </c>
      <c r="F242" s="38">
        <v>0</v>
      </c>
      <c r="G242" s="39">
        <v>0</v>
      </c>
      <c r="H242" s="39">
        <v>0</v>
      </c>
      <c r="I242" s="39">
        <v>0</v>
      </c>
      <c r="J242" s="40">
        <f t="shared" si="9"/>
        <v>944.87083506408385</v>
      </c>
      <c r="K242" s="39">
        <f t="shared" si="10"/>
        <v>-12.129164935916151</v>
      </c>
      <c r="L242" s="41">
        <f t="shared" si="11"/>
        <v>147.11664204265784</v>
      </c>
    </row>
    <row r="243" spans="2:12" x14ac:dyDescent="0.35">
      <c r="B243" s="38">
        <v>12</v>
      </c>
      <c r="C243" s="39">
        <v>7</v>
      </c>
      <c r="D243" s="39">
        <v>5</v>
      </c>
      <c r="E243" s="39">
        <v>1585</v>
      </c>
      <c r="F243" s="38">
        <v>1</v>
      </c>
      <c r="G243" s="39">
        <v>0</v>
      </c>
      <c r="H243" s="39">
        <v>0</v>
      </c>
      <c r="I243" s="39">
        <v>0</v>
      </c>
      <c r="J243" s="40">
        <f t="shared" si="9"/>
        <v>1552.0615883561268</v>
      </c>
      <c r="K243" s="39">
        <f t="shared" si="10"/>
        <v>-32.938411643873224</v>
      </c>
      <c r="L243" s="41">
        <f t="shared" si="11"/>
        <v>1084.9389616212432</v>
      </c>
    </row>
    <row r="244" spans="2:12" x14ac:dyDescent="0.35">
      <c r="B244" s="38">
        <v>12</v>
      </c>
      <c r="C244" s="39">
        <v>10</v>
      </c>
      <c r="D244" s="39">
        <v>1</v>
      </c>
      <c r="E244" s="39">
        <v>1126</v>
      </c>
      <c r="F244" s="38">
        <v>0</v>
      </c>
      <c r="G244" s="39">
        <v>0</v>
      </c>
      <c r="H244" s="39">
        <v>0</v>
      </c>
      <c r="I244" s="39">
        <v>0</v>
      </c>
      <c r="J244" s="40">
        <f t="shared" si="9"/>
        <v>1152.9766844906976</v>
      </c>
      <c r="K244" s="39">
        <f t="shared" si="10"/>
        <v>26.976684490697608</v>
      </c>
      <c r="L244" s="41">
        <f t="shared" si="11"/>
        <v>727.74150611064488</v>
      </c>
    </row>
    <row r="245" spans="2:12" x14ac:dyDescent="0.35">
      <c r="B245" s="38">
        <v>12</v>
      </c>
      <c r="C245" s="39">
        <v>11</v>
      </c>
      <c r="D245" s="39">
        <v>2</v>
      </c>
      <c r="E245" s="39">
        <v>896</v>
      </c>
      <c r="F245" s="38">
        <v>0</v>
      </c>
      <c r="G245" s="39">
        <v>0</v>
      </c>
      <c r="H245" s="39">
        <v>0</v>
      </c>
      <c r="I245" s="39">
        <v>0</v>
      </c>
      <c r="J245" s="40">
        <f t="shared" si="9"/>
        <v>913.84821053749954</v>
      </c>
      <c r="K245" s="39">
        <f t="shared" si="10"/>
        <v>17.84821053749954</v>
      </c>
      <c r="L245" s="41">
        <f t="shared" si="11"/>
        <v>318.5586193909096</v>
      </c>
    </row>
    <row r="246" spans="2:12" x14ac:dyDescent="0.35">
      <c r="B246" s="38">
        <v>12</v>
      </c>
      <c r="C246" s="39">
        <v>12</v>
      </c>
      <c r="D246" s="39">
        <v>3</v>
      </c>
      <c r="E246" s="39">
        <v>870</v>
      </c>
      <c r="F246" s="38">
        <v>0</v>
      </c>
      <c r="G246" s="39">
        <v>0</v>
      </c>
      <c r="H246" s="39">
        <v>0</v>
      </c>
      <c r="I246" s="39">
        <v>0</v>
      </c>
      <c r="J246" s="40">
        <f t="shared" si="9"/>
        <v>890.45345902549877</v>
      </c>
      <c r="K246" s="39">
        <f t="shared" si="10"/>
        <v>20.453459025498773</v>
      </c>
      <c r="L246" s="41">
        <f t="shared" si="11"/>
        <v>418.34398610775725</v>
      </c>
    </row>
    <row r="247" spans="2:12" x14ac:dyDescent="0.35">
      <c r="B247" s="38">
        <v>12</v>
      </c>
      <c r="C247" s="39">
        <v>13</v>
      </c>
      <c r="D247" s="39">
        <v>4</v>
      </c>
      <c r="E247" s="39">
        <v>873</v>
      </c>
      <c r="F247" s="38">
        <v>0</v>
      </c>
      <c r="G247" s="39">
        <v>0</v>
      </c>
      <c r="H247" s="39">
        <v>0</v>
      </c>
      <c r="I247" s="39">
        <v>0</v>
      </c>
      <c r="J247" s="40">
        <f t="shared" si="9"/>
        <v>944.87083506408385</v>
      </c>
      <c r="K247" s="39">
        <f t="shared" si="10"/>
        <v>71.870835064083849</v>
      </c>
      <c r="L247" s="41">
        <f t="shared" si="11"/>
        <v>5165.4169328087446</v>
      </c>
    </row>
    <row r="248" spans="2:12" x14ac:dyDescent="0.35">
      <c r="B248" s="38">
        <v>12</v>
      </c>
      <c r="C248" s="39">
        <v>14</v>
      </c>
      <c r="D248" s="39">
        <v>5</v>
      </c>
      <c r="E248" s="39">
        <v>1471</v>
      </c>
      <c r="F248" s="38">
        <v>0</v>
      </c>
      <c r="G248" s="39">
        <v>0</v>
      </c>
      <c r="H248" s="39">
        <v>0</v>
      </c>
      <c r="I248" s="39">
        <v>0</v>
      </c>
      <c r="J248" s="40">
        <f t="shared" si="9"/>
        <v>1552.0615883561268</v>
      </c>
      <c r="K248" s="39">
        <f t="shared" si="10"/>
        <v>81.061588356126776</v>
      </c>
      <c r="L248" s="41">
        <f t="shared" si="11"/>
        <v>6570.981106818148</v>
      </c>
    </row>
    <row r="249" spans="2:12" x14ac:dyDescent="0.35">
      <c r="B249" s="38">
        <v>12</v>
      </c>
      <c r="C249" s="39">
        <v>17</v>
      </c>
      <c r="D249" s="39">
        <v>1</v>
      </c>
      <c r="E249" s="39">
        <v>1299</v>
      </c>
      <c r="F249" s="38">
        <v>0</v>
      </c>
      <c r="G249" s="39">
        <v>0</v>
      </c>
      <c r="H249" s="39">
        <v>0</v>
      </c>
      <c r="I249" s="39">
        <v>0</v>
      </c>
      <c r="J249" s="40">
        <f t="shared" si="9"/>
        <v>1152.9766844906976</v>
      </c>
      <c r="K249" s="39">
        <f t="shared" si="10"/>
        <v>-146.02331550930239</v>
      </c>
      <c r="L249" s="41">
        <f t="shared" si="11"/>
        <v>21322.808672329273</v>
      </c>
    </row>
    <row r="250" spans="2:12" x14ac:dyDescent="0.35">
      <c r="B250" s="38">
        <v>12</v>
      </c>
      <c r="C250" s="39">
        <v>18</v>
      </c>
      <c r="D250" s="39">
        <v>2</v>
      </c>
      <c r="E250" s="39">
        <v>1058</v>
      </c>
      <c r="F250" s="38">
        <v>0</v>
      </c>
      <c r="G250" s="39">
        <v>0</v>
      </c>
      <c r="H250" s="39">
        <v>0</v>
      </c>
      <c r="I250" s="39">
        <v>0</v>
      </c>
      <c r="J250" s="40">
        <f t="shared" si="9"/>
        <v>913.84821053749954</v>
      </c>
      <c r="K250" s="39">
        <f t="shared" si="10"/>
        <v>-144.15178946250046</v>
      </c>
      <c r="L250" s="41">
        <f t="shared" si="11"/>
        <v>20779.73840524106</v>
      </c>
    </row>
    <row r="251" spans="2:12" x14ac:dyDescent="0.35">
      <c r="B251" s="38">
        <v>12</v>
      </c>
      <c r="C251" s="39">
        <v>19</v>
      </c>
      <c r="D251" s="39">
        <v>3</v>
      </c>
      <c r="E251" s="39">
        <v>1104</v>
      </c>
      <c r="F251" s="38">
        <v>0</v>
      </c>
      <c r="G251" s="39">
        <v>0</v>
      </c>
      <c r="H251" s="39">
        <v>0</v>
      </c>
      <c r="I251" s="39">
        <v>0</v>
      </c>
      <c r="J251" s="40">
        <f t="shared" si="9"/>
        <v>890.45345902549877</v>
      </c>
      <c r="K251" s="39">
        <f t="shared" si="10"/>
        <v>-213.54654097450123</v>
      </c>
      <c r="L251" s="41">
        <f t="shared" si="11"/>
        <v>45602.125162174329</v>
      </c>
    </row>
    <row r="252" spans="2:12" x14ac:dyDescent="0.35">
      <c r="B252" s="38">
        <v>12</v>
      </c>
      <c r="C252" s="39">
        <v>20</v>
      </c>
      <c r="D252" s="39">
        <v>4</v>
      </c>
      <c r="E252" s="39">
        <v>1018</v>
      </c>
      <c r="F252" s="38">
        <v>0</v>
      </c>
      <c r="G252" s="39">
        <v>0</v>
      </c>
      <c r="H252" s="39">
        <v>0</v>
      </c>
      <c r="I252" s="39">
        <v>0</v>
      </c>
      <c r="J252" s="40">
        <f t="shared" si="9"/>
        <v>944.87083506408385</v>
      </c>
      <c r="K252" s="39">
        <f t="shared" si="10"/>
        <v>-73.129164935916151</v>
      </c>
      <c r="L252" s="41">
        <f t="shared" si="11"/>
        <v>5347.874764224428</v>
      </c>
    </row>
    <row r="253" spans="2:12" x14ac:dyDescent="0.35">
      <c r="B253" s="38">
        <v>12</v>
      </c>
      <c r="C253" s="39">
        <v>21</v>
      </c>
      <c r="D253" s="39">
        <v>5</v>
      </c>
      <c r="E253" s="39">
        <v>1955</v>
      </c>
      <c r="F253" s="38">
        <v>1</v>
      </c>
      <c r="G253" s="39">
        <v>0</v>
      </c>
      <c r="H253" s="39">
        <v>0</v>
      </c>
      <c r="I253" s="39">
        <v>0</v>
      </c>
      <c r="J253" s="40">
        <f t="shared" si="9"/>
        <v>1552.0615883561268</v>
      </c>
      <c r="K253" s="39">
        <f t="shared" si="10"/>
        <v>-402.93841164387322</v>
      </c>
      <c r="L253" s="41">
        <f t="shared" si="11"/>
        <v>162359.36357808742</v>
      </c>
    </row>
    <row r="254" spans="2:12" x14ac:dyDescent="0.35">
      <c r="B254" s="38">
        <v>12</v>
      </c>
      <c r="C254" s="39">
        <v>24</v>
      </c>
      <c r="D254" s="39">
        <v>1</v>
      </c>
      <c r="E254" s="39">
        <v>941</v>
      </c>
      <c r="F254" s="38">
        <v>0</v>
      </c>
      <c r="G254" s="39">
        <v>0</v>
      </c>
      <c r="H254" s="39">
        <v>1</v>
      </c>
      <c r="I254" s="39">
        <v>0</v>
      </c>
      <c r="J254" s="40">
        <f t="shared" si="9"/>
        <v>1152.9766844906976</v>
      </c>
      <c r="K254" s="39">
        <f t="shared" si="10"/>
        <v>211.97668449069761</v>
      </c>
      <c r="L254" s="41">
        <f t="shared" si="11"/>
        <v>44934.114767668761</v>
      </c>
    </row>
    <row r="255" spans="2:12" x14ac:dyDescent="0.35">
      <c r="B255" s="38">
        <v>12</v>
      </c>
      <c r="C255" s="39">
        <v>26</v>
      </c>
      <c r="D255" s="39">
        <v>3</v>
      </c>
      <c r="E255" s="39">
        <v>999</v>
      </c>
      <c r="F255" s="38">
        <v>0</v>
      </c>
      <c r="G255" s="39">
        <v>0</v>
      </c>
      <c r="H255" s="39">
        <v>0</v>
      </c>
      <c r="I255" s="39">
        <v>1</v>
      </c>
      <c r="J255" s="40">
        <f t="shared" si="9"/>
        <v>890.45345902549877</v>
      </c>
      <c r="K255" s="39">
        <f t="shared" si="10"/>
        <v>-108.54654097450123</v>
      </c>
      <c r="L255" s="41">
        <f t="shared" si="11"/>
        <v>11782.351557529073</v>
      </c>
    </row>
    <row r="256" spans="2:12" x14ac:dyDescent="0.35">
      <c r="B256" s="38">
        <v>12</v>
      </c>
      <c r="C256" s="39">
        <v>27</v>
      </c>
      <c r="D256" s="39">
        <v>4</v>
      </c>
      <c r="E256" s="39">
        <v>619</v>
      </c>
      <c r="F256" s="38">
        <v>0</v>
      </c>
      <c r="G256" s="39">
        <v>0</v>
      </c>
      <c r="H256" s="39">
        <v>0</v>
      </c>
      <c r="I256" s="39">
        <v>0</v>
      </c>
      <c r="J256" s="40">
        <f t="shared" si="9"/>
        <v>944.87083506408385</v>
      </c>
      <c r="K256" s="39">
        <f t="shared" si="10"/>
        <v>325.87083506408385</v>
      </c>
      <c r="L256" s="41">
        <f t="shared" si="11"/>
        <v>106191.80114536334</v>
      </c>
    </row>
    <row r="257" spans="2:12" x14ac:dyDescent="0.35">
      <c r="B257" s="38">
        <v>12</v>
      </c>
      <c r="C257" s="39">
        <v>28</v>
      </c>
      <c r="D257" s="39">
        <v>5</v>
      </c>
      <c r="E257" s="39">
        <v>937</v>
      </c>
      <c r="F257" s="38">
        <v>0</v>
      </c>
      <c r="G257" s="39">
        <v>0</v>
      </c>
      <c r="H257" s="39">
        <v>0</v>
      </c>
      <c r="I257" s="39">
        <v>0</v>
      </c>
      <c r="J257" s="40">
        <f t="shared" si="9"/>
        <v>1552.0615883561268</v>
      </c>
      <c r="K257" s="39">
        <f t="shared" si="10"/>
        <v>615.06158835612678</v>
      </c>
      <c r="L257" s="41">
        <f t="shared" si="11"/>
        <v>378300.75747116155</v>
      </c>
    </row>
    <row r="258" spans="2:12" x14ac:dyDescent="0.35">
      <c r="B258" s="44">
        <v>12</v>
      </c>
      <c r="C258" s="45">
        <v>31</v>
      </c>
      <c r="D258" s="45">
        <v>1</v>
      </c>
      <c r="E258" s="45">
        <v>1146</v>
      </c>
      <c r="F258" s="44">
        <v>0</v>
      </c>
      <c r="G258" s="45">
        <v>0</v>
      </c>
      <c r="H258" s="45">
        <v>0</v>
      </c>
      <c r="I258" s="45">
        <v>1</v>
      </c>
      <c r="J258" s="40"/>
      <c r="K258" s="39">
        <f t="shared" ref="K258" si="12">J258-E258</f>
        <v>-1146</v>
      </c>
      <c r="L258" s="41">
        <f t="shared" ref="L258" si="13">K258*K258</f>
        <v>1313316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G509"/>
  <sheetViews>
    <sheetView zoomScale="110" zoomScaleNormal="110" workbookViewId="0">
      <selection activeCell="F6" sqref="F6"/>
    </sheetView>
  </sheetViews>
  <sheetFormatPr defaultRowHeight="14.5" x14ac:dyDescent="0.35"/>
  <sheetData>
    <row r="2" spans="2:7" x14ac:dyDescent="0.35">
      <c r="B2" t="s">
        <v>17</v>
      </c>
      <c r="C2" t="s">
        <v>18</v>
      </c>
    </row>
    <row r="3" spans="2:7" ht="15.5" x14ac:dyDescent="0.35">
      <c r="B3" s="2" t="s">
        <v>4</v>
      </c>
      <c r="C3" s="1" t="s">
        <v>0</v>
      </c>
      <c r="E3" s="10" t="s">
        <v>19</v>
      </c>
      <c r="G3" s="10" t="s">
        <v>20</v>
      </c>
    </row>
    <row r="4" spans="2:7" x14ac:dyDescent="0.35">
      <c r="B4" s="5">
        <v>6.5750000000000002</v>
      </c>
      <c r="C4" s="4">
        <v>24</v>
      </c>
    </row>
    <row r="5" spans="2:7" x14ac:dyDescent="0.35">
      <c r="B5" s="5">
        <v>6.4210000000000003</v>
      </c>
      <c r="C5" s="4">
        <v>21.6</v>
      </c>
      <c r="D5">
        <v>10</v>
      </c>
      <c r="E5">
        <f>9.099*D5-34.66</f>
        <v>56.330000000000013</v>
      </c>
    </row>
    <row r="6" spans="2:7" x14ac:dyDescent="0.35">
      <c r="B6" s="5">
        <v>7.1849999999999996</v>
      </c>
      <c r="C6" s="4">
        <v>34.700000000000003</v>
      </c>
    </row>
    <row r="7" spans="2:7" x14ac:dyDescent="0.35">
      <c r="B7" s="5">
        <v>6.9980000000000002</v>
      </c>
      <c r="C7" s="4">
        <v>33.4</v>
      </c>
    </row>
    <row r="8" spans="2:7" x14ac:dyDescent="0.35">
      <c r="B8" s="5">
        <v>7.1470000000000002</v>
      </c>
      <c r="C8" s="4">
        <v>36.200000000000003</v>
      </c>
    </row>
    <row r="9" spans="2:7" x14ac:dyDescent="0.35">
      <c r="B9" s="5">
        <v>6.43</v>
      </c>
      <c r="C9" s="4">
        <v>28.7</v>
      </c>
    </row>
    <row r="10" spans="2:7" x14ac:dyDescent="0.35">
      <c r="B10" s="5">
        <v>6.0119999999999996</v>
      </c>
      <c r="C10" s="4">
        <v>22.9</v>
      </c>
    </row>
    <row r="11" spans="2:7" x14ac:dyDescent="0.35">
      <c r="B11" s="5">
        <v>6.1719999999999997</v>
      </c>
      <c r="C11" s="4">
        <v>22.1</v>
      </c>
    </row>
    <row r="12" spans="2:7" x14ac:dyDescent="0.35">
      <c r="B12" s="5">
        <v>5.6310000000000002</v>
      </c>
      <c r="C12" s="4">
        <v>16.5</v>
      </c>
    </row>
    <row r="13" spans="2:7" x14ac:dyDescent="0.35">
      <c r="B13" s="5">
        <v>6.0039999999999996</v>
      </c>
      <c r="C13" s="4">
        <v>18.899999999999999</v>
      </c>
    </row>
    <row r="14" spans="2:7" x14ac:dyDescent="0.35">
      <c r="B14" s="5">
        <v>6.3769999999999998</v>
      </c>
      <c r="C14" s="4">
        <v>15</v>
      </c>
    </row>
    <row r="15" spans="2:7" x14ac:dyDescent="0.35">
      <c r="B15" s="5">
        <v>6.0090000000000003</v>
      </c>
      <c r="C15" s="4">
        <v>18.899999999999999</v>
      </c>
    </row>
    <row r="16" spans="2:7" x14ac:dyDescent="0.35">
      <c r="B16" s="5">
        <v>5.8890000000000002</v>
      </c>
      <c r="C16" s="4">
        <v>21.7</v>
      </c>
    </row>
    <row r="17" spans="2:3" x14ac:dyDescent="0.35">
      <c r="B17" s="5">
        <v>5.9489999999999998</v>
      </c>
      <c r="C17" s="4">
        <v>20.399999999999999</v>
      </c>
    </row>
    <row r="18" spans="2:3" x14ac:dyDescent="0.35">
      <c r="B18" s="5">
        <v>6.0960000000000001</v>
      </c>
      <c r="C18" s="4">
        <v>18.2</v>
      </c>
    </row>
    <row r="19" spans="2:3" x14ac:dyDescent="0.35">
      <c r="B19" s="5">
        <v>5.8339999999999996</v>
      </c>
      <c r="C19" s="4">
        <v>19.899999999999999</v>
      </c>
    </row>
    <row r="20" spans="2:3" x14ac:dyDescent="0.35">
      <c r="B20" s="5">
        <v>5.9349999999999996</v>
      </c>
      <c r="C20" s="4">
        <v>23.1</v>
      </c>
    </row>
    <row r="21" spans="2:3" x14ac:dyDescent="0.35">
      <c r="B21" s="5">
        <v>5.99</v>
      </c>
      <c r="C21" s="4">
        <v>17.5</v>
      </c>
    </row>
    <row r="22" spans="2:3" x14ac:dyDescent="0.35">
      <c r="B22" s="5">
        <v>5.4560000000000004</v>
      </c>
      <c r="C22" s="4">
        <v>20.2</v>
      </c>
    </row>
    <row r="23" spans="2:3" x14ac:dyDescent="0.35">
      <c r="B23" s="5">
        <v>5.7270000000000003</v>
      </c>
      <c r="C23" s="4">
        <v>18.2</v>
      </c>
    </row>
    <row r="24" spans="2:3" x14ac:dyDescent="0.35">
      <c r="B24" s="5">
        <v>5.57</v>
      </c>
      <c r="C24" s="4">
        <v>13.6</v>
      </c>
    </row>
    <row r="25" spans="2:3" x14ac:dyDescent="0.35">
      <c r="B25" s="5">
        <v>5.9649999999999999</v>
      </c>
      <c r="C25" s="4">
        <v>19.600000000000001</v>
      </c>
    </row>
    <row r="26" spans="2:3" x14ac:dyDescent="0.35">
      <c r="B26" s="5">
        <v>6.1420000000000003</v>
      </c>
      <c r="C26" s="4">
        <v>15.2</v>
      </c>
    </row>
    <row r="27" spans="2:3" x14ac:dyDescent="0.35">
      <c r="B27" s="5">
        <v>5.8129999999999997</v>
      </c>
      <c r="C27" s="4">
        <v>14.5</v>
      </c>
    </row>
    <row r="28" spans="2:3" x14ac:dyDescent="0.35">
      <c r="B28" s="5">
        <v>5.9240000000000004</v>
      </c>
      <c r="C28" s="4">
        <v>15.6</v>
      </c>
    </row>
    <row r="29" spans="2:3" x14ac:dyDescent="0.35">
      <c r="B29" s="5">
        <v>5.5990000000000002</v>
      </c>
      <c r="C29" s="4">
        <v>13.9</v>
      </c>
    </row>
    <row r="30" spans="2:3" x14ac:dyDescent="0.35">
      <c r="B30" s="5">
        <v>5.8129999999999997</v>
      </c>
      <c r="C30" s="4">
        <v>16.600000000000001</v>
      </c>
    </row>
    <row r="31" spans="2:3" x14ac:dyDescent="0.35">
      <c r="B31" s="5">
        <v>6.0469999999999997</v>
      </c>
      <c r="C31" s="4">
        <v>14.8</v>
      </c>
    </row>
    <row r="32" spans="2:3" x14ac:dyDescent="0.35">
      <c r="B32" s="5">
        <v>6.4950000000000001</v>
      </c>
      <c r="C32" s="4">
        <v>18.399999999999999</v>
      </c>
    </row>
    <row r="33" spans="2:3" x14ac:dyDescent="0.35">
      <c r="B33" s="5">
        <v>6.6740000000000004</v>
      </c>
      <c r="C33" s="4">
        <v>21</v>
      </c>
    </row>
    <row r="34" spans="2:3" x14ac:dyDescent="0.35">
      <c r="B34" s="5">
        <v>5.7130000000000001</v>
      </c>
      <c r="C34" s="4">
        <v>12.7</v>
      </c>
    </row>
    <row r="35" spans="2:3" x14ac:dyDescent="0.35">
      <c r="B35" s="5">
        <v>6.0720000000000001</v>
      </c>
      <c r="C35" s="4">
        <v>14.5</v>
      </c>
    </row>
    <row r="36" spans="2:3" x14ac:dyDescent="0.35">
      <c r="B36" s="5">
        <v>5.95</v>
      </c>
      <c r="C36" s="4">
        <v>13.2</v>
      </c>
    </row>
    <row r="37" spans="2:3" x14ac:dyDescent="0.35">
      <c r="B37" s="5">
        <v>5.7009999999999996</v>
      </c>
      <c r="C37" s="4">
        <v>13.1</v>
      </c>
    </row>
    <row r="38" spans="2:3" x14ac:dyDescent="0.35">
      <c r="B38" s="5">
        <v>6.0960000000000001</v>
      </c>
      <c r="C38" s="4">
        <v>13.5</v>
      </c>
    </row>
    <row r="39" spans="2:3" x14ac:dyDescent="0.35">
      <c r="B39" s="5">
        <v>5.9329999999999998</v>
      </c>
      <c r="C39" s="4">
        <v>18.899999999999999</v>
      </c>
    </row>
    <row r="40" spans="2:3" x14ac:dyDescent="0.35">
      <c r="B40" s="5">
        <v>5.8410000000000002</v>
      </c>
      <c r="C40" s="4">
        <v>20</v>
      </c>
    </row>
    <row r="41" spans="2:3" x14ac:dyDescent="0.35">
      <c r="B41" s="5">
        <v>5.85</v>
      </c>
      <c r="C41" s="4">
        <v>21</v>
      </c>
    </row>
    <row r="42" spans="2:3" x14ac:dyDescent="0.35">
      <c r="B42" s="5">
        <v>5.9660000000000002</v>
      </c>
      <c r="C42" s="4">
        <v>24.2</v>
      </c>
    </row>
    <row r="43" spans="2:3" x14ac:dyDescent="0.35">
      <c r="B43" s="5">
        <v>6.5949999999999998</v>
      </c>
      <c r="C43" s="4">
        <v>30.8</v>
      </c>
    </row>
    <row r="44" spans="2:3" x14ac:dyDescent="0.35">
      <c r="B44" s="5">
        <v>7.024</v>
      </c>
      <c r="C44" s="4">
        <v>34.9</v>
      </c>
    </row>
    <row r="45" spans="2:3" x14ac:dyDescent="0.35">
      <c r="B45" s="5">
        <v>6.77</v>
      </c>
      <c r="C45" s="4">
        <v>26.6</v>
      </c>
    </row>
    <row r="46" spans="2:3" x14ac:dyDescent="0.35">
      <c r="B46" s="5">
        <v>6.1689999999999996</v>
      </c>
      <c r="C46" s="4">
        <v>25.3</v>
      </c>
    </row>
    <row r="47" spans="2:3" x14ac:dyDescent="0.35">
      <c r="B47" s="5">
        <v>6.2110000000000003</v>
      </c>
      <c r="C47" s="4">
        <v>24.7</v>
      </c>
    </row>
    <row r="48" spans="2:3" x14ac:dyDescent="0.35">
      <c r="B48" s="5">
        <v>6.069</v>
      </c>
      <c r="C48" s="4">
        <v>21.2</v>
      </c>
    </row>
    <row r="49" spans="2:3" x14ac:dyDescent="0.35">
      <c r="B49" s="5">
        <v>5.6820000000000004</v>
      </c>
      <c r="C49" s="4">
        <v>19.3</v>
      </c>
    </row>
    <row r="50" spans="2:3" x14ac:dyDescent="0.35">
      <c r="B50" s="5">
        <v>5.7859999999999996</v>
      </c>
      <c r="C50" s="4">
        <v>20</v>
      </c>
    </row>
    <row r="51" spans="2:3" x14ac:dyDescent="0.35">
      <c r="B51" s="5">
        <v>6.03</v>
      </c>
      <c r="C51" s="4">
        <v>16.600000000000001</v>
      </c>
    </row>
    <row r="52" spans="2:3" x14ac:dyDescent="0.35">
      <c r="B52" s="5">
        <v>5.399</v>
      </c>
      <c r="C52" s="4">
        <v>14.4</v>
      </c>
    </row>
    <row r="53" spans="2:3" x14ac:dyDescent="0.35">
      <c r="B53" s="5">
        <v>5.6020000000000003</v>
      </c>
      <c r="C53" s="4">
        <v>19.399999999999999</v>
      </c>
    </row>
    <row r="54" spans="2:3" x14ac:dyDescent="0.35">
      <c r="B54" s="5">
        <v>5.9630000000000001</v>
      </c>
      <c r="C54" s="4">
        <v>19.7</v>
      </c>
    </row>
    <row r="55" spans="2:3" x14ac:dyDescent="0.35">
      <c r="B55" s="5">
        <v>6.1150000000000002</v>
      </c>
      <c r="C55" s="4">
        <v>20.5</v>
      </c>
    </row>
    <row r="56" spans="2:3" x14ac:dyDescent="0.35">
      <c r="B56" s="5">
        <v>6.5110000000000001</v>
      </c>
      <c r="C56" s="4">
        <v>25</v>
      </c>
    </row>
    <row r="57" spans="2:3" x14ac:dyDescent="0.35">
      <c r="B57" s="5">
        <v>5.9980000000000002</v>
      </c>
      <c r="C57" s="4">
        <v>23.4</v>
      </c>
    </row>
    <row r="58" spans="2:3" x14ac:dyDescent="0.35">
      <c r="B58" s="5">
        <v>5.8879999999999999</v>
      </c>
      <c r="C58" s="4">
        <v>18.899999999999999</v>
      </c>
    </row>
    <row r="59" spans="2:3" x14ac:dyDescent="0.35">
      <c r="B59" s="5">
        <v>7.2489999999999997</v>
      </c>
      <c r="C59" s="4">
        <v>35.4</v>
      </c>
    </row>
    <row r="60" spans="2:3" x14ac:dyDescent="0.35">
      <c r="B60" s="5">
        <v>6.383</v>
      </c>
      <c r="C60" s="4">
        <v>24.7</v>
      </c>
    </row>
    <row r="61" spans="2:3" x14ac:dyDescent="0.35">
      <c r="B61" s="5">
        <v>6.8159999999999998</v>
      </c>
      <c r="C61" s="4">
        <v>31.6</v>
      </c>
    </row>
    <row r="62" spans="2:3" x14ac:dyDescent="0.35">
      <c r="B62" s="5">
        <v>6.1449999999999996</v>
      </c>
      <c r="C62" s="4">
        <v>23.3</v>
      </c>
    </row>
    <row r="63" spans="2:3" x14ac:dyDescent="0.35">
      <c r="B63" s="5">
        <v>5.9269999999999996</v>
      </c>
      <c r="C63" s="4">
        <v>19.600000000000001</v>
      </c>
    </row>
    <row r="64" spans="2:3" x14ac:dyDescent="0.35">
      <c r="B64" s="5">
        <v>5.7409999999999997</v>
      </c>
      <c r="C64" s="4">
        <v>18.7</v>
      </c>
    </row>
    <row r="65" spans="2:3" x14ac:dyDescent="0.35">
      <c r="B65" s="5">
        <v>5.9660000000000002</v>
      </c>
      <c r="C65" s="4">
        <v>16</v>
      </c>
    </row>
    <row r="66" spans="2:3" x14ac:dyDescent="0.35">
      <c r="B66" s="5">
        <v>6.4560000000000004</v>
      </c>
      <c r="C66" s="4">
        <v>22.2</v>
      </c>
    </row>
    <row r="67" spans="2:3" x14ac:dyDescent="0.35">
      <c r="B67" s="5">
        <v>6.7619999999999996</v>
      </c>
      <c r="C67" s="4">
        <v>25</v>
      </c>
    </row>
    <row r="68" spans="2:3" x14ac:dyDescent="0.35">
      <c r="B68" s="5">
        <v>7.1040000000000001</v>
      </c>
      <c r="C68" s="4">
        <v>33</v>
      </c>
    </row>
    <row r="69" spans="2:3" x14ac:dyDescent="0.35">
      <c r="B69" s="5">
        <v>6.29</v>
      </c>
      <c r="C69" s="4">
        <v>23.5</v>
      </c>
    </row>
    <row r="70" spans="2:3" x14ac:dyDescent="0.35">
      <c r="B70" s="5">
        <v>5.7869999999999999</v>
      </c>
      <c r="C70" s="4">
        <v>19.399999999999999</v>
      </c>
    </row>
    <row r="71" spans="2:3" x14ac:dyDescent="0.35">
      <c r="B71" s="5">
        <v>5.8780000000000001</v>
      </c>
      <c r="C71" s="4">
        <v>22</v>
      </c>
    </row>
    <row r="72" spans="2:3" x14ac:dyDescent="0.35">
      <c r="B72" s="5">
        <v>5.5940000000000003</v>
      </c>
      <c r="C72" s="4">
        <v>17.399999999999999</v>
      </c>
    </row>
    <row r="73" spans="2:3" x14ac:dyDescent="0.35">
      <c r="B73" s="5">
        <v>5.8849999999999998</v>
      </c>
      <c r="C73" s="4">
        <v>20.9</v>
      </c>
    </row>
    <row r="74" spans="2:3" x14ac:dyDescent="0.35">
      <c r="B74" s="5">
        <v>6.4169999999999998</v>
      </c>
      <c r="C74" s="4">
        <v>24.2</v>
      </c>
    </row>
    <row r="75" spans="2:3" x14ac:dyDescent="0.35">
      <c r="B75" s="5">
        <v>5.9610000000000003</v>
      </c>
      <c r="C75" s="4">
        <v>21.7</v>
      </c>
    </row>
    <row r="76" spans="2:3" x14ac:dyDescent="0.35">
      <c r="B76" s="5">
        <v>6.0650000000000004</v>
      </c>
      <c r="C76" s="4">
        <v>22.8</v>
      </c>
    </row>
    <row r="77" spans="2:3" x14ac:dyDescent="0.35">
      <c r="B77" s="5">
        <v>6.2450000000000001</v>
      </c>
      <c r="C77" s="4">
        <v>23.4</v>
      </c>
    </row>
    <row r="78" spans="2:3" x14ac:dyDescent="0.35">
      <c r="B78" s="5">
        <v>6.2729999999999997</v>
      </c>
      <c r="C78" s="4">
        <v>24.1</v>
      </c>
    </row>
    <row r="79" spans="2:3" x14ac:dyDescent="0.35">
      <c r="B79" s="5">
        <v>6.2859999999999996</v>
      </c>
      <c r="C79" s="4">
        <v>21.4</v>
      </c>
    </row>
    <row r="80" spans="2:3" x14ac:dyDescent="0.35">
      <c r="B80" s="5">
        <v>6.2789999999999999</v>
      </c>
      <c r="C80" s="4">
        <v>20</v>
      </c>
    </row>
    <row r="81" spans="2:3" x14ac:dyDescent="0.35">
      <c r="B81" s="5">
        <v>6.14</v>
      </c>
      <c r="C81" s="4">
        <v>20.8</v>
      </c>
    </row>
    <row r="82" spans="2:3" x14ac:dyDescent="0.35">
      <c r="B82" s="5">
        <v>6.2320000000000002</v>
      </c>
      <c r="C82" s="4">
        <v>21.2</v>
      </c>
    </row>
    <row r="83" spans="2:3" x14ac:dyDescent="0.35">
      <c r="B83" s="5">
        <v>5.8739999999999997</v>
      </c>
      <c r="C83" s="4">
        <v>20.3</v>
      </c>
    </row>
    <row r="84" spans="2:3" x14ac:dyDescent="0.35">
      <c r="B84" s="5">
        <v>6.7270000000000003</v>
      </c>
      <c r="C84" s="4">
        <v>28</v>
      </c>
    </row>
    <row r="85" spans="2:3" x14ac:dyDescent="0.35">
      <c r="B85" s="5">
        <v>6.6189999999999998</v>
      </c>
      <c r="C85" s="4">
        <v>23.9</v>
      </c>
    </row>
    <row r="86" spans="2:3" x14ac:dyDescent="0.35">
      <c r="B86" s="5">
        <v>6.3019999999999996</v>
      </c>
      <c r="C86" s="4">
        <v>24.8</v>
      </c>
    </row>
    <row r="87" spans="2:3" x14ac:dyDescent="0.35">
      <c r="B87" s="5">
        <v>6.1669999999999998</v>
      </c>
      <c r="C87" s="4">
        <v>22.9</v>
      </c>
    </row>
    <row r="88" spans="2:3" x14ac:dyDescent="0.35">
      <c r="B88" s="5">
        <v>6.3890000000000002</v>
      </c>
      <c r="C88" s="4">
        <v>23.9</v>
      </c>
    </row>
    <row r="89" spans="2:3" x14ac:dyDescent="0.35">
      <c r="B89" s="5">
        <v>6.63</v>
      </c>
      <c r="C89" s="4">
        <v>26.6</v>
      </c>
    </row>
    <row r="90" spans="2:3" x14ac:dyDescent="0.35">
      <c r="B90" s="5">
        <v>6.0149999999999997</v>
      </c>
      <c r="C90" s="4">
        <v>22.5</v>
      </c>
    </row>
    <row r="91" spans="2:3" x14ac:dyDescent="0.35">
      <c r="B91" s="5">
        <v>6.1210000000000004</v>
      </c>
      <c r="C91" s="4">
        <v>22.2</v>
      </c>
    </row>
    <row r="92" spans="2:3" x14ac:dyDescent="0.35">
      <c r="B92" s="5">
        <v>7.0069999999999997</v>
      </c>
      <c r="C92" s="4">
        <v>23.6</v>
      </c>
    </row>
    <row r="93" spans="2:3" x14ac:dyDescent="0.35">
      <c r="B93" s="5">
        <v>7.0789999999999997</v>
      </c>
      <c r="C93" s="4">
        <v>28.7</v>
      </c>
    </row>
    <row r="94" spans="2:3" x14ac:dyDescent="0.35">
      <c r="B94" s="5">
        <v>6.4169999999999998</v>
      </c>
      <c r="C94" s="4">
        <v>22.6</v>
      </c>
    </row>
    <row r="95" spans="2:3" x14ac:dyDescent="0.35">
      <c r="B95" s="5">
        <v>6.4050000000000002</v>
      </c>
      <c r="C95" s="4">
        <v>22</v>
      </c>
    </row>
    <row r="96" spans="2:3" x14ac:dyDescent="0.35">
      <c r="B96" s="5">
        <v>6.4420000000000002</v>
      </c>
      <c r="C96" s="4">
        <v>22.9</v>
      </c>
    </row>
    <row r="97" spans="2:3" x14ac:dyDescent="0.35">
      <c r="B97" s="5">
        <v>6.2110000000000003</v>
      </c>
      <c r="C97" s="4">
        <v>25</v>
      </c>
    </row>
    <row r="98" spans="2:3" x14ac:dyDescent="0.35">
      <c r="B98" s="5">
        <v>6.2489999999999997</v>
      </c>
      <c r="C98" s="4">
        <v>20.6</v>
      </c>
    </row>
    <row r="99" spans="2:3" x14ac:dyDescent="0.35">
      <c r="B99" s="5">
        <v>6.625</v>
      </c>
      <c r="C99" s="4">
        <v>28.4</v>
      </c>
    </row>
    <row r="100" spans="2:3" x14ac:dyDescent="0.35">
      <c r="B100" s="5">
        <v>6.1630000000000003</v>
      </c>
      <c r="C100" s="4">
        <v>21.4</v>
      </c>
    </row>
    <row r="101" spans="2:3" x14ac:dyDescent="0.35">
      <c r="B101" s="5">
        <v>8.0690000000000008</v>
      </c>
      <c r="C101" s="4">
        <v>38.700000000000003</v>
      </c>
    </row>
    <row r="102" spans="2:3" x14ac:dyDescent="0.35">
      <c r="B102" s="5">
        <v>7.82</v>
      </c>
      <c r="C102" s="4">
        <v>43.8</v>
      </c>
    </row>
    <row r="103" spans="2:3" x14ac:dyDescent="0.35">
      <c r="B103" s="5">
        <v>7.4160000000000004</v>
      </c>
      <c r="C103" s="4">
        <v>33.200000000000003</v>
      </c>
    </row>
    <row r="104" spans="2:3" x14ac:dyDescent="0.35">
      <c r="B104" s="5">
        <v>6.7270000000000003</v>
      </c>
      <c r="C104" s="4">
        <v>27.5</v>
      </c>
    </row>
    <row r="105" spans="2:3" x14ac:dyDescent="0.35">
      <c r="B105" s="5">
        <v>6.7809999999999997</v>
      </c>
      <c r="C105" s="4">
        <v>26.5</v>
      </c>
    </row>
    <row r="106" spans="2:3" x14ac:dyDescent="0.35">
      <c r="B106" s="5">
        <v>6.4050000000000002</v>
      </c>
      <c r="C106" s="4">
        <v>18.600000000000001</v>
      </c>
    </row>
    <row r="107" spans="2:3" x14ac:dyDescent="0.35">
      <c r="B107" s="5">
        <v>6.1369999999999996</v>
      </c>
      <c r="C107" s="4">
        <v>19.3</v>
      </c>
    </row>
    <row r="108" spans="2:3" x14ac:dyDescent="0.35">
      <c r="B108" s="5">
        <v>6.1669999999999998</v>
      </c>
      <c r="C108" s="4">
        <v>20.100000000000001</v>
      </c>
    </row>
    <row r="109" spans="2:3" x14ac:dyDescent="0.35">
      <c r="B109" s="5">
        <v>5.851</v>
      </c>
      <c r="C109" s="4">
        <v>19.5</v>
      </c>
    </row>
    <row r="110" spans="2:3" x14ac:dyDescent="0.35">
      <c r="B110" s="5">
        <v>5.8360000000000003</v>
      </c>
      <c r="C110" s="4">
        <v>19.5</v>
      </c>
    </row>
    <row r="111" spans="2:3" x14ac:dyDescent="0.35">
      <c r="B111" s="5">
        <v>6.1269999999999998</v>
      </c>
      <c r="C111" s="4">
        <v>20.399999999999999</v>
      </c>
    </row>
    <row r="112" spans="2:3" x14ac:dyDescent="0.35">
      <c r="B112" s="5">
        <v>6.4740000000000002</v>
      </c>
      <c r="C112" s="4">
        <v>19.8</v>
      </c>
    </row>
    <row r="113" spans="2:3" x14ac:dyDescent="0.35">
      <c r="B113" s="5">
        <v>6.2290000000000001</v>
      </c>
      <c r="C113" s="4">
        <v>19.399999999999999</v>
      </c>
    </row>
    <row r="114" spans="2:3" x14ac:dyDescent="0.35">
      <c r="B114" s="5">
        <v>6.1950000000000003</v>
      </c>
      <c r="C114" s="4">
        <v>21.7</v>
      </c>
    </row>
    <row r="115" spans="2:3" x14ac:dyDescent="0.35">
      <c r="B115" s="5">
        <v>6.7149999999999999</v>
      </c>
      <c r="C115" s="4">
        <v>22.8</v>
      </c>
    </row>
    <row r="116" spans="2:3" x14ac:dyDescent="0.35">
      <c r="B116" s="5">
        <v>5.9130000000000003</v>
      </c>
      <c r="C116" s="4">
        <v>18.8</v>
      </c>
    </row>
    <row r="117" spans="2:3" x14ac:dyDescent="0.35">
      <c r="B117" s="5">
        <v>6.0919999999999996</v>
      </c>
      <c r="C117" s="4">
        <v>18.7</v>
      </c>
    </row>
    <row r="118" spans="2:3" x14ac:dyDescent="0.35">
      <c r="B118" s="5">
        <v>6.2539999999999996</v>
      </c>
      <c r="C118" s="4">
        <v>18.5</v>
      </c>
    </row>
    <row r="119" spans="2:3" x14ac:dyDescent="0.35">
      <c r="B119" s="5">
        <v>5.9279999999999999</v>
      </c>
      <c r="C119" s="4">
        <v>18.3</v>
      </c>
    </row>
    <row r="120" spans="2:3" x14ac:dyDescent="0.35">
      <c r="B120" s="5">
        <v>6.1760000000000002</v>
      </c>
      <c r="C120" s="4">
        <v>21.2</v>
      </c>
    </row>
    <row r="121" spans="2:3" x14ac:dyDescent="0.35">
      <c r="B121" s="5">
        <v>6.0209999999999999</v>
      </c>
      <c r="C121" s="4">
        <v>19.2</v>
      </c>
    </row>
    <row r="122" spans="2:3" x14ac:dyDescent="0.35">
      <c r="B122" s="5">
        <v>5.8719999999999999</v>
      </c>
      <c r="C122" s="4">
        <v>20.399999999999999</v>
      </c>
    </row>
    <row r="123" spans="2:3" x14ac:dyDescent="0.35">
      <c r="B123" s="5">
        <v>5.7309999999999999</v>
      </c>
      <c r="C123" s="4">
        <v>19.3</v>
      </c>
    </row>
    <row r="124" spans="2:3" x14ac:dyDescent="0.35">
      <c r="B124" s="5">
        <v>5.87</v>
      </c>
      <c r="C124" s="4">
        <v>22</v>
      </c>
    </row>
    <row r="125" spans="2:3" x14ac:dyDescent="0.35">
      <c r="B125" s="5">
        <v>6.0039999999999996</v>
      </c>
      <c r="C125" s="4">
        <v>20.3</v>
      </c>
    </row>
    <row r="126" spans="2:3" x14ac:dyDescent="0.35">
      <c r="B126" s="5">
        <v>5.9610000000000003</v>
      </c>
      <c r="C126" s="4">
        <v>20.5</v>
      </c>
    </row>
    <row r="127" spans="2:3" x14ac:dyDescent="0.35">
      <c r="B127" s="5">
        <v>5.8559999999999999</v>
      </c>
      <c r="C127" s="4">
        <v>17.3</v>
      </c>
    </row>
    <row r="128" spans="2:3" x14ac:dyDescent="0.35">
      <c r="B128" s="5">
        <v>5.8789999999999996</v>
      </c>
      <c r="C128" s="4">
        <v>18.8</v>
      </c>
    </row>
    <row r="129" spans="2:3" x14ac:dyDescent="0.35">
      <c r="B129" s="5">
        <v>5.9859999999999998</v>
      </c>
      <c r="C129" s="4">
        <v>21.4</v>
      </c>
    </row>
    <row r="130" spans="2:3" x14ac:dyDescent="0.35">
      <c r="B130" s="5">
        <v>5.6130000000000004</v>
      </c>
      <c r="C130" s="4">
        <v>15.7</v>
      </c>
    </row>
    <row r="131" spans="2:3" x14ac:dyDescent="0.35">
      <c r="B131" s="5">
        <v>5.6929999999999996</v>
      </c>
      <c r="C131" s="4">
        <v>16.2</v>
      </c>
    </row>
    <row r="132" spans="2:3" x14ac:dyDescent="0.35">
      <c r="B132" s="5">
        <v>6.431</v>
      </c>
      <c r="C132" s="4">
        <v>18</v>
      </c>
    </row>
    <row r="133" spans="2:3" x14ac:dyDescent="0.35">
      <c r="B133" s="5">
        <v>5.6369999999999996</v>
      </c>
      <c r="C133" s="4">
        <v>14.3</v>
      </c>
    </row>
    <row r="134" spans="2:3" x14ac:dyDescent="0.35">
      <c r="B134" s="5">
        <v>6.4580000000000002</v>
      </c>
      <c r="C134" s="4">
        <v>19.2</v>
      </c>
    </row>
    <row r="135" spans="2:3" x14ac:dyDescent="0.35">
      <c r="B135" s="5">
        <v>6.3259999999999996</v>
      </c>
      <c r="C135" s="4">
        <v>19.600000000000001</v>
      </c>
    </row>
    <row r="136" spans="2:3" x14ac:dyDescent="0.35">
      <c r="B136" s="5">
        <v>6.3719999999999999</v>
      </c>
      <c r="C136" s="4">
        <v>23</v>
      </c>
    </row>
    <row r="137" spans="2:3" x14ac:dyDescent="0.35">
      <c r="B137" s="5">
        <v>5.8220000000000001</v>
      </c>
      <c r="C137" s="4">
        <v>18.399999999999999</v>
      </c>
    </row>
    <row r="138" spans="2:3" x14ac:dyDescent="0.35">
      <c r="B138" s="5">
        <v>5.7569999999999997</v>
      </c>
      <c r="C138" s="4">
        <v>15.6</v>
      </c>
    </row>
    <row r="139" spans="2:3" x14ac:dyDescent="0.35">
      <c r="B139" s="5">
        <v>6.335</v>
      </c>
      <c r="C139" s="4">
        <v>18.100000000000001</v>
      </c>
    </row>
    <row r="140" spans="2:3" x14ac:dyDescent="0.35">
      <c r="B140" s="5">
        <v>5.9420000000000002</v>
      </c>
      <c r="C140" s="4">
        <v>17.399999999999999</v>
      </c>
    </row>
    <row r="141" spans="2:3" x14ac:dyDescent="0.35">
      <c r="B141" s="5">
        <v>6.4539999999999997</v>
      </c>
      <c r="C141" s="4">
        <v>17.100000000000001</v>
      </c>
    </row>
    <row r="142" spans="2:3" x14ac:dyDescent="0.35">
      <c r="B142" s="5">
        <v>5.8570000000000002</v>
      </c>
      <c r="C142" s="4">
        <v>13.3</v>
      </c>
    </row>
    <row r="143" spans="2:3" x14ac:dyDescent="0.35">
      <c r="B143" s="5">
        <v>6.1509999999999998</v>
      </c>
      <c r="C143" s="4">
        <v>17.8</v>
      </c>
    </row>
    <row r="144" spans="2:3" x14ac:dyDescent="0.35">
      <c r="B144" s="5">
        <v>6.1740000000000004</v>
      </c>
      <c r="C144" s="4">
        <v>14</v>
      </c>
    </row>
    <row r="145" spans="2:3" x14ac:dyDescent="0.35">
      <c r="B145" s="5">
        <v>5.0190000000000001</v>
      </c>
      <c r="C145" s="4">
        <v>14.4</v>
      </c>
    </row>
    <row r="146" spans="2:3" x14ac:dyDescent="0.35">
      <c r="B146" s="5">
        <v>5.4029999999999996</v>
      </c>
      <c r="C146" s="4">
        <v>13.4</v>
      </c>
    </row>
    <row r="147" spans="2:3" x14ac:dyDescent="0.35">
      <c r="B147" s="5">
        <v>5.468</v>
      </c>
      <c r="C147" s="4">
        <v>15.6</v>
      </c>
    </row>
    <row r="148" spans="2:3" x14ac:dyDescent="0.35">
      <c r="B148" s="5">
        <v>4.9029999999999996</v>
      </c>
      <c r="C148" s="4">
        <v>11.8</v>
      </c>
    </row>
    <row r="149" spans="2:3" x14ac:dyDescent="0.35">
      <c r="B149" s="5">
        <v>6.13</v>
      </c>
      <c r="C149" s="4">
        <v>13.8</v>
      </c>
    </row>
    <row r="150" spans="2:3" x14ac:dyDescent="0.35">
      <c r="B150" s="5">
        <v>5.6280000000000001</v>
      </c>
      <c r="C150" s="4">
        <v>15.6</v>
      </c>
    </row>
    <row r="151" spans="2:3" x14ac:dyDescent="0.35">
      <c r="B151" s="5">
        <v>4.9260000000000002</v>
      </c>
      <c r="C151" s="4">
        <v>14.6</v>
      </c>
    </row>
    <row r="152" spans="2:3" x14ac:dyDescent="0.35">
      <c r="B152" s="5">
        <v>5.1859999999999999</v>
      </c>
      <c r="C152" s="4">
        <v>17.8</v>
      </c>
    </row>
    <row r="153" spans="2:3" x14ac:dyDescent="0.35">
      <c r="B153" s="5">
        <v>5.5970000000000004</v>
      </c>
      <c r="C153" s="4">
        <v>15.4</v>
      </c>
    </row>
    <row r="154" spans="2:3" x14ac:dyDescent="0.35">
      <c r="B154" s="5">
        <v>6.1219999999999999</v>
      </c>
      <c r="C154" s="4">
        <v>21.5</v>
      </c>
    </row>
    <row r="155" spans="2:3" x14ac:dyDescent="0.35">
      <c r="B155" s="5">
        <v>5.4039999999999999</v>
      </c>
      <c r="C155" s="4">
        <v>19.600000000000001</v>
      </c>
    </row>
    <row r="156" spans="2:3" x14ac:dyDescent="0.35">
      <c r="B156" s="5">
        <v>5.0119999999999996</v>
      </c>
      <c r="C156" s="4">
        <v>15.3</v>
      </c>
    </row>
    <row r="157" spans="2:3" x14ac:dyDescent="0.35">
      <c r="B157" s="5">
        <v>5.7089999999999996</v>
      </c>
      <c r="C157" s="4">
        <v>19.399999999999999</v>
      </c>
    </row>
    <row r="158" spans="2:3" x14ac:dyDescent="0.35">
      <c r="B158" s="5">
        <v>6.1289999999999996</v>
      </c>
      <c r="C158" s="4">
        <v>17</v>
      </c>
    </row>
    <row r="159" spans="2:3" x14ac:dyDescent="0.35">
      <c r="B159" s="5">
        <v>6.1520000000000001</v>
      </c>
      <c r="C159" s="4">
        <v>15.6</v>
      </c>
    </row>
    <row r="160" spans="2:3" x14ac:dyDescent="0.35">
      <c r="B160" s="5">
        <v>5.2720000000000002</v>
      </c>
      <c r="C160" s="4">
        <v>13.1</v>
      </c>
    </row>
    <row r="161" spans="2:3" x14ac:dyDescent="0.35">
      <c r="B161" s="5">
        <v>6.9429999999999996</v>
      </c>
      <c r="C161" s="4">
        <v>41.3</v>
      </c>
    </row>
    <row r="162" spans="2:3" x14ac:dyDescent="0.35">
      <c r="B162" s="5">
        <v>6.0659999999999998</v>
      </c>
      <c r="C162" s="4">
        <v>24.3</v>
      </c>
    </row>
    <row r="163" spans="2:3" x14ac:dyDescent="0.35">
      <c r="B163" s="5">
        <v>6.51</v>
      </c>
      <c r="C163" s="4">
        <v>23.3</v>
      </c>
    </row>
    <row r="164" spans="2:3" x14ac:dyDescent="0.35">
      <c r="B164" s="5">
        <v>6.25</v>
      </c>
      <c r="C164" s="4">
        <v>27</v>
      </c>
    </row>
    <row r="165" spans="2:3" x14ac:dyDescent="0.35">
      <c r="B165" s="5">
        <v>7.4889999999999999</v>
      </c>
      <c r="C165" s="4">
        <v>50</v>
      </c>
    </row>
    <row r="166" spans="2:3" x14ac:dyDescent="0.35">
      <c r="B166" s="5">
        <v>7.8019999999999996</v>
      </c>
      <c r="C166" s="4">
        <v>50</v>
      </c>
    </row>
    <row r="167" spans="2:3" x14ac:dyDescent="0.35">
      <c r="B167" s="5">
        <v>8.375</v>
      </c>
      <c r="C167" s="4">
        <v>50</v>
      </c>
    </row>
    <row r="168" spans="2:3" x14ac:dyDescent="0.35">
      <c r="B168" s="5">
        <v>5.8540000000000001</v>
      </c>
      <c r="C168" s="4">
        <v>22.7</v>
      </c>
    </row>
    <row r="169" spans="2:3" x14ac:dyDescent="0.35">
      <c r="B169" s="5">
        <v>6.101</v>
      </c>
      <c r="C169" s="4">
        <v>25</v>
      </c>
    </row>
    <row r="170" spans="2:3" x14ac:dyDescent="0.35">
      <c r="B170" s="5">
        <v>7.9290000000000003</v>
      </c>
      <c r="C170" s="4">
        <v>50</v>
      </c>
    </row>
    <row r="171" spans="2:3" x14ac:dyDescent="0.35">
      <c r="B171" s="5">
        <v>5.8769999999999998</v>
      </c>
      <c r="C171" s="4">
        <v>23.8</v>
      </c>
    </row>
    <row r="172" spans="2:3" x14ac:dyDescent="0.35">
      <c r="B172" s="5">
        <v>6.319</v>
      </c>
      <c r="C172" s="4">
        <v>23.8</v>
      </c>
    </row>
    <row r="173" spans="2:3" x14ac:dyDescent="0.35">
      <c r="B173" s="5">
        <v>6.4020000000000001</v>
      </c>
      <c r="C173" s="4">
        <v>22.3</v>
      </c>
    </row>
    <row r="174" spans="2:3" x14ac:dyDescent="0.35">
      <c r="B174" s="5">
        <v>5.875</v>
      </c>
      <c r="C174" s="4">
        <v>17.399999999999999</v>
      </c>
    </row>
    <row r="175" spans="2:3" x14ac:dyDescent="0.35">
      <c r="B175" s="5">
        <v>5.88</v>
      </c>
      <c r="C175" s="4">
        <v>19.100000000000001</v>
      </c>
    </row>
    <row r="176" spans="2:3" x14ac:dyDescent="0.35">
      <c r="B176" s="5">
        <v>5.5720000000000001</v>
      </c>
      <c r="C176" s="4">
        <v>23.1</v>
      </c>
    </row>
    <row r="177" spans="2:3" x14ac:dyDescent="0.35">
      <c r="B177" s="5">
        <v>6.4160000000000004</v>
      </c>
      <c r="C177" s="4">
        <v>23.6</v>
      </c>
    </row>
    <row r="178" spans="2:3" x14ac:dyDescent="0.35">
      <c r="B178" s="5">
        <v>5.859</v>
      </c>
      <c r="C178" s="4">
        <v>22.6</v>
      </c>
    </row>
    <row r="179" spans="2:3" x14ac:dyDescent="0.35">
      <c r="B179" s="5">
        <v>6.5460000000000003</v>
      </c>
      <c r="C179" s="4">
        <v>29.4</v>
      </c>
    </row>
    <row r="180" spans="2:3" x14ac:dyDescent="0.35">
      <c r="B180" s="5">
        <v>6.02</v>
      </c>
      <c r="C180" s="4">
        <v>23.2</v>
      </c>
    </row>
    <row r="181" spans="2:3" x14ac:dyDescent="0.35">
      <c r="B181" s="5">
        <v>6.3150000000000004</v>
      </c>
      <c r="C181" s="4">
        <v>24.6</v>
      </c>
    </row>
    <row r="182" spans="2:3" x14ac:dyDescent="0.35">
      <c r="B182" s="5">
        <v>6.86</v>
      </c>
      <c r="C182" s="4">
        <v>29.9</v>
      </c>
    </row>
    <row r="183" spans="2:3" x14ac:dyDescent="0.35">
      <c r="B183" s="5">
        <v>6.98</v>
      </c>
      <c r="C183" s="4">
        <v>37.200000000000003</v>
      </c>
    </row>
    <row r="184" spans="2:3" x14ac:dyDescent="0.35">
      <c r="B184" s="5">
        <v>7.7649999999999997</v>
      </c>
      <c r="C184" s="4">
        <v>39.799999999999997</v>
      </c>
    </row>
    <row r="185" spans="2:3" x14ac:dyDescent="0.35">
      <c r="B185" s="5">
        <v>6.1440000000000001</v>
      </c>
      <c r="C185" s="4">
        <v>36.200000000000003</v>
      </c>
    </row>
    <row r="186" spans="2:3" x14ac:dyDescent="0.35">
      <c r="B186" s="5">
        <v>7.1550000000000002</v>
      </c>
      <c r="C186" s="4">
        <v>37.9</v>
      </c>
    </row>
    <row r="187" spans="2:3" x14ac:dyDescent="0.35">
      <c r="B187" s="5">
        <v>6.5629999999999997</v>
      </c>
      <c r="C187" s="4">
        <v>32.5</v>
      </c>
    </row>
    <row r="188" spans="2:3" x14ac:dyDescent="0.35">
      <c r="B188" s="5">
        <v>5.6040000000000001</v>
      </c>
      <c r="C188" s="4">
        <v>26.4</v>
      </c>
    </row>
    <row r="189" spans="2:3" x14ac:dyDescent="0.35">
      <c r="B189" s="5">
        <v>6.1529999999999996</v>
      </c>
      <c r="C189" s="4">
        <v>29.6</v>
      </c>
    </row>
    <row r="190" spans="2:3" x14ac:dyDescent="0.35">
      <c r="B190" s="5">
        <v>7.8310000000000004</v>
      </c>
      <c r="C190" s="4">
        <v>50</v>
      </c>
    </row>
    <row r="191" spans="2:3" x14ac:dyDescent="0.35">
      <c r="B191" s="5">
        <v>6.782</v>
      </c>
      <c r="C191" s="4">
        <v>32</v>
      </c>
    </row>
    <row r="192" spans="2:3" x14ac:dyDescent="0.35">
      <c r="B192" s="5">
        <v>6.556</v>
      </c>
      <c r="C192" s="4">
        <v>29.8</v>
      </c>
    </row>
    <row r="193" spans="2:3" x14ac:dyDescent="0.35">
      <c r="B193" s="5">
        <v>7.1849999999999996</v>
      </c>
      <c r="C193" s="4">
        <v>34.9</v>
      </c>
    </row>
    <row r="194" spans="2:3" x14ac:dyDescent="0.35">
      <c r="B194" s="5">
        <v>6.9509999999999996</v>
      </c>
      <c r="C194" s="4">
        <v>33</v>
      </c>
    </row>
    <row r="195" spans="2:3" x14ac:dyDescent="0.35">
      <c r="B195" s="5">
        <v>6.7389999999999999</v>
      </c>
      <c r="C195" s="4">
        <v>30.5</v>
      </c>
    </row>
    <row r="196" spans="2:3" x14ac:dyDescent="0.35">
      <c r="B196" s="5">
        <v>7.1779999999999999</v>
      </c>
      <c r="C196" s="4">
        <v>36.4</v>
      </c>
    </row>
    <row r="197" spans="2:3" x14ac:dyDescent="0.35">
      <c r="B197" s="5">
        <v>6.8</v>
      </c>
      <c r="C197" s="4">
        <v>31.1</v>
      </c>
    </row>
    <row r="198" spans="2:3" x14ac:dyDescent="0.35">
      <c r="B198" s="5">
        <v>6.6040000000000001</v>
      </c>
      <c r="C198" s="4">
        <v>29.1</v>
      </c>
    </row>
    <row r="199" spans="2:3" x14ac:dyDescent="0.35">
      <c r="B199" s="5">
        <v>7.875</v>
      </c>
      <c r="C199" s="4">
        <v>50</v>
      </c>
    </row>
    <row r="200" spans="2:3" x14ac:dyDescent="0.35">
      <c r="B200" s="5">
        <v>7.2869999999999999</v>
      </c>
      <c r="C200" s="4">
        <v>33.299999999999997</v>
      </c>
    </row>
    <row r="201" spans="2:3" x14ac:dyDescent="0.35">
      <c r="B201" s="5">
        <v>7.1070000000000002</v>
      </c>
      <c r="C201" s="4">
        <v>30.3</v>
      </c>
    </row>
    <row r="202" spans="2:3" x14ac:dyDescent="0.35">
      <c r="B202" s="5">
        <v>7.274</v>
      </c>
      <c r="C202" s="4">
        <v>34.6</v>
      </c>
    </row>
    <row r="203" spans="2:3" x14ac:dyDescent="0.35">
      <c r="B203" s="5">
        <v>6.9749999999999996</v>
      </c>
      <c r="C203" s="4">
        <v>34.9</v>
      </c>
    </row>
    <row r="204" spans="2:3" x14ac:dyDescent="0.35">
      <c r="B204" s="5">
        <v>7.1349999999999998</v>
      </c>
      <c r="C204" s="4">
        <v>32.9</v>
      </c>
    </row>
    <row r="205" spans="2:3" x14ac:dyDescent="0.35">
      <c r="B205" s="5">
        <v>6.1619999999999999</v>
      </c>
      <c r="C205" s="4">
        <v>24.1</v>
      </c>
    </row>
    <row r="206" spans="2:3" x14ac:dyDescent="0.35">
      <c r="B206" s="5">
        <v>7.61</v>
      </c>
      <c r="C206" s="4">
        <v>42.3</v>
      </c>
    </row>
    <row r="207" spans="2:3" x14ac:dyDescent="0.35">
      <c r="B207" s="5">
        <v>7.8529999999999998</v>
      </c>
      <c r="C207" s="4">
        <v>48.5</v>
      </c>
    </row>
    <row r="208" spans="2:3" x14ac:dyDescent="0.35">
      <c r="B208" s="5">
        <v>8.0340000000000007</v>
      </c>
      <c r="C208" s="4">
        <v>50</v>
      </c>
    </row>
    <row r="209" spans="2:3" x14ac:dyDescent="0.35">
      <c r="B209" s="5">
        <v>5.891</v>
      </c>
      <c r="C209" s="4">
        <v>22.6</v>
      </c>
    </row>
    <row r="210" spans="2:3" x14ac:dyDescent="0.35">
      <c r="B210" s="5">
        <v>6.3259999999999996</v>
      </c>
      <c r="C210" s="4">
        <v>24.4</v>
      </c>
    </row>
    <row r="211" spans="2:3" x14ac:dyDescent="0.35">
      <c r="B211" s="5">
        <v>5.7830000000000004</v>
      </c>
      <c r="C211" s="4">
        <v>22.5</v>
      </c>
    </row>
    <row r="212" spans="2:3" x14ac:dyDescent="0.35">
      <c r="B212" s="5">
        <v>6.0640000000000001</v>
      </c>
      <c r="C212" s="4">
        <v>24.4</v>
      </c>
    </row>
    <row r="213" spans="2:3" x14ac:dyDescent="0.35">
      <c r="B213" s="5">
        <v>5.3440000000000003</v>
      </c>
      <c r="C213" s="4">
        <v>20</v>
      </c>
    </row>
    <row r="214" spans="2:3" x14ac:dyDescent="0.35">
      <c r="B214" s="5">
        <v>5.96</v>
      </c>
      <c r="C214" s="4">
        <v>21.7</v>
      </c>
    </row>
    <row r="215" spans="2:3" x14ac:dyDescent="0.35">
      <c r="B215" s="5">
        <v>5.4039999999999999</v>
      </c>
      <c r="C215" s="4">
        <v>19.3</v>
      </c>
    </row>
    <row r="216" spans="2:3" x14ac:dyDescent="0.35">
      <c r="B216" s="5">
        <v>5.8070000000000004</v>
      </c>
      <c r="C216" s="4">
        <v>22.4</v>
      </c>
    </row>
    <row r="217" spans="2:3" x14ac:dyDescent="0.35">
      <c r="B217" s="5">
        <v>6.375</v>
      </c>
      <c r="C217" s="4">
        <v>28.1</v>
      </c>
    </row>
    <row r="218" spans="2:3" x14ac:dyDescent="0.35">
      <c r="B218" s="5">
        <v>5.4119999999999999</v>
      </c>
      <c r="C218" s="4">
        <v>23.7</v>
      </c>
    </row>
    <row r="219" spans="2:3" x14ac:dyDescent="0.35">
      <c r="B219" s="5">
        <v>6.1820000000000004</v>
      </c>
      <c r="C219" s="4">
        <v>25</v>
      </c>
    </row>
    <row r="220" spans="2:3" x14ac:dyDescent="0.35">
      <c r="B220" s="5">
        <v>5.8879999999999999</v>
      </c>
      <c r="C220" s="4">
        <v>23.3</v>
      </c>
    </row>
    <row r="221" spans="2:3" x14ac:dyDescent="0.35">
      <c r="B221" s="5">
        <v>6.6420000000000003</v>
      </c>
      <c r="C221" s="4">
        <v>28.7</v>
      </c>
    </row>
    <row r="222" spans="2:3" x14ac:dyDescent="0.35">
      <c r="B222" s="5">
        <v>5.9509999999999996</v>
      </c>
      <c r="C222" s="4">
        <v>21.5</v>
      </c>
    </row>
    <row r="223" spans="2:3" x14ac:dyDescent="0.35">
      <c r="B223" s="5">
        <v>6.3730000000000002</v>
      </c>
      <c r="C223" s="4">
        <v>23</v>
      </c>
    </row>
    <row r="224" spans="2:3" x14ac:dyDescent="0.35">
      <c r="B224" s="5">
        <v>6.9509999999999996</v>
      </c>
      <c r="C224" s="4">
        <v>26.7</v>
      </c>
    </row>
    <row r="225" spans="2:3" x14ac:dyDescent="0.35">
      <c r="B225" s="5">
        <v>6.1639999999999997</v>
      </c>
      <c r="C225" s="4">
        <v>21.7</v>
      </c>
    </row>
    <row r="226" spans="2:3" x14ac:dyDescent="0.35">
      <c r="B226" s="5">
        <v>6.8789999999999996</v>
      </c>
      <c r="C226" s="4">
        <v>27.5</v>
      </c>
    </row>
    <row r="227" spans="2:3" x14ac:dyDescent="0.35">
      <c r="B227" s="5">
        <v>6.6180000000000003</v>
      </c>
      <c r="C227" s="4">
        <v>30.1</v>
      </c>
    </row>
    <row r="228" spans="2:3" x14ac:dyDescent="0.35">
      <c r="B228" s="5">
        <v>8.266</v>
      </c>
      <c r="C228" s="4">
        <v>44.8</v>
      </c>
    </row>
    <row r="229" spans="2:3" x14ac:dyDescent="0.35">
      <c r="B229" s="5">
        <v>8.7249999999999996</v>
      </c>
      <c r="C229" s="4">
        <v>50</v>
      </c>
    </row>
    <row r="230" spans="2:3" x14ac:dyDescent="0.35">
      <c r="B230" s="5">
        <v>8.0399999999999991</v>
      </c>
      <c r="C230" s="4">
        <v>37.6</v>
      </c>
    </row>
    <row r="231" spans="2:3" x14ac:dyDescent="0.35">
      <c r="B231" s="5">
        <v>7.1630000000000003</v>
      </c>
      <c r="C231" s="4">
        <v>31.6</v>
      </c>
    </row>
    <row r="232" spans="2:3" x14ac:dyDescent="0.35">
      <c r="B232" s="5">
        <v>7.6859999999999999</v>
      </c>
      <c r="C232" s="4">
        <v>46.7</v>
      </c>
    </row>
    <row r="233" spans="2:3" x14ac:dyDescent="0.35">
      <c r="B233" s="5">
        <v>6.5519999999999996</v>
      </c>
      <c r="C233" s="4">
        <v>31.5</v>
      </c>
    </row>
    <row r="234" spans="2:3" x14ac:dyDescent="0.35">
      <c r="B234" s="5">
        <v>5.9809999999999999</v>
      </c>
      <c r="C234" s="4">
        <v>24.3</v>
      </c>
    </row>
    <row r="235" spans="2:3" x14ac:dyDescent="0.35">
      <c r="B235" s="5">
        <v>7.4119999999999999</v>
      </c>
      <c r="C235" s="4">
        <v>31.7</v>
      </c>
    </row>
    <row r="236" spans="2:3" x14ac:dyDescent="0.35">
      <c r="B236" s="5">
        <v>8.3369999999999997</v>
      </c>
      <c r="C236" s="4">
        <v>41.7</v>
      </c>
    </row>
    <row r="237" spans="2:3" x14ac:dyDescent="0.35">
      <c r="B237" s="5">
        <v>8.2469999999999999</v>
      </c>
      <c r="C237" s="4">
        <v>48.3</v>
      </c>
    </row>
    <row r="238" spans="2:3" x14ac:dyDescent="0.35">
      <c r="B238" s="5">
        <v>6.726</v>
      </c>
      <c r="C238" s="4">
        <v>29</v>
      </c>
    </row>
    <row r="239" spans="2:3" x14ac:dyDescent="0.35">
      <c r="B239" s="5">
        <v>6.0860000000000003</v>
      </c>
      <c r="C239" s="4">
        <v>24</v>
      </c>
    </row>
    <row r="240" spans="2:3" x14ac:dyDescent="0.35">
      <c r="B240" s="5">
        <v>6.6310000000000002</v>
      </c>
      <c r="C240" s="4">
        <v>25.1</v>
      </c>
    </row>
    <row r="241" spans="2:3" x14ac:dyDescent="0.35">
      <c r="B241" s="5">
        <v>7.3579999999999997</v>
      </c>
      <c r="C241" s="4">
        <v>31.5</v>
      </c>
    </row>
    <row r="242" spans="2:3" x14ac:dyDescent="0.35">
      <c r="B242" s="5">
        <v>6.4809999999999999</v>
      </c>
      <c r="C242" s="4">
        <v>23.7</v>
      </c>
    </row>
    <row r="243" spans="2:3" x14ac:dyDescent="0.35">
      <c r="B243" s="5">
        <v>6.6059999999999999</v>
      </c>
      <c r="C243" s="4">
        <v>23.3</v>
      </c>
    </row>
    <row r="244" spans="2:3" x14ac:dyDescent="0.35">
      <c r="B244" s="5">
        <v>6.8970000000000002</v>
      </c>
      <c r="C244" s="4">
        <v>27</v>
      </c>
    </row>
    <row r="245" spans="2:3" x14ac:dyDescent="0.35">
      <c r="B245" s="5">
        <v>6.0949999999999998</v>
      </c>
      <c r="C245" s="4">
        <v>20.100000000000001</v>
      </c>
    </row>
    <row r="246" spans="2:3" x14ac:dyDescent="0.35">
      <c r="B246" s="5">
        <v>6.3579999999999997</v>
      </c>
      <c r="C246" s="4">
        <v>22.2</v>
      </c>
    </row>
    <row r="247" spans="2:3" x14ac:dyDescent="0.35">
      <c r="B247" s="5">
        <v>6.3929999999999998</v>
      </c>
      <c r="C247" s="4">
        <v>23.7</v>
      </c>
    </row>
    <row r="248" spans="2:3" x14ac:dyDescent="0.35">
      <c r="B248" s="5">
        <v>5.593</v>
      </c>
      <c r="C248" s="4">
        <v>17.600000000000001</v>
      </c>
    </row>
    <row r="249" spans="2:3" x14ac:dyDescent="0.35">
      <c r="B249" s="5">
        <v>5.6050000000000004</v>
      </c>
      <c r="C249" s="4">
        <v>18.5</v>
      </c>
    </row>
    <row r="250" spans="2:3" x14ac:dyDescent="0.35">
      <c r="B250" s="5">
        <v>6.1079999999999997</v>
      </c>
      <c r="C250" s="4">
        <v>24.3</v>
      </c>
    </row>
    <row r="251" spans="2:3" x14ac:dyDescent="0.35">
      <c r="B251" s="5">
        <v>6.226</v>
      </c>
      <c r="C251" s="4">
        <v>20.5</v>
      </c>
    </row>
    <row r="252" spans="2:3" x14ac:dyDescent="0.35">
      <c r="B252" s="5">
        <v>6.4329999999999998</v>
      </c>
      <c r="C252" s="4">
        <v>24.5</v>
      </c>
    </row>
    <row r="253" spans="2:3" x14ac:dyDescent="0.35">
      <c r="B253" s="5">
        <v>6.718</v>
      </c>
      <c r="C253" s="4">
        <v>26.2</v>
      </c>
    </row>
    <row r="254" spans="2:3" x14ac:dyDescent="0.35">
      <c r="B254" s="5">
        <v>6.4870000000000001</v>
      </c>
      <c r="C254" s="4">
        <v>24.4</v>
      </c>
    </row>
    <row r="255" spans="2:3" x14ac:dyDescent="0.35">
      <c r="B255" s="5">
        <v>6.4379999999999997</v>
      </c>
      <c r="C255" s="4">
        <v>24.8</v>
      </c>
    </row>
    <row r="256" spans="2:3" x14ac:dyDescent="0.35">
      <c r="B256" s="5">
        <v>6.9569999999999999</v>
      </c>
      <c r="C256" s="4">
        <v>29.6</v>
      </c>
    </row>
    <row r="257" spans="2:3" x14ac:dyDescent="0.35">
      <c r="B257" s="5">
        <v>8.2590000000000003</v>
      </c>
      <c r="C257" s="4">
        <v>42.8</v>
      </c>
    </row>
    <row r="258" spans="2:3" x14ac:dyDescent="0.35">
      <c r="B258" s="5">
        <v>6.1079999999999997</v>
      </c>
      <c r="C258" s="4">
        <v>21.9</v>
      </c>
    </row>
    <row r="259" spans="2:3" x14ac:dyDescent="0.35">
      <c r="B259" s="5">
        <v>5.8760000000000003</v>
      </c>
      <c r="C259" s="4">
        <v>20.9</v>
      </c>
    </row>
    <row r="260" spans="2:3" x14ac:dyDescent="0.35">
      <c r="B260" s="5">
        <v>7.4539999999999997</v>
      </c>
      <c r="C260" s="4">
        <v>44</v>
      </c>
    </row>
    <row r="261" spans="2:3" x14ac:dyDescent="0.35">
      <c r="B261" s="5">
        <v>8.7040000000000006</v>
      </c>
      <c r="C261" s="4">
        <v>50</v>
      </c>
    </row>
    <row r="262" spans="2:3" x14ac:dyDescent="0.35">
      <c r="B262" s="5">
        <v>7.3330000000000002</v>
      </c>
      <c r="C262" s="4">
        <v>36</v>
      </c>
    </row>
    <row r="263" spans="2:3" x14ac:dyDescent="0.35">
      <c r="B263" s="5">
        <v>6.8419999999999996</v>
      </c>
      <c r="C263" s="4">
        <v>30.1</v>
      </c>
    </row>
    <row r="264" spans="2:3" x14ac:dyDescent="0.35">
      <c r="B264" s="5">
        <v>7.2030000000000003</v>
      </c>
      <c r="C264" s="4">
        <v>33.799999999999997</v>
      </c>
    </row>
    <row r="265" spans="2:3" x14ac:dyDescent="0.35">
      <c r="B265" s="5">
        <v>7.52</v>
      </c>
      <c r="C265" s="4">
        <v>43.1</v>
      </c>
    </row>
    <row r="266" spans="2:3" x14ac:dyDescent="0.35">
      <c r="B266" s="5">
        <v>8.3979999999999997</v>
      </c>
      <c r="C266" s="4">
        <v>48.8</v>
      </c>
    </row>
    <row r="267" spans="2:3" x14ac:dyDescent="0.35">
      <c r="B267" s="5">
        <v>7.327</v>
      </c>
      <c r="C267" s="4">
        <v>31</v>
      </c>
    </row>
    <row r="268" spans="2:3" x14ac:dyDescent="0.35">
      <c r="B268" s="5">
        <v>7.2060000000000004</v>
      </c>
      <c r="C268" s="4">
        <v>36.5</v>
      </c>
    </row>
    <row r="269" spans="2:3" x14ac:dyDescent="0.35">
      <c r="B269" s="5">
        <v>5.56</v>
      </c>
      <c r="C269" s="4">
        <v>22.8</v>
      </c>
    </row>
    <row r="270" spans="2:3" x14ac:dyDescent="0.35">
      <c r="B270" s="5">
        <v>7.0140000000000002</v>
      </c>
      <c r="C270" s="4">
        <v>30.7</v>
      </c>
    </row>
    <row r="271" spans="2:3" x14ac:dyDescent="0.35">
      <c r="B271" s="5">
        <v>8.2970000000000006</v>
      </c>
      <c r="C271" s="4">
        <v>50</v>
      </c>
    </row>
    <row r="272" spans="2:3" x14ac:dyDescent="0.35">
      <c r="B272" s="5">
        <v>7.47</v>
      </c>
      <c r="C272" s="4">
        <v>43.5</v>
      </c>
    </row>
    <row r="273" spans="2:3" x14ac:dyDescent="0.35">
      <c r="B273" s="5">
        <v>5.92</v>
      </c>
      <c r="C273" s="4">
        <v>20.7</v>
      </c>
    </row>
    <row r="274" spans="2:3" x14ac:dyDescent="0.35">
      <c r="B274" s="5">
        <v>5.8559999999999999</v>
      </c>
      <c r="C274" s="4">
        <v>21.1</v>
      </c>
    </row>
    <row r="275" spans="2:3" x14ac:dyDescent="0.35">
      <c r="B275" s="5">
        <v>6.24</v>
      </c>
      <c r="C275" s="4">
        <v>25.2</v>
      </c>
    </row>
    <row r="276" spans="2:3" x14ac:dyDescent="0.35">
      <c r="B276" s="5">
        <v>6.5380000000000003</v>
      </c>
      <c r="C276" s="4">
        <v>24.4</v>
      </c>
    </row>
    <row r="277" spans="2:3" x14ac:dyDescent="0.35">
      <c r="B277" s="5">
        <v>7.6909999999999998</v>
      </c>
      <c r="C277" s="4">
        <v>35.200000000000003</v>
      </c>
    </row>
    <row r="278" spans="2:3" x14ac:dyDescent="0.35">
      <c r="B278" s="5">
        <v>6.758</v>
      </c>
      <c r="C278" s="4">
        <v>32.4</v>
      </c>
    </row>
    <row r="279" spans="2:3" x14ac:dyDescent="0.35">
      <c r="B279" s="5">
        <v>6.8540000000000001</v>
      </c>
      <c r="C279" s="4">
        <v>32</v>
      </c>
    </row>
    <row r="280" spans="2:3" x14ac:dyDescent="0.35">
      <c r="B280" s="5">
        <v>7.2670000000000003</v>
      </c>
      <c r="C280" s="4">
        <v>33.200000000000003</v>
      </c>
    </row>
    <row r="281" spans="2:3" x14ac:dyDescent="0.35">
      <c r="B281" s="5">
        <v>6.8259999999999996</v>
      </c>
      <c r="C281" s="4">
        <v>33.1</v>
      </c>
    </row>
    <row r="282" spans="2:3" x14ac:dyDescent="0.35">
      <c r="B282" s="5">
        <v>6.4820000000000002</v>
      </c>
      <c r="C282" s="4">
        <v>29.1</v>
      </c>
    </row>
    <row r="283" spans="2:3" x14ac:dyDescent="0.35">
      <c r="B283" s="5">
        <v>6.8120000000000003</v>
      </c>
      <c r="C283" s="4">
        <v>35.1</v>
      </c>
    </row>
    <row r="284" spans="2:3" x14ac:dyDescent="0.35">
      <c r="B284" s="5">
        <v>7.82</v>
      </c>
      <c r="C284" s="4">
        <v>45.4</v>
      </c>
    </row>
    <row r="285" spans="2:3" x14ac:dyDescent="0.35">
      <c r="B285" s="5">
        <v>6.968</v>
      </c>
      <c r="C285" s="4">
        <v>35.4</v>
      </c>
    </row>
    <row r="286" spans="2:3" x14ac:dyDescent="0.35">
      <c r="B286" s="5">
        <v>7.6449999999999996</v>
      </c>
      <c r="C286" s="4">
        <v>46</v>
      </c>
    </row>
    <row r="287" spans="2:3" x14ac:dyDescent="0.35">
      <c r="B287" s="5">
        <v>7.923</v>
      </c>
      <c r="C287" s="4">
        <v>50</v>
      </c>
    </row>
    <row r="288" spans="2:3" x14ac:dyDescent="0.35">
      <c r="B288" s="5">
        <v>7.0880000000000001</v>
      </c>
      <c r="C288" s="4">
        <v>32.200000000000003</v>
      </c>
    </row>
    <row r="289" spans="2:3" x14ac:dyDescent="0.35">
      <c r="B289" s="5">
        <v>6.4530000000000003</v>
      </c>
      <c r="C289" s="4">
        <v>22</v>
      </c>
    </row>
    <row r="290" spans="2:3" x14ac:dyDescent="0.35">
      <c r="B290" s="5">
        <v>6.23</v>
      </c>
      <c r="C290" s="4">
        <v>20.100000000000001</v>
      </c>
    </row>
    <row r="291" spans="2:3" x14ac:dyDescent="0.35">
      <c r="B291" s="5">
        <v>6.2089999999999996</v>
      </c>
      <c r="C291" s="4">
        <v>23.2</v>
      </c>
    </row>
    <row r="292" spans="2:3" x14ac:dyDescent="0.35">
      <c r="B292" s="5">
        <v>6.3150000000000004</v>
      </c>
      <c r="C292" s="4">
        <v>22.3</v>
      </c>
    </row>
    <row r="293" spans="2:3" x14ac:dyDescent="0.35">
      <c r="B293" s="5">
        <v>6.5650000000000004</v>
      </c>
      <c r="C293" s="4">
        <v>24.8</v>
      </c>
    </row>
    <row r="294" spans="2:3" x14ac:dyDescent="0.35">
      <c r="B294" s="5">
        <v>6.8609999999999998</v>
      </c>
      <c r="C294" s="4">
        <v>28.5</v>
      </c>
    </row>
    <row r="295" spans="2:3" x14ac:dyDescent="0.35">
      <c r="B295" s="5">
        <v>7.1479999999999997</v>
      </c>
      <c r="C295" s="4">
        <v>37.299999999999997</v>
      </c>
    </row>
    <row r="296" spans="2:3" x14ac:dyDescent="0.35">
      <c r="B296" s="5">
        <v>6.63</v>
      </c>
      <c r="C296" s="4">
        <v>27.9</v>
      </c>
    </row>
    <row r="297" spans="2:3" x14ac:dyDescent="0.35">
      <c r="B297" s="5">
        <v>6.1269999999999998</v>
      </c>
      <c r="C297" s="4">
        <v>23.9</v>
      </c>
    </row>
    <row r="298" spans="2:3" x14ac:dyDescent="0.35">
      <c r="B298" s="5">
        <v>6.0090000000000003</v>
      </c>
      <c r="C298" s="4">
        <v>21.7</v>
      </c>
    </row>
    <row r="299" spans="2:3" x14ac:dyDescent="0.35">
      <c r="B299" s="5">
        <v>6.6779999999999999</v>
      </c>
      <c r="C299" s="4">
        <v>28.6</v>
      </c>
    </row>
    <row r="300" spans="2:3" x14ac:dyDescent="0.35">
      <c r="B300" s="5">
        <v>6.5490000000000004</v>
      </c>
      <c r="C300" s="4">
        <v>27.1</v>
      </c>
    </row>
    <row r="301" spans="2:3" x14ac:dyDescent="0.35">
      <c r="B301" s="5">
        <v>5.79</v>
      </c>
      <c r="C301" s="4">
        <v>20.3</v>
      </c>
    </row>
    <row r="302" spans="2:3" x14ac:dyDescent="0.35">
      <c r="B302" s="5">
        <v>6.3449999999999998</v>
      </c>
      <c r="C302" s="4">
        <v>22.5</v>
      </c>
    </row>
    <row r="303" spans="2:3" x14ac:dyDescent="0.35">
      <c r="B303" s="5">
        <v>7.0410000000000004</v>
      </c>
      <c r="C303" s="4">
        <v>29</v>
      </c>
    </row>
    <row r="304" spans="2:3" x14ac:dyDescent="0.35">
      <c r="B304" s="5">
        <v>6.8710000000000004</v>
      </c>
      <c r="C304" s="4">
        <v>24.8</v>
      </c>
    </row>
    <row r="305" spans="2:3" x14ac:dyDescent="0.35">
      <c r="B305" s="5">
        <v>6.59</v>
      </c>
      <c r="C305" s="4">
        <v>22</v>
      </c>
    </row>
    <row r="306" spans="2:3" x14ac:dyDescent="0.35">
      <c r="B306" s="5">
        <v>6.4950000000000001</v>
      </c>
      <c r="C306" s="4">
        <v>26.4</v>
      </c>
    </row>
    <row r="307" spans="2:3" x14ac:dyDescent="0.35">
      <c r="B307" s="5">
        <v>6.9820000000000002</v>
      </c>
      <c r="C307" s="4">
        <v>33.1</v>
      </c>
    </row>
    <row r="308" spans="2:3" x14ac:dyDescent="0.35">
      <c r="B308" s="5">
        <v>7.2359999999999998</v>
      </c>
      <c r="C308" s="4">
        <v>36.1</v>
      </c>
    </row>
    <row r="309" spans="2:3" x14ac:dyDescent="0.35">
      <c r="B309" s="5">
        <v>6.6159999999999997</v>
      </c>
      <c r="C309" s="4">
        <v>28.4</v>
      </c>
    </row>
    <row r="310" spans="2:3" x14ac:dyDescent="0.35">
      <c r="B310" s="5">
        <v>7.42</v>
      </c>
      <c r="C310" s="4">
        <v>33.4</v>
      </c>
    </row>
    <row r="311" spans="2:3" x14ac:dyDescent="0.35">
      <c r="B311" s="5">
        <v>6.8490000000000002</v>
      </c>
      <c r="C311" s="4">
        <v>28.2</v>
      </c>
    </row>
    <row r="312" spans="2:3" x14ac:dyDescent="0.35">
      <c r="B312" s="5">
        <v>6.6349999999999998</v>
      </c>
      <c r="C312" s="4">
        <v>22.8</v>
      </c>
    </row>
    <row r="313" spans="2:3" x14ac:dyDescent="0.35">
      <c r="B313" s="5">
        <v>5.9720000000000004</v>
      </c>
      <c r="C313" s="4">
        <v>20.3</v>
      </c>
    </row>
    <row r="314" spans="2:3" x14ac:dyDescent="0.35">
      <c r="B314" s="5">
        <v>4.9729999999999999</v>
      </c>
      <c r="C314" s="4">
        <v>16.100000000000001</v>
      </c>
    </row>
    <row r="315" spans="2:3" x14ac:dyDescent="0.35">
      <c r="B315" s="5">
        <v>6.1219999999999999</v>
      </c>
      <c r="C315" s="4">
        <v>22.1</v>
      </c>
    </row>
    <row r="316" spans="2:3" x14ac:dyDescent="0.35">
      <c r="B316" s="5">
        <v>6.0229999999999997</v>
      </c>
      <c r="C316" s="4">
        <v>19.399999999999999</v>
      </c>
    </row>
    <row r="317" spans="2:3" x14ac:dyDescent="0.35">
      <c r="B317" s="5">
        <v>6.266</v>
      </c>
      <c r="C317" s="4">
        <v>21.6</v>
      </c>
    </row>
    <row r="318" spans="2:3" x14ac:dyDescent="0.35">
      <c r="B318" s="5">
        <v>6.5670000000000002</v>
      </c>
      <c r="C318" s="4">
        <v>23.8</v>
      </c>
    </row>
    <row r="319" spans="2:3" x14ac:dyDescent="0.35">
      <c r="B319" s="5">
        <v>5.7050000000000001</v>
      </c>
      <c r="C319" s="4">
        <v>16.2</v>
      </c>
    </row>
    <row r="320" spans="2:3" x14ac:dyDescent="0.35">
      <c r="B320" s="5">
        <v>5.9139999999999997</v>
      </c>
      <c r="C320" s="4">
        <v>17.8</v>
      </c>
    </row>
    <row r="321" spans="2:3" x14ac:dyDescent="0.35">
      <c r="B321" s="5">
        <v>5.782</v>
      </c>
      <c r="C321" s="4">
        <v>19.8</v>
      </c>
    </row>
    <row r="322" spans="2:3" x14ac:dyDescent="0.35">
      <c r="B322" s="5">
        <v>6.3819999999999997</v>
      </c>
      <c r="C322" s="4">
        <v>23.1</v>
      </c>
    </row>
    <row r="323" spans="2:3" x14ac:dyDescent="0.35">
      <c r="B323" s="5">
        <v>6.1130000000000004</v>
      </c>
      <c r="C323" s="4">
        <v>21</v>
      </c>
    </row>
    <row r="324" spans="2:3" x14ac:dyDescent="0.35">
      <c r="B324" s="5">
        <v>6.4260000000000002</v>
      </c>
      <c r="C324" s="4">
        <v>23.8</v>
      </c>
    </row>
    <row r="325" spans="2:3" x14ac:dyDescent="0.35">
      <c r="B325" s="5">
        <v>6.3760000000000003</v>
      </c>
      <c r="C325" s="4">
        <v>23.1</v>
      </c>
    </row>
    <row r="326" spans="2:3" x14ac:dyDescent="0.35">
      <c r="B326" s="5">
        <v>6.0410000000000004</v>
      </c>
      <c r="C326" s="4">
        <v>20.399999999999999</v>
      </c>
    </row>
    <row r="327" spans="2:3" x14ac:dyDescent="0.35">
      <c r="B327" s="5">
        <v>5.7080000000000002</v>
      </c>
      <c r="C327" s="4">
        <v>18.5</v>
      </c>
    </row>
    <row r="328" spans="2:3" x14ac:dyDescent="0.35">
      <c r="B328" s="5">
        <v>6.415</v>
      </c>
      <c r="C328" s="4">
        <v>25</v>
      </c>
    </row>
    <row r="329" spans="2:3" x14ac:dyDescent="0.35">
      <c r="B329" s="5">
        <v>6.431</v>
      </c>
      <c r="C329" s="4">
        <v>24.6</v>
      </c>
    </row>
    <row r="330" spans="2:3" x14ac:dyDescent="0.35">
      <c r="B330" s="5">
        <v>6.3120000000000003</v>
      </c>
      <c r="C330" s="4">
        <v>23</v>
      </c>
    </row>
    <row r="331" spans="2:3" x14ac:dyDescent="0.35">
      <c r="B331" s="5">
        <v>6.0830000000000002</v>
      </c>
      <c r="C331" s="4">
        <v>22.2</v>
      </c>
    </row>
    <row r="332" spans="2:3" x14ac:dyDescent="0.35">
      <c r="B332" s="5">
        <v>5.8680000000000003</v>
      </c>
      <c r="C332" s="4">
        <v>19.3</v>
      </c>
    </row>
    <row r="333" spans="2:3" x14ac:dyDescent="0.35">
      <c r="B333" s="5">
        <v>6.3330000000000002</v>
      </c>
      <c r="C333" s="4">
        <v>22.6</v>
      </c>
    </row>
    <row r="334" spans="2:3" x14ac:dyDescent="0.35">
      <c r="B334" s="5">
        <v>6.1440000000000001</v>
      </c>
      <c r="C334" s="4">
        <v>19.8</v>
      </c>
    </row>
    <row r="335" spans="2:3" x14ac:dyDescent="0.35">
      <c r="B335" s="5">
        <v>5.7060000000000004</v>
      </c>
      <c r="C335" s="4">
        <v>17.100000000000001</v>
      </c>
    </row>
    <row r="336" spans="2:3" x14ac:dyDescent="0.35">
      <c r="B336" s="5">
        <v>6.0309999999999997</v>
      </c>
      <c r="C336" s="4">
        <v>19.399999999999999</v>
      </c>
    </row>
    <row r="337" spans="2:3" x14ac:dyDescent="0.35">
      <c r="B337" s="5">
        <v>6.3159999999999998</v>
      </c>
      <c r="C337" s="4">
        <v>22.2</v>
      </c>
    </row>
    <row r="338" spans="2:3" x14ac:dyDescent="0.35">
      <c r="B338" s="5">
        <v>6.31</v>
      </c>
      <c r="C338" s="4">
        <v>20.7</v>
      </c>
    </row>
    <row r="339" spans="2:3" x14ac:dyDescent="0.35">
      <c r="B339" s="5">
        <v>6.0369999999999999</v>
      </c>
      <c r="C339" s="4">
        <v>21.1</v>
      </c>
    </row>
    <row r="340" spans="2:3" x14ac:dyDescent="0.35">
      <c r="B340" s="5">
        <v>5.8689999999999998</v>
      </c>
      <c r="C340" s="4">
        <v>19.5</v>
      </c>
    </row>
    <row r="341" spans="2:3" x14ac:dyDescent="0.35">
      <c r="B341" s="5">
        <v>5.8949999999999996</v>
      </c>
      <c r="C341" s="4">
        <v>18.5</v>
      </c>
    </row>
    <row r="342" spans="2:3" x14ac:dyDescent="0.35">
      <c r="B342" s="5">
        <v>6.0590000000000002</v>
      </c>
      <c r="C342" s="4">
        <v>20.6</v>
      </c>
    </row>
    <row r="343" spans="2:3" x14ac:dyDescent="0.35">
      <c r="B343" s="5">
        <v>5.9850000000000003</v>
      </c>
      <c r="C343" s="4">
        <v>19</v>
      </c>
    </row>
    <row r="344" spans="2:3" x14ac:dyDescent="0.35">
      <c r="B344" s="5">
        <v>5.968</v>
      </c>
      <c r="C344" s="4">
        <v>18.7</v>
      </c>
    </row>
    <row r="345" spans="2:3" x14ac:dyDescent="0.35">
      <c r="B345" s="5">
        <v>7.2409999999999997</v>
      </c>
      <c r="C345" s="4">
        <v>32.700000000000003</v>
      </c>
    </row>
    <row r="346" spans="2:3" x14ac:dyDescent="0.35">
      <c r="B346" s="5">
        <v>6.54</v>
      </c>
      <c r="C346" s="4">
        <v>16.5</v>
      </c>
    </row>
    <row r="347" spans="2:3" x14ac:dyDescent="0.35">
      <c r="B347" s="5">
        <v>6.6959999999999997</v>
      </c>
      <c r="C347" s="4">
        <v>23.9</v>
      </c>
    </row>
    <row r="348" spans="2:3" x14ac:dyDescent="0.35">
      <c r="B348" s="5">
        <v>6.8739999999999997</v>
      </c>
      <c r="C348" s="4">
        <v>31.2</v>
      </c>
    </row>
    <row r="349" spans="2:3" x14ac:dyDescent="0.35">
      <c r="B349" s="5">
        <v>6.0140000000000002</v>
      </c>
      <c r="C349" s="4">
        <v>17.5</v>
      </c>
    </row>
    <row r="350" spans="2:3" x14ac:dyDescent="0.35">
      <c r="B350" s="5">
        <v>5.8979999999999997</v>
      </c>
      <c r="C350" s="4">
        <v>17.2</v>
      </c>
    </row>
    <row r="351" spans="2:3" x14ac:dyDescent="0.35">
      <c r="B351" s="5">
        <v>6.516</v>
      </c>
      <c r="C351" s="4">
        <v>23.1</v>
      </c>
    </row>
    <row r="352" spans="2:3" x14ac:dyDescent="0.35">
      <c r="B352" s="5">
        <v>6.6349999999999998</v>
      </c>
      <c r="C352" s="4">
        <v>24.5</v>
      </c>
    </row>
    <row r="353" spans="2:3" x14ac:dyDescent="0.35">
      <c r="B353" s="5">
        <v>6.9390000000000001</v>
      </c>
      <c r="C353" s="4">
        <v>26.6</v>
      </c>
    </row>
    <row r="354" spans="2:3" x14ac:dyDescent="0.35">
      <c r="B354" s="5">
        <v>6.49</v>
      </c>
      <c r="C354" s="4">
        <v>22.9</v>
      </c>
    </row>
    <row r="355" spans="2:3" x14ac:dyDescent="0.35">
      <c r="B355" s="5">
        <v>6.5789999999999997</v>
      </c>
      <c r="C355" s="4">
        <v>24.1</v>
      </c>
    </row>
    <row r="356" spans="2:3" x14ac:dyDescent="0.35">
      <c r="B356" s="5">
        <v>5.8840000000000003</v>
      </c>
      <c r="C356" s="4">
        <v>18.600000000000001</v>
      </c>
    </row>
    <row r="357" spans="2:3" x14ac:dyDescent="0.35">
      <c r="B357" s="5">
        <v>6.7279999999999998</v>
      </c>
      <c r="C357" s="4">
        <v>30.1</v>
      </c>
    </row>
    <row r="358" spans="2:3" x14ac:dyDescent="0.35">
      <c r="B358" s="5">
        <v>5.6630000000000003</v>
      </c>
      <c r="C358" s="4">
        <v>18.2</v>
      </c>
    </row>
    <row r="359" spans="2:3" x14ac:dyDescent="0.35">
      <c r="B359" s="5">
        <v>5.9359999999999999</v>
      </c>
      <c r="C359" s="4">
        <v>20.6</v>
      </c>
    </row>
    <row r="360" spans="2:3" x14ac:dyDescent="0.35">
      <c r="B360" s="5">
        <v>6.2119999999999997</v>
      </c>
      <c r="C360" s="4">
        <v>17.8</v>
      </c>
    </row>
    <row r="361" spans="2:3" x14ac:dyDescent="0.35">
      <c r="B361" s="5">
        <v>6.3949999999999996</v>
      </c>
      <c r="C361" s="4">
        <v>21.7</v>
      </c>
    </row>
    <row r="362" spans="2:3" x14ac:dyDescent="0.35">
      <c r="B362" s="5">
        <v>6.1269999999999998</v>
      </c>
      <c r="C362" s="4">
        <v>22.7</v>
      </c>
    </row>
    <row r="363" spans="2:3" x14ac:dyDescent="0.35">
      <c r="B363" s="5">
        <v>6.1120000000000001</v>
      </c>
      <c r="C363" s="4">
        <v>22.6</v>
      </c>
    </row>
    <row r="364" spans="2:3" x14ac:dyDescent="0.35">
      <c r="B364" s="5">
        <v>6.3979999999999997</v>
      </c>
      <c r="C364" s="4">
        <v>25</v>
      </c>
    </row>
    <row r="365" spans="2:3" x14ac:dyDescent="0.35">
      <c r="B365" s="5">
        <v>6.2510000000000003</v>
      </c>
      <c r="C365" s="4">
        <v>19.899999999999999</v>
      </c>
    </row>
    <row r="366" spans="2:3" x14ac:dyDescent="0.35">
      <c r="B366" s="5">
        <v>5.3620000000000001</v>
      </c>
      <c r="C366" s="4">
        <v>20.8</v>
      </c>
    </row>
    <row r="367" spans="2:3" x14ac:dyDescent="0.35">
      <c r="B367" s="5">
        <v>5.8029999999999999</v>
      </c>
      <c r="C367" s="4">
        <v>16.8</v>
      </c>
    </row>
    <row r="368" spans="2:3" x14ac:dyDescent="0.35">
      <c r="B368" s="5">
        <v>8.7799999999999994</v>
      </c>
      <c r="C368" s="4">
        <v>21.9</v>
      </c>
    </row>
    <row r="369" spans="2:3" x14ac:dyDescent="0.35">
      <c r="B369" s="5">
        <v>3.5609999999999999</v>
      </c>
      <c r="C369" s="4">
        <v>27.5</v>
      </c>
    </row>
    <row r="370" spans="2:3" x14ac:dyDescent="0.35">
      <c r="B370" s="5">
        <v>4.9630000000000001</v>
      </c>
      <c r="C370" s="4">
        <v>21.9</v>
      </c>
    </row>
    <row r="371" spans="2:3" x14ac:dyDescent="0.35">
      <c r="B371" s="5">
        <v>3.863</v>
      </c>
      <c r="C371" s="4">
        <v>23.1</v>
      </c>
    </row>
    <row r="372" spans="2:3" x14ac:dyDescent="0.35">
      <c r="B372" s="5">
        <v>4.97</v>
      </c>
      <c r="C372" s="4">
        <v>50</v>
      </c>
    </row>
    <row r="373" spans="2:3" x14ac:dyDescent="0.35">
      <c r="B373" s="5">
        <v>6.6829999999999998</v>
      </c>
      <c r="C373" s="4">
        <v>50</v>
      </c>
    </row>
    <row r="374" spans="2:3" x14ac:dyDescent="0.35">
      <c r="B374" s="5">
        <v>7.016</v>
      </c>
      <c r="C374" s="4">
        <v>50</v>
      </c>
    </row>
    <row r="375" spans="2:3" x14ac:dyDescent="0.35">
      <c r="B375" s="5">
        <v>6.2160000000000002</v>
      </c>
      <c r="C375" s="4">
        <v>50</v>
      </c>
    </row>
    <row r="376" spans="2:3" x14ac:dyDescent="0.35">
      <c r="B376" s="5">
        <v>5.875</v>
      </c>
      <c r="C376" s="4">
        <v>50</v>
      </c>
    </row>
    <row r="377" spans="2:3" x14ac:dyDescent="0.35">
      <c r="B377" s="5">
        <v>4.9059999999999997</v>
      </c>
      <c r="C377" s="4">
        <v>13.8</v>
      </c>
    </row>
    <row r="378" spans="2:3" x14ac:dyDescent="0.35">
      <c r="B378" s="5">
        <v>4.1379999999999999</v>
      </c>
      <c r="C378" s="4">
        <v>13.8</v>
      </c>
    </row>
    <row r="379" spans="2:3" x14ac:dyDescent="0.35">
      <c r="B379" s="5">
        <v>7.3129999999999997</v>
      </c>
      <c r="C379" s="4">
        <v>15</v>
      </c>
    </row>
    <row r="380" spans="2:3" x14ac:dyDescent="0.35">
      <c r="B380" s="5">
        <v>6.649</v>
      </c>
      <c r="C380" s="4">
        <v>13.9</v>
      </c>
    </row>
    <row r="381" spans="2:3" x14ac:dyDescent="0.35">
      <c r="B381" s="5">
        <v>6.7939999999999996</v>
      </c>
      <c r="C381" s="4">
        <v>13.3</v>
      </c>
    </row>
    <row r="382" spans="2:3" x14ac:dyDescent="0.35">
      <c r="B382" s="5">
        <v>6.38</v>
      </c>
      <c r="C382" s="4">
        <v>13.1</v>
      </c>
    </row>
    <row r="383" spans="2:3" x14ac:dyDescent="0.35">
      <c r="B383" s="5">
        <v>6.2229999999999999</v>
      </c>
      <c r="C383" s="4">
        <v>10.199999999999999</v>
      </c>
    </row>
    <row r="384" spans="2:3" x14ac:dyDescent="0.35">
      <c r="B384" s="5">
        <v>6.968</v>
      </c>
      <c r="C384" s="4">
        <v>10.4</v>
      </c>
    </row>
    <row r="385" spans="2:3" x14ac:dyDescent="0.35">
      <c r="B385" s="5">
        <v>6.5449999999999999</v>
      </c>
      <c r="C385" s="4">
        <v>10.9</v>
      </c>
    </row>
    <row r="386" spans="2:3" x14ac:dyDescent="0.35">
      <c r="B386" s="5">
        <v>5.5359999999999996</v>
      </c>
      <c r="C386" s="4">
        <v>11.3</v>
      </c>
    </row>
    <row r="387" spans="2:3" x14ac:dyDescent="0.35">
      <c r="B387" s="5">
        <v>5.52</v>
      </c>
      <c r="C387" s="4">
        <v>12.3</v>
      </c>
    </row>
    <row r="388" spans="2:3" x14ac:dyDescent="0.35">
      <c r="B388" s="5">
        <v>4.3680000000000003</v>
      </c>
      <c r="C388" s="4">
        <v>8.8000000000000007</v>
      </c>
    </row>
    <row r="389" spans="2:3" x14ac:dyDescent="0.35">
      <c r="B389" s="5">
        <v>5.2770000000000001</v>
      </c>
      <c r="C389" s="4">
        <v>7.2</v>
      </c>
    </row>
    <row r="390" spans="2:3" x14ac:dyDescent="0.35">
      <c r="B390" s="5">
        <v>4.6520000000000001</v>
      </c>
      <c r="C390" s="4">
        <v>10.5</v>
      </c>
    </row>
    <row r="391" spans="2:3" x14ac:dyDescent="0.35">
      <c r="B391" s="5">
        <v>5</v>
      </c>
      <c r="C391" s="4">
        <v>7.4</v>
      </c>
    </row>
    <row r="392" spans="2:3" x14ac:dyDescent="0.35">
      <c r="B392" s="5">
        <v>4.88</v>
      </c>
      <c r="C392" s="4">
        <v>10.199999999999999</v>
      </c>
    </row>
    <row r="393" spans="2:3" x14ac:dyDescent="0.35">
      <c r="B393" s="5">
        <v>5.39</v>
      </c>
      <c r="C393" s="4">
        <v>11.5</v>
      </c>
    </row>
    <row r="394" spans="2:3" x14ac:dyDescent="0.35">
      <c r="B394" s="5">
        <v>5.7130000000000001</v>
      </c>
      <c r="C394" s="4">
        <v>15.1</v>
      </c>
    </row>
    <row r="395" spans="2:3" x14ac:dyDescent="0.35">
      <c r="B395" s="5">
        <v>6.0510000000000002</v>
      </c>
      <c r="C395" s="4">
        <v>23.2</v>
      </c>
    </row>
    <row r="396" spans="2:3" x14ac:dyDescent="0.35">
      <c r="B396" s="5">
        <v>5.0359999999999996</v>
      </c>
      <c r="C396" s="4">
        <v>9.6999999999999993</v>
      </c>
    </row>
    <row r="397" spans="2:3" x14ac:dyDescent="0.35">
      <c r="B397" s="5">
        <v>6.1929999999999996</v>
      </c>
      <c r="C397" s="4">
        <v>13.8</v>
      </c>
    </row>
    <row r="398" spans="2:3" x14ac:dyDescent="0.35">
      <c r="B398" s="5">
        <v>5.8869999999999996</v>
      </c>
      <c r="C398" s="4">
        <v>12.7</v>
      </c>
    </row>
    <row r="399" spans="2:3" x14ac:dyDescent="0.35">
      <c r="B399" s="5">
        <v>6.4710000000000001</v>
      </c>
      <c r="C399" s="4">
        <v>13.1</v>
      </c>
    </row>
    <row r="400" spans="2:3" x14ac:dyDescent="0.35">
      <c r="B400" s="5">
        <v>6.4050000000000002</v>
      </c>
      <c r="C400" s="4">
        <v>12.5</v>
      </c>
    </row>
    <row r="401" spans="2:3" x14ac:dyDescent="0.35">
      <c r="B401" s="5">
        <v>5.7469999999999999</v>
      </c>
      <c r="C401" s="4">
        <v>8.5</v>
      </c>
    </row>
    <row r="402" spans="2:3" x14ac:dyDescent="0.35">
      <c r="B402" s="5">
        <v>5.4530000000000003</v>
      </c>
      <c r="C402" s="4">
        <v>5</v>
      </c>
    </row>
    <row r="403" spans="2:3" x14ac:dyDescent="0.35">
      <c r="B403" s="5">
        <v>5.8520000000000003</v>
      </c>
      <c r="C403" s="4">
        <v>6.3</v>
      </c>
    </row>
    <row r="404" spans="2:3" x14ac:dyDescent="0.35">
      <c r="B404" s="5">
        <v>5.9870000000000001</v>
      </c>
      <c r="C404" s="4">
        <v>5.6</v>
      </c>
    </row>
    <row r="405" spans="2:3" x14ac:dyDescent="0.35">
      <c r="B405" s="5">
        <v>6.343</v>
      </c>
      <c r="C405" s="4">
        <v>7.2</v>
      </c>
    </row>
    <row r="406" spans="2:3" x14ac:dyDescent="0.35">
      <c r="B406" s="5">
        <v>6.4039999999999999</v>
      </c>
      <c r="C406" s="4">
        <v>12.1</v>
      </c>
    </row>
    <row r="407" spans="2:3" x14ac:dyDescent="0.35">
      <c r="B407" s="5">
        <v>5.3490000000000002</v>
      </c>
      <c r="C407" s="4">
        <v>8.3000000000000007</v>
      </c>
    </row>
    <row r="408" spans="2:3" x14ac:dyDescent="0.35">
      <c r="B408" s="5">
        <v>5.5309999999999997</v>
      </c>
      <c r="C408" s="4">
        <v>8.5</v>
      </c>
    </row>
    <row r="409" spans="2:3" x14ac:dyDescent="0.35">
      <c r="B409" s="5">
        <v>5.6829999999999998</v>
      </c>
      <c r="C409" s="4">
        <v>5</v>
      </c>
    </row>
    <row r="410" spans="2:3" x14ac:dyDescent="0.35">
      <c r="B410" s="5">
        <v>4.1379999999999999</v>
      </c>
      <c r="C410" s="4">
        <v>11.9</v>
      </c>
    </row>
    <row r="411" spans="2:3" x14ac:dyDescent="0.35">
      <c r="B411" s="5">
        <v>5.6079999999999997</v>
      </c>
      <c r="C411" s="4">
        <v>27.9</v>
      </c>
    </row>
    <row r="412" spans="2:3" x14ac:dyDescent="0.35">
      <c r="B412" s="5">
        <v>5.617</v>
      </c>
      <c r="C412" s="4">
        <v>17.2</v>
      </c>
    </row>
    <row r="413" spans="2:3" x14ac:dyDescent="0.35">
      <c r="B413" s="5">
        <v>6.8520000000000003</v>
      </c>
      <c r="C413" s="4">
        <v>27.5</v>
      </c>
    </row>
    <row r="414" spans="2:3" x14ac:dyDescent="0.35">
      <c r="B414" s="5">
        <v>5.7569999999999997</v>
      </c>
      <c r="C414" s="4">
        <v>15</v>
      </c>
    </row>
    <row r="415" spans="2:3" x14ac:dyDescent="0.35">
      <c r="B415" s="5">
        <v>6.657</v>
      </c>
      <c r="C415" s="4">
        <v>17.2</v>
      </c>
    </row>
    <row r="416" spans="2:3" x14ac:dyDescent="0.35">
      <c r="B416" s="5">
        <v>4.6280000000000001</v>
      </c>
      <c r="C416" s="4">
        <v>17.899999999999999</v>
      </c>
    </row>
    <row r="417" spans="2:3" x14ac:dyDescent="0.35">
      <c r="B417" s="5">
        <v>5.1550000000000002</v>
      </c>
      <c r="C417" s="4">
        <v>16.3</v>
      </c>
    </row>
    <row r="418" spans="2:3" x14ac:dyDescent="0.35">
      <c r="B418" s="5">
        <v>4.5190000000000001</v>
      </c>
      <c r="C418" s="4">
        <v>7</v>
      </c>
    </row>
    <row r="419" spans="2:3" x14ac:dyDescent="0.35">
      <c r="B419" s="5">
        <v>6.4340000000000002</v>
      </c>
      <c r="C419" s="4">
        <v>7.2</v>
      </c>
    </row>
    <row r="420" spans="2:3" x14ac:dyDescent="0.35">
      <c r="B420" s="5">
        <v>6.782</v>
      </c>
      <c r="C420" s="4">
        <v>7.5</v>
      </c>
    </row>
    <row r="421" spans="2:3" x14ac:dyDescent="0.35">
      <c r="B421" s="5">
        <v>5.3040000000000003</v>
      </c>
      <c r="C421" s="4">
        <v>10.4</v>
      </c>
    </row>
    <row r="422" spans="2:3" x14ac:dyDescent="0.35">
      <c r="B422" s="5">
        <v>5.9569999999999999</v>
      </c>
      <c r="C422" s="4">
        <v>8.8000000000000007</v>
      </c>
    </row>
    <row r="423" spans="2:3" x14ac:dyDescent="0.35">
      <c r="B423" s="5">
        <v>6.8239999999999998</v>
      </c>
      <c r="C423" s="4">
        <v>8.4</v>
      </c>
    </row>
    <row r="424" spans="2:3" x14ac:dyDescent="0.35">
      <c r="B424" s="5">
        <v>6.4109999999999996</v>
      </c>
      <c r="C424" s="4">
        <v>16.7</v>
      </c>
    </row>
    <row r="425" spans="2:3" x14ac:dyDescent="0.35">
      <c r="B425" s="5">
        <v>6.0060000000000002</v>
      </c>
      <c r="C425" s="4">
        <v>14.2</v>
      </c>
    </row>
    <row r="426" spans="2:3" x14ac:dyDescent="0.35">
      <c r="B426" s="5">
        <v>5.6479999999999997</v>
      </c>
      <c r="C426" s="4">
        <v>20.8</v>
      </c>
    </row>
    <row r="427" spans="2:3" x14ac:dyDescent="0.35">
      <c r="B427" s="5">
        <v>6.1029999999999998</v>
      </c>
      <c r="C427" s="4">
        <v>13.4</v>
      </c>
    </row>
    <row r="428" spans="2:3" x14ac:dyDescent="0.35">
      <c r="B428" s="5">
        <v>5.5650000000000004</v>
      </c>
      <c r="C428" s="4">
        <v>11.7</v>
      </c>
    </row>
    <row r="429" spans="2:3" x14ac:dyDescent="0.35">
      <c r="B429" s="5">
        <v>5.8959999999999999</v>
      </c>
      <c r="C429" s="4">
        <v>8.3000000000000007</v>
      </c>
    </row>
    <row r="430" spans="2:3" x14ac:dyDescent="0.35">
      <c r="B430" s="5">
        <v>5.8369999999999997</v>
      </c>
      <c r="C430" s="4">
        <v>10.199999999999999</v>
      </c>
    </row>
    <row r="431" spans="2:3" x14ac:dyDescent="0.35">
      <c r="B431" s="5">
        <v>6.202</v>
      </c>
      <c r="C431" s="4">
        <v>10.9</v>
      </c>
    </row>
    <row r="432" spans="2:3" x14ac:dyDescent="0.35">
      <c r="B432" s="5">
        <v>6.1929999999999996</v>
      </c>
      <c r="C432" s="4">
        <v>11</v>
      </c>
    </row>
    <row r="433" spans="2:3" x14ac:dyDescent="0.35">
      <c r="B433" s="5">
        <v>6.38</v>
      </c>
      <c r="C433" s="4">
        <v>9.5</v>
      </c>
    </row>
    <row r="434" spans="2:3" x14ac:dyDescent="0.35">
      <c r="B434" s="5">
        <v>6.3479999999999999</v>
      </c>
      <c r="C434" s="4">
        <v>14.5</v>
      </c>
    </row>
    <row r="435" spans="2:3" x14ac:dyDescent="0.35">
      <c r="B435" s="5">
        <v>6.8330000000000002</v>
      </c>
      <c r="C435" s="4">
        <v>14.1</v>
      </c>
    </row>
    <row r="436" spans="2:3" x14ac:dyDescent="0.35">
      <c r="B436" s="5">
        <v>6.4249999999999998</v>
      </c>
      <c r="C436" s="4">
        <v>16.100000000000001</v>
      </c>
    </row>
    <row r="437" spans="2:3" x14ac:dyDescent="0.35">
      <c r="B437" s="5">
        <v>6.4359999999999999</v>
      </c>
      <c r="C437" s="4">
        <v>14.3</v>
      </c>
    </row>
    <row r="438" spans="2:3" x14ac:dyDescent="0.35">
      <c r="B438" s="5">
        <v>6.2080000000000002</v>
      </c>
      <c r="C438" s="4">
        <v>11.7</v>
      </c>
    </row>
    <row r="439" spans="2:3" x14ac:dyDescent="0.35">
      <c r="B439" s="5">
        <v>6.6289999999999996</v>
      </c>
      <c r="C439" s="4">
        <v>13.4</v>
      </c>
    </row>
    <row r="440" spans="2:3" x14ac:dyDescent="0.35">
      <c r="B440" s="5">
        <v>6.4610000000000003</v>
      </c>
      <c r="C440" s="4">
        <v>9.6</v>
      </c>
    </row>
    <row r="441" spans="2:3" x14ac:dyDescent="0.35">
      <c r="B441" s="5">
        <v>6.1520000000000001</v>
      </c>
      <c r="C441" s="4">
        <v>8.1999999999999993</v>
      </c>
    </row>
    <row r="442" spans="2:3" x14ac:dyDescent="0.35">
      <c r="B442" s="5">
        <v>5.9349999999999996</v>
      </c>
      <c r="C442" s="4">
        <v>8.4</v>
      </c>
    </row>
    <row r="443" spans="2:3" x14ac:dyDescent="0.35">
      <c r="B443" s="5">
        <v>5.6269999999999998</v>
      </c>
      <c r="C443" s="4">
        <v>12.8</v>
      </c>
    </row>
    <row r="444" spans="2:3" x14ac:dyDescent="0.35">
      <c r="B444" s="5">
        <v>5.8179999999999996</v>
      </c>
      <c r="C444" s="4">
        <v>10.5</v>
      </c>
    </row>
    <row r="445" spans="2:3" x14ac:dyDescent="0.35">
      <c r="B445" s="5">
        <v>6.4059999999999997</v>
      </c>
      <c r="C445" s="4">
        <v>17.100000000000001</v>
      </c>
    </row>
    <row r="446" spans="2:3" x14ac:dyDescent="0.35">
      <c r="B446" s="5">
        <v>6.2190000000000003</v>
      </c>
      <c r="C446" s="4">
        <v>14.8</v>
      </c>
    </row>
    <row r="447" spans="2:3" x14ac:dyDescent="0.35">
      <c r="B447" s="5">
        <v>6.4850000000000003</v>
      </c>
      <c r="C447" s="4">
        <v>15.4</v>
      </c>
    </row>
    <row r="448" spans="2:3" x14ac:dyDescent="0.35">
      <c r="B448" s="5">
        <v>5.8540000000000001</v>
      </c>
      <c r="C448" s="4">
        <v>10.8</v>
      </c>
    </row>
    <row r="449" spans="2:3" x14ac:dyDescent="0.35">
      <c r="B449" s="5">
        <v>6.4589999999999996</v>
      </c>
      <c r="C449" s="4">
        <v>11.8</v>
      </c>
    </row>
    <row r="450" spans="2:3" x14ac:dyDescent="0.35">
      <c r="B450" s="5">
        <v>6.3410000000000002</v>
      </c>
      <c r="C450" s="4">
        <v>14.9</v>
      </c>
    </row>
    <row r="451" spans="2:3" x14ac:dyDescent="0.35">
      <c r="B451" s="5">
        <v>6.2510000000000003</v>
      </c>
      <c r="C451" s="4">
        <v>12.6</v>
      </c>
    </row>
    <row r="452" spans="2:3" x14ac:dyDescent="0.35">
      <c r="B452" s="5">
        <v>6.1849999999999996</v>
      </c>
      <c r="C452" s="4">
        <v>14.1</v>
      </c>
    </row>
    <row r="453" spans="2:3" x14ac:dyDescent="0.35">
      <c r="B453" s="5">
        <v>6.4169999999999998</v>
      </c>
      <c r="C453" s="4">
        <v>13</v>
      </c>
    </row>
    <row r="454" spans="2:3" x14ac:dyDescent="0.35">
      <c r="B454" s="5">
        <v>6.7489999999999997</v>
      </c>
      <c r="C454" s="4">
        <v>13.4</v>
      </c>
    </row>
    <row r="455" spans="2:3" x14ac:dyDescent="0.35">
      <c r="B455" s="5">
        <v>6.6550000000000002</v>
      </c>
      <c r="C455" s="4">
        <v>15.2</v>
      </c>
    </row>
    <row r="456" spans="2:3" x14ac:dyDescent="0.35">
      <c r="B456" s="5">
        <v>6.2969999999999997</v>
      </c>
      <c r="C456" s="4">
        <v>16.100000000000001</v>
      </c>
    </row>
    <row r="457" spans="2:3" x14ac:dyDescent="0.35">
      <c r="B457" s="5">
        <v>7.3929999999999998</v>
      </c>
      <c r="C457" s="4">
        <v>17.8</v>
      </c>
    </row>
    <row r="458" spans="2:3" x14ac:dyDescent="0.35">
      <c r="B458" s="5">
        <v>6.7279999999999998</v>
      </c>
      <c r="C458" s="4">
        <v>14.4</v>
      </c>
    </row>
    <row r="459" spans="2:3" x14ac:dyDescent="0.35">
      <c r="B459" s="5">
        <v>6.5250000000000004</v>
      </c>
      <c r="C459" s="4">
        <v>14.1</v>
      </c>
    </row>
    <row r="460" spans="2:3" x14ac:dyDescent="0.35">
      <c r="B460" s="5">
        <v>5.976</v>
      </c>
      <c r="C460" s="4">
        <v>12.7</v>
      </c>
    </row>
    <row r="461" spans="2:3" x14ac:dyDescent="0.35">
      <c r="B461" s="5">
        <v>5.9359999999999999</v>
      </c>
      <c r="C461" s="4">
        <v>13.5</v>
      </c>
    </row>
    <row r="462" spans="2:3" x14ac:dyDescent="0.35">
      <c r="B462" s="5">
        <v>6.3010000000000002</v>
      </c>
      <c r="C462" s="4">
        <v>14.9</v>
      </c>
    </row>
    <row r="463" spans="2:3" x14ac:dyDescent="0.35">
      <c r="B463" s="5">
        <v>6.0810000000000004</v>
      </c>
      <c r="C463" s="4">
        <v>20</v>
      </c>
    </row>
    <row r="464" spans="2:3" x14ac:dyDescent="0.35">
      <c r="B464" s="5">
        <v>6.7009999999999996</v>
      </c>
      <c r="C464" s="4">
        <v>16.399999999999999</v>
      </c>
    </row>
    <row r="465" spans="2:3" x14ac:dyDescent="0.35">
      <c r="B465" s="5">
        <v>6.3760000000000003</v>
      </c>
      <c r="C465" s="4">
        <v>17.7</v>
      </c>
    </row>
    <row r="466" spans="2:3" x14ac:dyDescent="0.35">
      <c r="B466" s="5">
        <v>6.3170000000000002</v>
      </c>
      <c r="C466" s="4">
        <v>19.5</v>
      </c>
    </row>
    <row r="467" spans="2:3" x14ac:dyDescent="0.35">
      <c r="B467" s="5">
        <v>6.5129999999999999</v>
      </c>
      <c r="C467" s="4">
        <v>20.2</v>
      </c>
    </row>
    <row r="468" spans="2:3" x14ac:dyDescent="0.35">
      <c r="B468" s="5">
        <v>6.2089999999999996</v>
      </c>
      <c r="C468" s="4">
        <v>21.4</v>
      </c>
    </row>
    <row r="469" spans="2:3" x14ac:dyDescent="0.35">
      <c r="B469" s="5">
        <v>5.7590000000000003</v>
      </c>
      <c r="C469" s="4">
        <v>19.899999999999999</v>
      </c>
    </row>
    <row r="470" spans="2:3" x14ac:dyDescent="0.35">
      <c r="B470" s="5">
        <v>5.952</v>
      </c>
      <c r="C470" s="4">
        <v>19</v>
      </c>
    </row>
    <row r="471" spans="2:3" x14ac:dyDescent="0.35">
      <c r="B471" s="5">
        <v>6.0030000000000001</v>
      </c>
      <c r="C471" s="4">
        <v>19.100000000000001</v>
      </c>
    </row>
    <row r="472" spans="2:3" x14ac:dyDescent="0.35">
      <c r="B472" s="5">
        <v>5.9260000000000002</v>
      </c>
      <c r="C472" s="4">
        <v>19.100000000000001</v>
      </c>
    </row>
    <row r="473" spans="2:3" x14ac:dyDescent="0.35">
      <c r="B473" s="5">
        <v>5.7130000000000001</v>
      </c>
      <c r="C473" s="4">
        <v>20.100000000000001</v>
      </c>
    </row>
    <row r="474" spans="2:3" x14ac:dyDescent="0.35">
      <c r="B474" s="5">
        <v>6.1669999999999998</v>
      </c>
      <c r="C474" s="4">
        <v>19.899999999999999</v>
      </c>
    </row>
    <row r="475" spans="2:3" x14ac:dyDescent="0.35">
      <c r="B475" s="5">
        <v>6.2290000000000001</v>
      </c>
      <c r="C475" s="4">
        <v>19.600000000000001</v>
      </c>
    </row>
    <row r="476" spans="2:3" x14ac:dyDescent="0.35">
      <c r="B476" s="5">
        <v>6.4370000000000003</v>
      </c>
      <c r="C476" s="4">
        <v>23.2</v>
      </c>
    </row>
    <row r="477" spans="2:3" x14ac:dyDescent="0.35">
      <c r="B477" s="5">
        <v>6.98</v>
      </c>
      <c r="C477" s="4">
        <v>29.8</v>
      </c>
    </row>
    <row r="478" spans="2:3" x14ac:dyDescent="0.35">
      <c r="B478" s="5">
        <v>5.4269999999999996</v>
      </c>
      <c r="C478" s="4">
        <v>13.8</v>
      </c>
    </row>
    <row r="479" spans="2:3" x14ac:dyDescent="0.35">
      <c r="B479" s="5">
        <v>6.1619999999999999</v>
      </c>
      <c r="C479" s="4">
        <v>13.3</v>
      </c>
    </row>
    <row r="480" spans="2:3" x14ac:dyDescent="0.35">
      <c r="B480" s="5">
        <v>6.484</v>
      </c>
      <c r="C480" s="4">
        <v>16.7</v>
      </c>
    </row>
    <row r="481" spans="2:3" x14ac:dyDescent="0.35">
      <c r="B481" s="5">
        <v>5.3040000000000003</v>
      </c>
      <c r="C481" s="4">
        <v>12</v>
      </c>
    </row>
    <row r="482" spans="2:3" x14ac:dyDescent="0.35">
      <c r="B482" s="5">
        <v>6.1849999999999996</v>
      </c>
      <c r="C482" s="4">
        <v>14.6</v>
      </c>
    </row>
    <row r="483" spans="2:3" x14ac:dyDescent="0.35">
      <c r="B483" s="5">
        <v>6.2290000000000001</v>
      </c>
      <c r="C483" s="4">
        <v>21.4</v>
      </c>
    </row>
    <row r="484" spans="2:3" x14ac:dyDescent="0.35">
      <c r="B484" s="5">
        <v>6.242</v>
      </c>
      <c r="C484" s="4">
        <v>23</v>
      </c>
    </row>
    <row r="485" spans="2:3" x14ac:dyDescent="0.35">
      <c r="B485" s="5">
        <v>6.75</v>
      </c>
      <c r="C485" s="4">
        <v>23.7</v>
      </c>
    </row>
    <row r="486" spans="2:3" x14ac:dyDescent="0.35">
      <c r="B486" s="5">
        <v>7.0609999999999999</v>
      </c>
      <c r="C486" s="4">
        <v>25</v>
      </c>
    </row>
    <row r="487" spans="2:3" x14ac:dyDescent="0.35">
      <c r="B487" s="5">
        <v>5.7619999999999996</v>
      </c>
      <c r="C487" s="4">
        <v>21.8</v>
      </c>
    </row>
    <row r="488" spans="2:3" x14ac:dyDescent="0.35">
      <c r="B488" s="5">
        <v>5.8710000000000004</v>
      </c>
      <c r="C488" s="4">
        <v>20.6</v>
      </c>
    </row>
    <row r="489" spans="2:3" x14ac:dyDescent="0.35">
      <c r="B489" s="5">
        <v>6.3120000000000003</v>
      </c>
      <c r="C489" s="4">
        <v>21.2</v>
      </c>
    </row>
    <row r="490" spans="2:3" x14ac:dyDescent="0.35">
      <c r="B490" s="5">
        <v>6.1139999999999999</v>
      </c>
      <c r="C490" s="4">
        <v>19.100000000000001</v>
      </c>
    </row>
    <row r="491" spans="2:3" x14ac:dyDescent="0.35">
      <c r="B491" s="5">
        <v>5.9050000000000002</v>
      </c>
      <c r="C491" s="4">
        <v>20.6</v>
      </c>
    </row>
    <row r="492" spans="2:3" x14ac:dyDescent="0.35">
      <c r="B492" s="5">
        <v>5.4539999999999997</v>
      </c>
      <c r="C492" s="4">
        <v>15.2</v>
      </c>
    </row>
    <row r="493" spans="2:3" x14ac:dyDescent="0.35">
      <c r="B493" s="5">
        <v>5.4139999999999997</v>
      </c>
      <c r="C493" s="4">
        <v>7</v>
      </c>
    </row>
    <row r="494" spans="2:3" x14ac:dyDescent="0.35">
      <c r="B494" s="5">
        <v>5.093</v>
      </c>
      <c r="C494" s="4">
        <v>8.1</v>
      </c>
    </row>
    <row r="495" spans="2:3" x14ac:dyDescent="0.35">
      <c r="B495" s="5">
        <v>5.9829999999999997</v>
      </c>
      <c r="C495" s="4">
        <v>13.6</v>
      </c>
    </row>
    <row r="496" spans="2:3" x14ac:dyDescent="0.35">
      <c r="B496" s="5">
        <v>5.9829999999999997</v>
      </c>
      <c r="C496" s="4">
        <v>20.100000000000001</v>
      </c>
    </row>
    <row r="497" spans="2:3" x14ac:dyDescent="0.35">
      <c r="B497" s="5">
        <v>5.7069999999999999</v>
      </c>
      <c r="C497" s="4">
        <v>21.8</v>
      </c>
    </row>
    <row r="498" spans="2:3" x14ac:dyDescent="0.35">
      <c r="B498" s="5">
        <v>5.9260000000000002</v>
      </c>
      <c r="C498" s="4">
        <v>24.5</v>
      </c>
    </row>
    <row r="499" spans="2:3" x14ac:dyDescent="0.35">
      <c r="B499" s="5">
        <v>5.67</v>
      </c>
      <c r="C499" s="4">
        <v>23.1</v>
      </c>
    </row>
    <row r="500" spans="2:3" x14ac:dyDescent="0.35">
      <c r="B500" s="5">
        <v>5.39</v>
      </c>
      <c r="C500" s="4">
        <v>19.7</v>
      </c>
    </row>
    <row r="501" spans="2:3" x14ac:dyDescent="0.35">
      <c r="B501" s="5">
        <v>5.7939999999999996</v>
      </c>
      <c r="C501" s="4">
        <v>18.3</v>
      </c>
    </row>
    <row r="502" spans="2:3" x14ac:dyDescent="0.35">
      <c r="B502" s="5">
        <v>6.0190000000000001</v>
      </c>
      <c r="C502" s="4">
        <v>21.2</v>
      </c>
    </row>
    <row r="503" spans="2:3" x14ac:dyDescent="0.35">
      <c r="B503" s="5">
        <v>5.569</v>
      </c>
      <c r="C503" s="4">
        <v>17.5</v>
      </c>
    </row>
    <row r="504" spans="2:3" x14ac:dyDescent="0.35">
      <c r="B504" s="5">
        <v>6.0270000000000001</v>
      </c>
      <c r="C504" s="4">
        <v>16.8</v>
      </c>
    </row>
    <row r="505" spans="2:3" x14ac:dyDescent="0.35">
      <c r="B505" s="5">
        <v>6.593</v>
      </c>
      <c r="C505" s="4">
        <v>22.4</v>
      </c>
    </row>
    <row r="506" spans="2:3" x14ac:dyDescent="0.35">
      <c r="B506" s="5">
        <v>6.12</v>
      </c>
      <c r="C506" s="4">
        <v>20.6</v>
      </c>
    </row>
    <row r="507" spans="2:3" x14ac:dyDescent="0.35">
      <c r="B507" s="5">
        <v>6.976</v>
      </c>
      <c r="C507" s="4">
        <v>23.9</v>
      </c>
    </row>
    <row r="508" spans="2:3" x14ac:dyDescent="0.35">
      <c r="B508" s="5">
        <v>6.7939999999999996</v>
      </c>
      <c r="C508" s="4">
        <v>22</v>
      </c>
    </row>
    <row r="509" spans="2:3" x14ac:dyDescent="0.35">
      <c r="B509" s="8">
        <v>6.03</v>
      </c>
      <c r="C509" s="7">
        <v>19</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DC322-CCDF-47D1-A100-B2E5F0508484}">
  <dimension ref="A3:S509"/>
  <sheetViews>
    <sheetView topLeftCell="A2" zoomScale="54" workbookViewId="0">
      <selection activeCell="A21" sqref="A21"/>
    </sheetView>
  </sheetViews>
  <sheetFormatPr defaultRowHeight="14.5" x14ac:dyDescent="0.35"/>
  <sheetData>
    <row r="3" spans="1:19" ht="15.5" x14ac:dyDescent="0.35">
      <c r="A3" s="2" t="s">
        <v>4</v>
      </c>
      <c r="B3" s="1" t="s">
        <v>0</v>
      </c>
    </row>
    <row r="4" spans="1:19" x14ac:dyDescent="0.35">
      <c r="A4" s="5">
        <v>6.5750000000000002</v>
      </c>
      <c r="B4" s="4">
        <v>24</v>
      </c>
    </row>
    <row r="5" spans="1:19" x14ac:dyDescent="0.35">
      <c r="A5" s="5">
        <v>6.4210000000000003</v>
      </c>
      <c r="B5" s="4">
        <v>21.6</v>
      </c>
    </row>
    <row r="6" spans="1:19" x14ac:dyDescent="0.35">
      <c r="A6" s="5">
        <v>7.1849999999999996</v>
      </c>
      <c r="B6" s="4">
        <v>34.700000000000003</v>
      </c>
    </row>
    <row r="7" spans="1:19" x14ac:dyDescent="0.35">
      <c r="A7" s="5">
        <v>6.9980000000000002</v>
      </c>
      <c r="B7" s="4">
        <v>33.4</v>
      </c>
    </row>
    <row r="8" spans="1:19" x14ac:dyDescent="0.35">
      <c r="A8" s="5">
        <v>7.1470000000000002</v>
      </c>
      <c r="B8" s="4">
        <v>36.200000000000003</v>
      </c>
    </row>
    <row r="9" spans="1:19" x14ac:dyDescent="0.35">
      <c r="A9" s="5">
        <v>6.43</v>
      </c>
      <c r="B9" s="4">
        <v>28.7</v>
      </c>
    </row>
    <row r="10" spans="1:19" x14ac:dyDescent="0.35">
      <c r="A10" s="5">
        <v>6.0119999999999996</v>
      </c>
      <c r="B10" s="4">
        <v>22.9</v>
      </c>
    </row>
    <row r="11" spans="1:19" x14ac:dyDescent="0.35">
      <c r="A11" s="5">
        <v>6.1719999999999997</v>
      </c>
      <c r="B11" s="4">
        <v>22.1</v>
      </c>
      <c r="M11" s="76" t="s">
        <v>36</v>
      </c>
      <c r="N11" s="76"/>
      <c r="O11" s="76"/>
      <c r="P11" s="76"/>
      <c r="Q11" s="76"/>
      <c r="R11" s="76"/>
      <c r="S11" s="76"/>
    </row>
    <row r="12" spans="1:19" x14ac:dyDescent="0.35">
      <c r="A12" s="5">
        <v>5.6310000000000002</v>
      </c>
      <c r="B12" s="4">
        <v>16.5</v>
      </c>
      <c r="M12" s="76" t="s">
        <v>37</v>
      </c>
      <c r="N12" s="76"/>
      <c r="O12" s="76"/>
      <c r="P12" s="76"/>
      <c r="Q12" s="76"/>
      <c r="R12" s="76"/>
      <c r="S12" s="76"/>
    </row>
    <row r="13" spans="1:19" x14ac:dyDescent="0.35">
      <c r="A13" s="5">
        <v>6.0039999999999996</v>
      </c>
      <c r="B13" s="4">
        <v>18.899999999999999</v>
      </c>
      <c r="M13" s="76" t="s">
        <v>38</v>
      </c>
      <c r="N13" s="76"/>
      <c r="O13" s="76"/>
      <c r="P13" s="76"/>
      <c r="Q13" s="76"/>
      <c r="R13" s="76"/>
      <c r="S13" s="76"/>
    </row>
    <row r="14" spans="1:19" x14ac:dyDescent="0.35">
      <c r="A14" s="5">
        <v>6.3769999999999998</v>
      </c>
      <c r="B14" s="4">
        <v>15</v>
      </c>
    </row>
    <row r="15" spans="1:19" x14ac:dyDescent="0.35">
      <c r="A15" s="5">
        <v>6.0090000000000003</v>
      </c>
      <c r="B15" s="4">
        <v>18.899999999999999</v>
      </c>
      <c r="M15" s="77" t="s">
        <v>39</v>
      </c>
      <c r="N15" s="77"/>
      <c r="O15" s="77"/>
      <c r="P15" s="77"/>
      <c r="Q15" s="77"/>
      <c r="R15" s="77"/>
      <c r="S15" s="77"/>
    </row>
    <row r="16" spans="1:19" x14ac:dyDescent="0.35">
      <c r="A16" s="5">
        <v>5.8890000000000002</v>
      </c>
      <c r="B16" s="4">
        <v>21.7</v>
      </c>
    </row>
    <row r="17" spans="1:7" x14ac:dyDescent="0.35">
      <c r="A17" s="5">
        <v>5.9489999999999998</v>
      </c>
      <c r="B17" s="4">
        <v>20.399999999999999</v>
      </c>
    </row>
    <row r="18" spans="1:7" x14ac:dyDescent="0.35">
      <c r="A18" s="5">
        <v>6.0960000000000001</v>
      </c>
      <c r="B18" s="4">
        <v>18.2</v>
      </c>
    </row>
    <row r="19" spans="1:7" x14ac:dyDescent="0.35">
      <c r="A19" s="5">
        <v>5.8339999999999996</v>
      </c>
      <c r="B19" s="4">
        <v>19.899999999999999</v>
      </c>
    </row>
    <row r="20" spans="1:7" x14ac:dyDescent="0.35">
      <c r="A20" s="5">
        <v>5.9349999999999996</v>
      </c>
      <c r="B20" s="4">
        <v>23.1</v>
      </c>
    </row>
    <row r="21" spans="1:7" x14ac:dyDescent="0.35">
      <c r="A21" s="5">
        <v>5.99</v>
      </c>
      <c r="B21" s="4">
        <v>17.5</v>
      </c>
      <c r="E21" s="74" t="s">
        <v>41</v>
      </c>
      <c r="F21" s="74"/>
      <c r="G21" s="74"/>
    </row>
    <row r="22" spans="1:7" x14ac:dyDescent="0.35">
      <c r="A22" s="5">
        <v>5.4560000000000004</v>
      </c>
      <c r="B22" s="4">
        <v>20.2</v>
      </c>
    </row>
    <row r="23" spans="1:7" x14ac:dyDescent="0.35">
      <c r="A23" s="5">
        <v>5.7270000000000003</v>
      </c>
      <c r="B23" s="4">
        <v>18.2</v>
      </c>
    </row>
    <row r="24" spans="1:7" x14ac:dyDescent="0.35">
      <c r="A24" s="5">
        <v>5.57</v>
      </c>
      <c r="B24" s="4">
        <v>13.6</v>
      </c>
      <c r="F24" t="s">
        <v>40</v>
      </c>
    </row>
    <row r="25" spans="1:7" x14ac:dyDescent="0.35">
      <c r="A25" s="5">
        <v>5.9649999999999999</v>
      </c>
      <c r="B25" s="4">
        <v>19.600000000000001</v>
      </c>
    </row>
    <row r="26" spans="1:7" x14ac:dyDescent="0.35">
      <c r="A26" s="5">
        <v>6.1420000000000003</v>
      </c>
      <c r="B26" s="4">
        <v>15.2</v>
      </c>
    </row>
    <row r="27" spans="1:7" x14ac:dyDescent="0.35">
      <c r="A27" s="5">
        <v>5.8129999999999997</v>
      </c>
      <c r="B27" s="4">
        <v>14.5</v>
      </c>
    </row>
    <row r="28" spans="1:7" x14ac:dyDescent="0.35">
      <c r="A28" s="5">
        <v>5.9240000000000004</v>
      </c>
      <c r="B28" s="4">
        <v>15.6</v>
      </c>
    </row>
    <row r="29" spans="1:7" x14ac:dyDescent="0.35">
      <c r="A29" s="5">
        <v>5.5990000000000002</v>
      </c>
      <c r="B29" s="4">
        <v>13.9</v>
      </c>
    </row>
    <row r="30" spans="1:7" x14ac:dyDescent="0.35">
      <c r="A30" s="5">
        <v>5.8129999999999997</v>
      </c>
      <c r="B30" s="4">
        <v>16.600000000000001</v>
      </c>
    </row>
    <row r="31" spans="1:7" x14ac:dyDescent="0.35">
      <c r="A31" s="5">
        <v>6.0469999999999997</v>
      </c>
      <c r="B31" s="4">
        <v>14.8</v>
      </c>
    </row>
    <row r="32" spans="1:7" x14ac:dyDescent="0.35">
      <c r="A32" s="5">
        <v>6.4950000000000001</v>
      </c>
      <c r="B32" s="4">
        <v>18.399999999999999</v>
      </c>
    </row>
    <row r="33" spans="1:2" x14ac:dyDescent="0.35">
      <c r="A33" s="5">
        <v>6.6740000000000004</v>
      </c>
      <c r="B33" s="4">
        <v>21</v>
      </c>
    </row>
    <row r="34" spans="1:2" x14ac:dyDescent="0.35">
      <c r="A34" s="5">
        <v>5.7130000000000001</v>
      </c>
      <c r="B34" s="4">
        <v>12.7</v>
      </c>
    </row>
    <row r="35" spans="1:2" x14ac:dyDescent="0.35">
      <c r="A35" s="5">
        <v>6.0720000000000001</v>
      </c>
      <c r="B35" s="4">
        <v>14.5</v>
      </c>
    </row>
    <row r="36" spans="1:2" x14ac:dyDescent="0.35">
      <c r="A36" s="5">
        <v>5.95</v>
      </c>
      <c r="B36" s="4">
        <v>13.2</v>
      </c>
    </row>
    <row r="37" spans="1:2" x14ac:dyDescent="0.35">
      <c r="A37" s="5">
        <v>5.7009999999999996</v>
      </c>
      <c r="B37" s="4">
        <v>13.1</v>
      </c>
    </row>
    <row r="38" spans="1:2" x14ac:dyDescent="0.35">
      <c r="A38" s="5">
        <v>6.0960000000000001</v>
      </c>
      <c r="B38" s="4">
        <v>13.5</v>
      </c>
    </row>
    <row r="39" spans="1:2" x14ac:dyDescent="0.35">
      <c r="A39" s="5">
        <v>5.9329999999999998</v>
      </c>
      <c r="B39" s="4">
        <v>18.899999999999999</v>
      </c>
    </row>
    <row r="40" spans="1:2" x14ac:dyDescent="0.35">
      <c r="A40" s="5">
        <v>5.8410000000000002</v>
      </c>
      <c r="B40" s="4">
        <v>20</v>
      </c>
    </row>
    <row r="41" spans="1:2" x14ac:dyDescent="0.35">
      <c r="A41" s="5">
        <v>5.85</v>
      </c>
      <c r="B41" s="4">
        <v>21</v>
      </c>
    </row>
    <row r="42" spans="1:2" x14ac:dyDescent="0.35">
      <c r="A42" s="5">
        <v>5.9660000000000002</v>
      </c>
      <c r="B42" s="4">
        <v>24.2</v>
      </c>
    </row>
    <row r="43" spans="1:2" x14ac:dyDescent="0.35">
      <c r="A43" s="5">
        <v>6.5949999999999998</v>
      </c>
      <c r="B43" s="4">
        <v>30.8</v>
      </c>
    </row>
    <row r="44" spans="1:2" x14ac:dyDescent="0.35">
      <c r="A44" s="5">
        <v>7.024</v>
      </c>
      <c r="B44" s="4">
        <v>34.9</v>
      </c>
    </row>
    <row r="45" spans="1:2" x14ac:dyDescent="0.35">
      <c r="A45" s="5">
        <v>6.77</v>
      </c>
      <c r="B45" s="4">
        <v>26.6</v>
      </c>
    </row>
    <row r="46" spans="1:2" x14ac:dyDescent="0.35">
      <c r="A46" s="5">
        <v>6.1689999999999996</v>
      </c>
      <c r="B46" s="4">
        <v>25.3</v>
      </c>
    </row>
    <row r="47" spans="1:2" x14ac:dyDescent="0.35">
      <c r="A47" s="5">
        <v>6.2110000000000003</v>
      </c>
      <c r="B47" s="4">
        <v>24.7</v>
      </c>
    </row>
    <row r="48" spans="1:2" x14ac:dyDescent="0.35">
      <c r="A48" s="5">
        <v>6.069</v>
      </c>
      <c r="B48" s="4">
        <v>21.2</v>
      </c>
    </row>
    <row r="49" spans="1:2" x14ac:dyDescent="0.35">
      <c r="A49" s="5">
        <v>5.6820000000000004</v>
      </c>
      <c r="B49" s="4">
        <v>19.3</v>
      </c>
    </row>
    <row r="50" spans="1:2" x14ac:dyDescent="0.35">
      <c r="A50" s="5">
        <v>5.7859999999999996</v>
      </c>
      <c r="B50" s="4">
        <v>20</v>
      </c>
    </row>
    <row r="51" spans="1:2" x14ac:dyDescent="0.35">
      <c r="A51" s="5">
        <v>6.03</v>
      </c>
      <c r="B51" s="4">
        <v>16.600000000000001</v>
      </c>
    </row>
    <row r="52" spans="1:2" x14ac:dyDescent="0.35">
      <c r="A52" s="5">
        <v>5.399</v>
      </c>
      <c r="B52" s="4">
        <v>14.4</v>
      </c>
    </row>
    <row r="53" spans="1:2" x14ac:dyDescent="0.35">
      <c r="A53" s="5">
        <v>5.6020000000000003</v>
      </c>
      <c r="B53" s="4">
        <v>19.399999999999999</v>
      </c>
    </row>
    <row r="54" spans="1:2" x14ac:dyDescent="0.35">
      <c r="A54" s="5">
        <v>5.9630000000000001</v>
      </c>
      <c r="B54" s="4">
        <v>19.7</v>
      </c>
    </row>
    <row r="55" spans="1:2" x14ac:dyDescent="0.35">
      <c r="A55" s="5">
        <v>6.1150000000000002</v>
      </c>
      <c r="B55" s="4">
        <v>20.5</v>
      </c>
    </row>
    <row r="56" spans="1:2" x14ac:dyDescent="0.35">
      <c r="A56" s="5">
        <v>6.5110000000000001</v>
      </c>
      <c r="B56" s="4">
        <v>25</v>
      </c>
    </row>
    <row r="57" spans="1:2" x14ac:dyDescent="0.35">
      <c r="A57" s="5">
        <v>5.9980000000000002</v>
      </c>
      <c r="B57" s="4">
        <v>23.4</v>
      </c>
    </row>
    <row r="58" spans="1:2" x14ac:dyDescent="0.35">
      <c r="A58" s="5">
        <v>5.8879999999999999</v>
      </c>
      <c r="B58" s="4">
        <v>18.899999999999999</v>
      </c>
    </row>
    <row r="59" spans="1:2" x14ac:dyDescent="0.35">
      <c r="A59" s="5">
        <v>7.2489999999999997</v>
      </c>
      <c r="B59" s="4">
        <v>35.4</v>
      </c>
    </row>
    <row r="60" spans="1:2" x14ac:dyDescent="0.35">
      <c r="A60" s="5">
        <v>6.383</v>
      </c>
      <c r="B60" s="4">
        <v>24.7</v>
      </c>
    </row>
    <row r="61" spans="1:2" x14ac:dyDescent="0.35">
      <c r="A61" s="5">
        <v>6.8159999999999998</v>
      </c>
      <c r="B61" s="4">
        <v>31.6</v>
      </c>
    </row>
    <row r="62" spans="1:2" x14ac:dyDescent="0.35">
      <c r="A62" s="5">
        <v>6.1449999999999996</v>
      </c>
      <c r="B62" s="4">
        <v>23.3</v>
      </c>
    </row>
    <row r="63" spans="1:2" x14ac:dyDescent="0.35">
      <c r="A63" s="5">
        <v>5.9269999999999996</v>
      </c>
      <c r="B63" s="4">
        <v>19.600000000000001</v>
      </c>
    </row>
    <row r="64" spans="1:2" x14ac:dyDescent="0.35">
      <c r="A64" s="5">
        <v>5.7409999999999997</v>
      </c>
      <c r="B64" s="4">
        <v>18.7</v>
      </c>
    </row>
    <row r="65" spans="1:2" x14ac:dyDescent="0.35">
      <c r="A65" s="5">
        <v>5.9660000000000002</v>
      </c>
      <c r="B65" s="4">
        <v>16</v>
      </c>
    </row>
    <row r="66" spans="1:2" x14ac:dyDescent="0.35">
      <c r="A66" s="5">
        <v>6.4560000000000004</v>
      </c>
      <c r="B66" s="4">
        <v>22.2</v>
      </c>
    </row>
    <row r="67" spans="1:2" x14ac:dyDescent="0.35">
      <c r="A67" s="5">
        <v>6.7619999999999996</v>
      </c>
      <c r="B67" s="4">
        <v>25</v>
      </c>
    </row>
    <row r="68" spans="1:2" x14ac:dyDescent="0.35">
      <c r="A68" s="5">
        <v>7.1040000000000001</v>
      </c>
      <c r="B68" s="4">
        <v>33</v>
      </c>
    </row>
    <row r="69" spans="1:2" x14ac:dyDescent="0.35">
      <c r="A69" s="5">
        <v>6.29</v>
      </c>
      <c r="B69" s="4">
        <v>23.5</v>
      </c>
    </row>
    <row r="70" spans="1:2" x14ac:dyDescent="0.35">
      <c r="A70" s="5">
        <v>5.7869999999999999</v>
      </c>
      <c r="B70" s="4">
        <v>19.399999999999999</v>
      </c>
    </row>
    <row r="71" spans="1:2" x14ac:dyDescent="0.35">
      <c r="A71" s="5">
        <v>5.8780000000000001</v>
      </c>
      <c r="B71" s="4">
        <v>22</v>
      </c>
    </row>
    <row r="72" spans="1:2" x14ac:dyDescent="0.35">
      <c r="A72" s="5">
        <v>5.5940000000000003</v>
      </c>
      <c r="B72" s="4">
        <v>17.399999999999999</v>
      </c>
    </row>
    <row r="73" spans="1:2" x14ac:dyDescent="0.35">
      <c r="A73" s="5">
        <v>5.8849999999999998</v>
      </c>
      <c r="B73" s="4">
        <v>20.9</v>
      </c>
    </row>
    <row r="74" spans="1:2" x14ac:dyDescent="0.35">
      <c r="A74" s="5">
        <v>6.4169999999999998</v>
      </c>
      <c r="B74" s="4">
        <v>24.2</v>
      </c>
    </row>
    <row r="75" spans="1:2" x14ac:dyDescent="0.35">
      <c r="A75" s="5">
        <v>5.9610000000000003</v>
      </c>
      <c r="B75" s="4">
        <v>21.7</v>
      </c>
    </row>
    <row r="76" spans="1:2" x14ac:dyDescent="0.35">
      <c r="A76" s="5">
        <v>6.0650000000000004</v>
      </c>
      <c r="B76" s="4">
        <v>22.8</v>
      </c>
    </row>
    <row r="77" spans="1:2" x14ac:dyDescent="0.35">
      <c r="A77" s="5">
        <v>6.2450000000000001</v>
      </c>
      <c r="B77" s="4">
        <v>23.4</v>
      </c>
    </row>
    <row r="78" spans="1:2" x14ac:dyDescent="0.35">
      <c r="A78" s="5">
        <v>6.2729999999999997</v>
      </c>
      <c r="B78" s="4">
        <v>24.1</v>
      </c>
    </row>
    <row r="79" spans="1:2" x14ac:dyDescent="0.35">
      <c r="A79" s="5">
        <v>6.2859999999999996</v>
      </c>
      <c r="B79" s="4">
        <v>21.4</v>
      </c>
    </row>
    <row r="80" spans="1:2" x14ac:dyDescent="0.35">
      <c r="A80" s="5">
        <v>6.2789999999999999</v>
      </c>
      <c r="B80" s="4">
        <v>20</v>
      </c>
    </row>
    <row r="81" spans="1:2" x14ac:dyDescent="0.35">
      <c r="A81" s="5">
        <v>6.14</v>
      </c>
      <c r="B81" s="4">
        <v>20.8</v>
      </c>
    </row>
    <row r="82" spans="1:2" x14ac:dyDescent="0.35">
      <c r="A82" s="5">
        <v>6.2320000000000002</v>
      </c>
      <c r="B82" s="4">
        <v>21.2</v>
      </c>
    </row>
    <row r="83" spans="1:2" x14ac:dyDescent="0.35">
      <c r="A83" s="5">
        <v>5.8739999999999997</v>
      </c>
      <c r="B83" s="4">
        <v>20.3</v>
      </c>
    </row>
    <row r="84" spans="1:2" x14ac:dyDescent="0.35">
      <c r="A84" s="5">
        <v>6.7270000000000003</v>
      </c>
      <c r="B84" s="4">
        <v>28</v>
      </c>
    </row>
    <row r="85" spans="1:2" x14ac:dyDescent="0.35">
      <c r="A85" s="5">
        <v>6.6189999999999998</v>
      </c>
      <c r="B85" s="4">
        <v>23.9</v>
      </c>
    </row>
    <row r="86" spans="1:2" x14ac:dyDescent="0.35">
      <c r="A86" s="5">
        <v>6.3019999999999996</v>
      </c>
      <c r="B86" s="4">
        <v>24.8</v>
      </c>
    </row>
    <row r="87" spans="1:2" x14ac:dyDescent="0.35">
      <c r="A87" s="5">
        <v>6.1669999999999998</v>
      </c>
      <c r="B87" s="4">
        <v>22.9</v>
      </c>
    </row>
    <row r="88" spans="1:2" x14ac:dyDescent="0.35">
      <c r="A88" s="5">
        <v>6.3890000000000002</v>
      </c>
      <c r="B88" s="4">
        <v>23.9</v>
      </c>
    </row>
    <row r="89" spans="1:2" x14ac:dyDescent="0.35">
      <c r="A89" s="5">
        <v>6.63</v>
      </c>
      <c r="B89" s="4">
        <v>26.6</v>
      </c>
    </row>
    <row r="90" spans="1:2" x14ac:dyDescent="0.35">
      <c r="A90" s="5">
        <v>6.0149999999999997</v>
      </c>
      <c r="B90" s="4">
        <v>22.5</v>
      </c>
    </row>
    <row r="91" spans="1:2" x14ac:dyDescent="0.35">
      <c r="A91" s="5">
        <v>6.1210000000000004</v>
      </c>
      <c r="B91" s="4">
        <v>22.2</v>
      </c>
    </row>
    <row r="92" spans="1:2" x14ac:dyDescent="0.35">
      <c r="A92" s="5">
        <v>7.0069999999999997</v>
      </c>
      <c r="B92" s="4">
        <v>23.6</v>
      </c>
    </row>
    <row r="93" spans="1:2" x14ac:dyDescent="0.35">
      <c r="A93" s="5">
        <v>7.0789999999999997</v>
      </c>
      <c r="B93" s="4">
        <v>28.7</v>
      </c>
    </row>
    <row r="94" spans="1:2" x14ac:dyDescent="0.35">
      <c r="A94" s="5">
        <v>6.4169999999999998</v>
      </c>
      <c r="B94" s="4">
        <v>22.6</v>
      </c>
    </row>
    <row r="95" spans="1:2" x14ac:dyDescent="0.35">
      <c r="A95" s="5">
        <v>6.4050000000000002</v>
      </c>
      <c r="B95" s="4">
        <v>22</v>
      </c>
    </row>
    <row r="96" spans="1:2" x14ac:dyDescent="0.35">
      <c r="A96" s="5">
        <v>6.4420000000000002</v>
      </c>
      <c r="B96" s="4">
        <v>22.9</v>
      </c>
    </row>
    <row r="97" spans="1:2" x14ac:dyDescent="0.35">
      <c r="A97" s="5">
        <v>6.2110000000000003</v>
      </c>
      <c r="B97" s="4">
        <v>25</v>
      </c>
    </row>
    <row r="98" spans="1:2" x14ac:dyDescent="0.35">
      <c r="A98" s="5">
        <v>6.2489999999999997</v>
      </c>
      <c r="B98" s="4">
        <v>20.6</v>
      </c>
    </row>
    <row r="99" spans="1:2" x14ac:dyDescent="0.35">
      <c r="A99" s="5">
        <v>6.625</v>
      </c>
      <c r="B99" s="4">
        <v>28.4</v>
      </c>
    </row>
    <row r="100" spans="1:2" x14ac:dyDescent="0.35">
      <c r="A100" s="5">
        <v>6.1630000000000003</v>
      </c>
      <c r="B100" s="4">
        <v>21.4</v>
      </c>
    </row>
    <row r="101" spans="1:2" x14ac:dyDescent="0.35">
      <c r="A101" s="5">
        <v>8.0690000000000008</v>
      </c>
      <c r="B101" s="4">
        <v>38.700000000000003</v>
      </c>
    </row>
    <row r="102" spans="1:2" x14ac:dyDescent="0.35">
      <c r="A102" s="5">
        <v>7.82</v>
      </c>
      <c r="B102" s="4">
        <v>43.8</v>
      </c>
    </row>
    <row r="103" spans="1:2" x14ac:dyDescent="0.35">
      <c r="A103" s="5">
        <v>7.4160000000000004</v>
      </c>
      <c r="B103" s="4">
        <v>33.200000000000003</v>
      </c>
    </row>
    <row r="104" spans="1:2" x14ac:dyDescent="0.35">
      <c r="A104" s="5">
        <v>6.7270000000000003</v>
      </c>
      <c r="B104" s="4">
        <v>27.5</v>
      </c>
    </row>
    <row r="105" spans="1:2" x14ac:dyDescent="0.35">
      <c r="A105" s="5">
        <v>6.7809999999999997</v>
      </c>
      <c r="B105" s="4">
        <v>26.5</v>
      </c>
    </row>
    <row r="106" spans="1:2" x14ac:dyDescent="0.35">
      <c r="A106" s="5">
        <v>6.4050000000000002</v>
      </c>
      <c r="B106" s="4">
        <v>18.600000000000001</v>
      </c>
    </row>
    <row r="107" spans="1:2" x14ac:dyDescent="0.35">
      <c r="A107" s="5">
        <v>6.1369999999999996</v>
      </c>
      <c r="B107" s="4">
        <v>19.3</v>
      </c>
    </row>
    <row r="108" spans="1:2" x14ac:dyDescent="0.35">
      <c r="A108" s="5">
        <v>6.1669999999999998</v>
      </c>
      <c r="B108" s="4">
        <v>20.100000000000001</v>
      </c>
    </row>
    <row r="109" spans="1:2" x14ac:dyDescent="0.35">
      <c r="A109" s="5">
        <v>5.851</v>
      </c>
      <c r="B109" s="4">
        <v>19.5</v>
      </c>
    </row>
    <row r="110" spans="1:2" x14ac:dyDescent="0.35">
      <c r="A110" s="5">
        <v>5.8360000000000003</v>
      </c>
      <c r="B110" s="4">
        <v>19.5</v>
      </c>
    </row>
    <row r="111" spans="1:2" x14ac:dyDescent="0.35">
      <c r="A111" s="5">
        <v>6.1269999999999998</v>
      </c>
      <c r="B111" s="4">
        <v>20.399999999999999</v>
      </c>
    </row>
    <row r="112" spans="1:2" x14ac:dyDescent="0.35">
      <c r="A112" s="5">
        <v>6.4740000000000002</v>
      </c>
      <c r="B112" s="4">
        <v>19.8</v>
      </c>
    </row>
    <row r="113" spans="1:2" x14ac:dyDescent="0.35">
      <c r="A113" s="5">
        <v>6.2290000000000001</v>
      </c>
      <c r="B113" s="4">
        <v>19.399999999999999</v>
      </c>
    </row>
    <row r="114" spans="1:2" x14ac:dyDescent="0.35">
      <c r="A114" s="5">
        <v>6.1950000000000003</v>
      </c>
      <c r="B114" s="4">
        <v>21.7</v>
      </c>
    </row>
    <row r="115" spans="1:2" x14ac:dyDescent="0.35">
      <c r="A115" s="5">
        <v>6.7149999999999999</v>
      </c>
      <c r="B115" s="4">
        <v>22.8</v>
      </c>
    </row>
    <row r="116" spans="1:2" x14ac:dyDescent="0.35">
      <c r="A116" s="5">
        <v>5.9130000000000003</v>
      </c>
      <c r="B116" s="4">
        <v>18.8</v>
      </c>
    </row>
    <row r="117" spans="1:2" x14ac:dyDescent="0.35">
      <c r="A117" s="5">
        <v>6.0919999999999996</v>
      </c>
      <c r="B117" s="4">
        <v>18.7</v>
      </c>
    </row>
    <row r="118" spans="1:2" x14ac:dyDescent="0.35">
      <c r="A118" s="5">
        <v>6.2539999999999996</v>
      </c>
      <c r="B118" s="4">
        <v>18.5</v>
      </c>
    </row>
    <row r="119" spans="1:2" x14ac:dyDescent="0.35">
      <c r="A119" s="5">
        <v>5.9279999999999999</v>
      </c>
      <c r="B119" s="4">
        <v>18.3</v>
      </c>
    </row>
    <row r="120" spans="1:2" x14ac:dyDescent="0.35">
      <c r="A120" s="5">
        <v>6.1760000000000002</v>
      </c>
      <c r="B120" s="4">
        <v>21.2</v>
      </c>
    </row>
    <row r="121" spans="1:2" x14ac:dyDescent="0.35">
      <c r="A121" s="5">
        <v>6.0209999999999999</v>
      </c>
      <c r="B121" s="4">
        <v>19.2</v>
      </c>
    </row>
    <row r="122" spans="1:2" x14ac:dyDescent="0.35">
      <c r="A122" s="5">
        <v>5.8719999999999999</v>
      </c>
      <c r="B122" s="4">
        <v>20.399999999999999</v>
      </c>
    </row>
    <row r="123" spans="1:2" x14ac:dyDescent="0.35">
      <c r="A123" s="5">
        <v>5.7309999999999999</v>
      </c>
      <c r="B123" s="4">
        <v>19.3</v>
      </c>
    </row>
    <row r="124" spans="1:2" x14ac:dyDescent="0.35">
      <c r="A124" s="5">
        <v>5.87</v>
      </c>
      <c r="B124" s="4">
        <v>22</v>
      </c>
    </row>
    <row r="125" spans="1:2" x14ac:dyDescent="0.35">
      <c r="A125" s="5">
        <v>6.0039999999999996</v>
      </c>
      <c r="B125" s="4">
        <v>20.3</v>
      </c>
    </row>
    <row r="126" spans="1:2" x14ac:dyDescent="0.35">
      <c r="A126" s="5">
        <v>5.9610000000000003</v>
      </c>
      <c r="B126" s="4">
        <v>20.5</v>
      </c>
    </row>
    <row r="127" spans="1:2" x14ac:dyDescent="0.35">
      <c r="A127" s="5">
        <v>5.8559999999999999</v>
      </c>
      <c r="B127" s="4">
        <v>17.3</v>
      </c>
    </row>
    <row r="128" spans="1:2" x14ac:dyDescent="0.35">
      <c r="A128" s="5">
        <v>5.8789999999999996</v>
      </c>
      <c r="B128" s="4">
        <v>18.8</v>
      </c>
    </row>
    <row r="129" spans="1:2" x14ac:dyDescent="0.35">
      <c r="A129" s="5">
        <v>5.9859999999999998</v>
      </c>
      <c r="B129" s="4">
        <v>21.4</v>
      </c>
    </row>
    <row r="130" spans="1:2" x14ac:dyDescent="0.35">
      <c r="A130" s="5">
        <v>5.6130000000000004</v>
      </c>
      <c r="B130" s="4">
        <v>15.7</v>
      </c>
    </row>
    <row r="131" spans="1:2" x14ac:dyDescent="0.35">
      <c r="A131" s="5">
        <v>5.6929999999999996</v>
      </c>
      <c r="B131" s="4">
        <v>16.2</v>
      </c>
    </row>
    <row r="132" spans="1:2" x14ac:dyDescent="0.35">
      <c r="A132" s="5">
        <v>6.431</v>
      </c>
      <c r="B132" s="4">
        <v>18</v>
      </c>
    </row>
    <row r="133" spans="1:2" x14ac:dyDescent="0.35">
      <c r="A133" s="5">
        <v>5.6369999999999996</v>
      </c>
      <c r="B133" s="4">
        <v>14.3</v>
      </c>
    </row>
    <row r="134" spans="1:2" x14ac:dyDescent="0.35">
      <c r="A134" s="5">
        <v>6.4580000000000002</v>
      </c>
      <c r="B134" s="4">
        <v>19.2</v>
      </c>
    </row>
    <row r="135" spans="1:2" x14ac:dyDescent="0.35">
      <c r="A135" s="5">
        <v>6.3259999999999996</v>
      </c>
      <c r="B135" s="4">
        <v>19.600000000000001</v>
      </c>
    </row>
    <row r="136" spans="1:2" x14ac:dyDescent="0.35">
      <c r="A136" s="5">
        <v>6.3719999999999999</v>
      </c>
      <c r="B136" s="4">
        <v>23</v>
      </c>
    </row>
    <row r="137" spans="1:2" x14ac:dyDescent="0.35">
      <c r="A137" s="5">
        <v>5.8220000000000001</v>
      </c>
      <c r="B137" s="4">
        <v>18.399999999999999</v>
      </c>
    </row>
    <row r="138" spans="1:2" x14ac:dyDescent="0.35">
      <c r="A138" s="5">
        <v>5.7569999999999997</v>
      </c>
      <c r="B138" s="4">
        <v>15.6</v>
      </c>
    </row>
    <row r="139" spans="1:2" x14ac:dyDescent="0.35">
      <c r="A139" s="5">
        <v>6.335</v>
      </c>
      <c r="B139" s="4">
        <v>18.100000000000001</v>
      </c>
    </row>
    <row r="140" spans="1:2" x14ac:dyDescent="0.35">
      <c r="A140" s="5">
        <v>5.9420000000000002</v>
      </c>
      <c r="B140" s="4">
        <v>17.399999999999999</v>
      </c>
    </row>
    <row r="141" spans="1:2" x14ac:dyDescent="0.35">
      <c r="A141" s="5">
        <v>6.4539999999999997</v>
      </c>
      <c r="B141" s="4">
        <v>17.100000000000001</v>
      </c>
    </row>
    <row r="142" spans="1:2" x14ac:dyDescent="0.35">
      <c r="A142" s="5">
        <v>5.8570000000000002</v>
      </c>
      <c r="B142" s="4">
        <v>13.3</v>
      </c>
    </row>
    <row r="143" spans="1:2" x14ac:dyDescent="0.35">
      <c r="A143" s="5">
        <v>6.1509999999999998</v>
      </c>
      <c r="B143" s="4">
        <v>17.8</v>
      </c>
    </row>
    <row r="144" spans="1:2" x14ac:dyDescent="0.35">
      <c r="A144" s="5">
        <v>6.1740000000000004</v>
      </c>
      <c r="B144" s="4">
        <v>14</v>
      </c>
    </row>
    <row r="145" spans="1:2" x14ac:dyDescent="0.35">
      <c r="A145" s="5">
        <v>5.0190000000000001</v>
      </c>
      <c r="B145" s="4">
        <v>14.4</v>
      </c>
    </row>
    <row r="146" spans="1:2" x14ac:dyDescent="0.35">
      <c r="A146" s="5">
        <v>5.4029999999999996</v>
      </c>
      <c r="B146" s="4">
        <v>13.4</v>
      </c>
    </row>
    <row r="147" spans="1:2" x14ac:dyDescent="0.35">
      <c r="A147" s="5">
        <v>5.468</v>
      </c>
      <c r="B147" s="4">
        <v>15.6</v>
      </c>
    </row>
    <row r="148" spans="1:2" x14ac:dyDescent="0.35">
      <c r="A148" s="5">
        <v>4.9029999999999996</v>
      </c>
      <c r="B148" s="4">
        <v>11.8</v>
      </c>
    </row>
    <row r="149" spans="1:2" x14ac:dyDescent="0.35">
      <c r="A149" s="5">
        <v>6.13</v>
      </c>
      <c r="B149" s="4">
        <v>13.8</v>
      </c>
    </row>
    <row r="150" spans="1:2" x14ac:dyDescent="0.35">
      <c r="A150" s="5">
        <v>5.6280000000000001</v>
      </c>
      <c r="B150" s="4">
        <v>15.6</v>
      </c>
    </row>
    <row r="151" spans="1:2" x14ac:dyDescent="0.35">
      <c r="A151" s="5">
        <v>4.9260000000000002</v>
      </c>
      <c r="B151" s="4">
        <v>14.6</v>
      </c>
    </row>
    <row r="152" spans="1:2" x14ac:dyDescent="0.35">
      <c r="A152" s="5">
        <v>5.1859999999999999</v>
      </c>
      <c r="B152" s="4">
        <v>17.8</v>
      </c>
    </row>
    <row r="153" spans="1:2" x14ac:dyDescent="0.35">
      <c r="A153" s="5">
        <v>5.5970000000000004</v>
      </c>
      <c r="B153" s="4">
        <v>15.4</v>
      </c>
    </row>
    <row r="154" spans="1:2" x14ac:dyDescent="0.35">
      <c r="A154" s="5">
        <v>6.1219999999999999</v>
      </c>
      <c r="B154" s="4">
        <v>21.5</v>
      </c>
    </row>
    <row r="155" spans="1:2" x14ac:dyDescent="0.35">
      <c r="A155" s="5">
        <v>5.4039999999999999</v>
      </c>
      <c r="B155" s="4">
        <v>19.600000000000001</v>
      </c>
    </row>
    <row r="156" spans="1:2" x14ac:dyDescent="0.35">
      <c r="A156" s="5">
        <v>5.0119999999999996</v>
      </c>
      <c r="B156" s="4">
        <v>15.3</v>
      </c>
    </row>
    <row r="157" spans="1:2" x14ac:dyDescent="0.35">
      <c r="A157" s="5">
        <v>5.7089999999999996</v>
      </c>
      <c r="B157" s="4">
        <v>19.399999999999999</v>
      </c>
    </row>
    <row r="158" spans="1:2" x14ac:dyDescent="0.35">
      <c r="A158" s="5">
        <v>6.1289999999999996</v>
      </c>
      <c r="B158" s="4">
        <v>17</v>
      </c>
    </row>
    <row r="159" spans="1:2" x14ac:dyDescent="0.35">
      <c r="A159" s="5">
        <v>6.1520000000000001</v>
      </c>
      <c r="B159" s="4">
        <v>15.6</v>
      </c>
    </row>
    <row r="160" spans="1:2" x14ac:dyDescent="0.35">
      <c r="A160" s="5">
        <v>5.2720000000000002</v>
      </c>
      <c r="B160" s="4">
        <v>13.1</v>
      </c>
    </row>
    <row r="161" spans="1:2" x14ac:dyDescent="0.35">
      <c r="A161" s="5">
        <v>6.9429999999999996</v>
      </c>
      <c r="B161" s="4">
        <v>41.3</v>
      </c>
    </row>
    <row r="162" spans="1:2" x14ac:dyDescent="0.35">
      <c r="A162" s="5">
        <v>6.0659999999999998</v>
      </c>
      <c r="B162" s="4">
        <v>24.3</v>
      </c>
    </row>
    <row r="163" spans="1:2" x14ac:dyDescent="0.35">
      <c r="A163" s="5">
        <v>6.51</v>
      </c>
      <c r="B163" s="4">
        <v>23.3</v>
      </c>
    </row>
    <row r="164" spans="1:2" x14ac:dyDescent="0.35">
      <c r="A164" s="5">
        <v>6.25</v>
      </c>
      <c r="B164" s="4">
        <v>27</v>
      </c>
    </row>
    <row r="165" spans="1:2" x14ac:dyDescent="0.35">
      <c r="A165" s="5">
        <v>7.4889999999999999</v>
      </c>
      <c r="B165" s="4">
        <v>50</v>
      </c>
    </row>
    <row r="166" spans="1:2" x14ac:dyDescent="0.35">
      <c r="A166" s="5">
        <v>7.8019999999999996</v>
      </c>
      <c r="B166" s="4">
        <v>50</v>
      </c>
    </row>
    <row r="167" spans="1:2" x14ac:dyDescent="0.35">
      <c r="A167" s="5">
        <v>8.375</v>
      </c>
      <c r="B167" s="4">
        <v>50</v>
      </c>
    </row>
    <row r="168" spans="1:2" x14ac:dyDescent="0.35">
      <c r="A168" s="5">
        <v>5.8540000000000001</v>
      </c>
      <c r="B168" s="4">
        <v>22.7</v>
      </c>
    </row>
    <row r="169" spans="1:2" x14ac:dyDescent="0.35">
      <c r="A169" s="5">
        <v>6.101</v>
      </c>
      <c r="B169" s="4">
        <v>25</v>
      </c>
    </row>
    <row r="170" spans="1:2" x14ac:dyDescent="0.35">
      <c r="A170" s="5">
        <v>7.9290000000000003</v>
      </c>
      <c r="B170" s="4">
        <v>50</v>
      </c>
    </row>
    <row r="171" spans="1:2" x14ac:dyDescent="0.35">
      <c r="A171" s="5">
        <v>5.8769999999999998</v>
      </c>
      <c r="B171" s="4">
        <v>23.8</v>
      </c>
    </row>
    <row r="172" spans="1:2" x14ac:dyDescent="0.35">
      <c r="A172" s="5">
        <v>6.319</v>
      </c>
      <c r="B172" s="4">
        <v>23.8</v>
      </c>
    </row>
    <row r="173" spans="1:2" x14ac:dyDescent="0.35">
      <c r="A173" s="5">
        <v>6.4020000000000001</v>
      </c>
      <c r="B173" s="4">
        <v>22.3</v>
      </c>
    </row>
    <row r="174" spans="1:2" x14ac:dyDescent="0.35">
      <c r="A174" s="5">
        <v>5.875</v>
      </c>
      <c r="B174" s="4">
        <v>17.399999999999999</v>
      </c>
    </row>
    <row r="175" spans="1:2" x14ac:dyDescent="0.35">
      <c r="A175" s="5">
        <v>5.88</v>
      </c>
      <c r="B175" s="4">
        <v>19.100000000000001</v>
      </c>
    </row>
    <row r="176" spans="1:2" x14ac:dyDescent="0.35">
      <c r="A176" s="5">
        <v>5.5720000000000001</v>
      </c>
      <c r="B176" s="4">
        <v>23.1</v>
      </c>
    </row>
    <row r="177" spans="1:2" x14ac:dyDescent="0.35">
      <c r="A177" s="5">
        <v>6.4160000000000004</v>
      </c>
      <c r="B177" s="4">
        <v>23.6</v>
      </c>
    </row>
    <row r="178" spans="1:2" x14ac:dyDescent="0.35">
      <c r="A178" s="5">
        <v>5.859</v>
      </c>
      <c r="B178" s="4">
        <v>22.6</v>
      </c>
    </row>
    <row r="179" spans="1:2" x14ac:dyDescent="0.35">
      <c r="A179" s="5">
        <v>6.5460000000000003</v>
      </c>
      <c r="B179" s="4">
        <v>29.4</v>
      </c>
    </row>
    <row r="180" spans="1:2" x14ac:dyDescent="0.35">
      <c r="A180" s="5">
        <v>6.02</v>
      </c>
      <c r="B180" s="4">
        <v>23.2</v>
      </c>
    </row>
    <row r="181" spans="1:2" x14ac:dyDescent="0.35">
      <c r="A181" s="5">
        <v>6.3150000000000004</v>
      </c>
      <c r="B181" s="4">
        <v>24.6</v>
      </c>
    </row>
    <row r="182" spans="1:2" x14ac:dyDescent="0.35">
      <c r="A182" s="5">
        <v>6.86</v>
      </c>
      <c r="B182" s="4">
        <v>29.9</v>
      </c>
    </row>
    <row r="183" spans="1:2" x14ac:dyDescent="0.35">
      <c r="A183" s="5">
        <v>6.98</v>
      </c>
      <c r="B183" s="4">
        <v>37.200000000000003</v>
      </c>
    </row>
    <row r="184" spans="1:2" x14ac:dyDescent="0.35">
      <c r="A184" s="5">
        <v>7.7649999999999997</v>
      </c>
      <c r="B184" s="4">
        <v>39.799999999999997</v>
      </c>
    </row>
    <row r="185" spans="1:2" x14ac:dyDescent="0.35">
      <c r="A185" s="5">
        <v>6.1440000000000001</v>
      </c>
      <c r="B185" s="4">
        <v>36.200000000000003</v>
      </c>
    </row>
    <row r="186" spans="1:2" x14ac:dyDescent="0.35">
      <c r="A186" s="5">
        <v>7.1550000000000002</v>
      </c>
      <c r="B186" s="4">
        <v>37.9</v>
      </c>
    </row>
    <row r="187" spans="1:2" x14ac:dyDescent="0.35">
      <c r="A187" s="5">
        <v>6.5629999999999997</v>
      </c>
      <c r="B187" s="4">
        <v>32.5</v>
      </c>
    </row>
    <row r="188" spans="1:2" x14ac:dyDescent="0.35">
      <c r="A188" s="5">
        <v>5.6040000000000001</v>
      </c>
      <c r="B188" s="4">
        <v>26.4</v>
      </c>
    </row>
    <row r="189" spans="1:2" x14ac:dyDescent="0.35">
      <c r="A189" s="5">
        <v>6.1529999999999996</v>
      </c>
      <c r="B189" s="4">
        <v>29.6</v>
      </c>
    </row>
    <row r="190" spans="1:2" x14ac:dyDescent="0.35">
      <c r="A190" s="5">
        <v>7.8310000000000004</v>
      </c>
      <c r="B190" s="4">
        <v>50</v>
      </c>
    </row>
    <row r="191" spans="1:2" x14ac:dyDescent="0.35">
      <c r="A191" s="5">
        <v>6.782</v>
      </c>
      <c r="B191" s="4">
        <v>32</v>
      </c>
    </row>
    <row r="192" spans="1:2" x14ac:dyDescent="0.35">
      <c r="A192" s="5">
        <v>6.556</v>
      </c>
      <c r="B192" s="4">
        <v>29.8</v>
      </c>
    </row>
    <row r="193" spans="1:2" x14ac:dyDescent="0.35">
      <c r="A193" s="5">
        <v>7.1849999999999996</v>
      </c>
      <c r="B193" s="4">
        <v>34.9</v>
      </c>
    </row>
    <row r="194" spans="1:2" x14ac:dyDescent="0.35">
      <c r="A194" s="5">
        <v>6.9509999999999996</v>
      </c>
      <c r="B194" s="4">
        <v>33</v>
      </c>
    </row>
    <row r="195" spans="1:2" x14ac:dyDescent="0.35">
      <c r="A195" s="5">
        <v>6.7389999999999999</v>
      </c>
      <c r="B195" s="4">
        <v>30.5</v>
      </c>
    </row>
    <row r="196" spans="1:2" x14ac:dyDescent="0.35">
      <c r="A196" s="5">
        <v>7.1779999999999999</v>
      </c>
      <c r="B196" s="4">
        <v>36.4</v>
      </c>
    </row>
    <row r="197" spans="1:2" x14ac:dyDescent="0.35">
      <c r="A197" s="5">
        <v>6.8</v>
      </c>
      <c r="B197" s="4">
        <v>31.1</v>
      </c>
    </row>
    <row r="198" spans="1:2" x14ac:dyDescent="0.35">
      <c r="A198" s="5">
        <v>6.6040000000000001</v>
      </c>
      <c r="B198" s="4">
        <v>29.1</v>
      </c>
    </row>
    <row r="199" spans="1:2" x14ac:dyDescent="0.35">
      <c r="A199" s="5">
        <v>7.875</v>
      </c>
      <c r="B199" s="4">
        <v>50</v>
      </c>
    </row>
    <row r="200" spans="1:2" x14ac:dyDescent="0.35">
      <c r="A200" s="5">
        <v>7.2869999999999999</v>
      </c>
      <c r="B200" s="4">
        <v>33.299999999999997</v>
      </c>
    </row>
    <row r="201" spans="1:2" x14ac:dyDescent="0.35">
      <c r="A201" s="5">
        <v>7.1070000000000002</v>
      </c>
      <c r="B201" s="4">
        <v>30.3</v>
      </c>
    </row>
    <row r="202" spans="1:2" x14ac:dyDescent="0.35">
      <c r="A202" s="5">
        <v>7.274</v>
      </c>
      <c r="B202" s="4">
        <v>34.6</v>
      </c>
    </row>
    <row r="203" spans="1:2" x14ac:dyDescent="0.35">
      <c r="A203" s="5">
        <v>6.9749999999999996</v>
      </c>
      <c r="B203" s="4">
        <v>34.9</v>
      </c>
    </row>
    <row r="204" spans="1:2" x14ac:dyDescent="0.35">
      <c r="A204" s="5">
        <v>7.1349999999999998</v>
      </c>
      <c r="B204" s="4">
        <v>32.9</v>
      </c>
    </row>
    <row r="205" spans="1:2" x14ac:dyDescent="0.35">
      <c r="A205" s="5">
        <v>6.1619999999999999</v>
      </c>
      <c r="B205" s="4">
        <v>24.1</v>
      </c>
    </row>
    <row r="206" spans="1:2" x14ac:dyDescent="0.35">
      <c r="A206" s="5">
        <v>7.61</v>
      </c>
      <c r="B206" s="4">
        <v>42.3</v>
      </c>
    </row>
    <row r="207" spans="1:2" x14ac:dyDescent="0.35">
      <c r="A207" s="5">
        <v>7.8529999999999998</v>
      </c>
      <c r="B207" s="4">
        <v>48.5</v>
      </c>
    </row>
    <row r="208" spans="1:2" x14ac:dyDescent="0.35">
      <c r="A208" s="5">
        <v>8.0340000000000007</v>
      </c>
      <c r="B208" s="4">
        <v>50</v>
      </c>
    </row>
    <row r="209" spans="1:2" x14ac:dyDescent="0.35">
      <c r="A209" s="5">
        <v>5.891</v>
      </c>
      <c r="B209" s="4">
        <v>22.6</v>
      </c>
    </row>
    <row r="210" spans="1:2" x14ac:dyDescent="0.35">
      <c r="A210" s="5">
        <v>6.3259999999999996</v>
      </c>
      <c r="B210" s="4">
        <v>24.4</v>
      </c>
    </row>
    <row r="211" spans="1:2" x14ac:dyDescent="0.35">
      <c r="A211" s="5">
        <v>5.7830000000000004</v>
      </c>
      <c r="B211" s="4">
        <v>22.5</v>
      </c>
    </row>
    <row r="212" spans="1:2" x14ac:dyDescent="0.35">
      <c r="A212" s="5">
        <v>6.0640000000000001</v>
      </c>
      <c r="B212" s="4">
        <v>24.4</v>
      </c>
    </row>
    <row r="213" spans="1:2" x14ac:dyDescent="0.35">
      <c r="A213" s="5">
        <v>5.3440000000000003</v>
      </c>
      <c r="B213" s="4">
        <v>20</v>
      </c>
    </row>
    <row r="214" spans="1:2" x14ac:dyDescent="0.35">
      <c r="A214" s="5">
        <v>5.96</v>
      </c>
      <c r="B214" s="4">
        <v>21.7</v>
      </c>
    </row>
    <row r="215" spans="1:2" x14ac:dyDescent="0.35">
      <c r="A215" s="5">
        <v>5.4039999999999999</v>
      </c>
      <c r="B215" s="4">
        <v>19.3</v>
      </c>
    </row>
    <row r="216" spans="1:2" x14ac:dyDescent="0.35">
      <c r="A216" s="5">
        <v>5.8070000000000004</v>
      </c>
      <c r="B216" s="4">
        <v>22.4</v>
      </c>
    </row>
    <row r="217" spans="1:2" x14ac:dyDescent="0.35">
      <c r="A217" s="5">
        <v>6.375</v>
      </c>
      <c r="B217" s="4">
        <v>28.1</v>
      </c>
    </row>
    <row r="218" spans="1:2" x14ac:dyDescent="0.35">
      <c r="A218" s="5">
        <v>5.4119999999999999</v>
      </c>
      <c r="B218" s="4">
        <v>23.7</v>
      </c>
    </row>
    <row r="219" spans="1:2" x14ac:dyDescent="0.35">
      <c r="A219" s="5">
        <v>6.1820000000000004</v>
      </c>
      <c r="B219" s="4">
        <v>25</v>
      </c>
    </row>
    <row r="220" spans="1:2" x14ac:dyDescent="0.35">
      <c r="A220" s="5">
        <v>5.8879999999999999</v>
      </c>
      <c r="B220" s="4">
        <v>23.3</v>
      </c>
    </row>
    <row r="221" spans="1:2" x14ac:dyDescent="0.35">
      <c r="A221" s="5">
        <v>6.6420000000000003</v>
      </c>
      <c r="B221" s="4">
        <v>28.7</v>
      </c>
    </row>
    <row r="222" spans="1:2" x14ac:dyDescent="0.35">
      <c r="A222" s="5">
        <v>5.9509999999999996</v>
      </c>
      <c r="B222" s="4">
        <v>21.5</v>
      </c>
    </row>
    <row r="223" spans="1:2" x14ac:dyDescent="0.35">
      <c r="A223" s="5">
        <v>6.3730000000000002</v>
      </c>
      <c r="B223" s="4">
        <v>23</v>
      </c>
    </row>
    <row r="224" spans="1:2" x14ac:dyDescent="0.35">
      <c r="A224" s="5">
        <v>6.9509999999999996</v>
      </c>
      <c r="B224" s="4">
        <v>26.7</v>
      </c>
    </row>
    <row r="225" spans="1:2" x14ac:dyDescent="0.35">
      <c r="A225" s="5">
        <v>6.1639999999999997</v>
      </c>
      <c r="B225" s="4">
        <v>21.7</v>
      </c>
    </row>
    <row r="226" spans="1:2" x14ac:dyDescent="0.35">
      <c r="A226" s="5">
        <v>6.8789999999999996</v>
      </c>
      <c r="B226" s="4">
        <v>27.5</v>
      </c>
    </row>
    <row r="227" spans="1:2" x14ac:dyDescent="0.35">
      <c r="A227" s="5">
        <v>6.6180000000000003</v>
      </c>
      <c r="B227" s="4">
        <v>30.1</v>
      </c>
    </row>
    <row r="228" spans="1:2" x14ac:dyDescent="0.35">
      <c r="A228" s="5">
        <v>8.266</v>
      </c>
      <c r="B228" s="4">
        <v>44.8</v>
      </c>
    </row>
    <row r="229" spans="1:2" x14ac:dyDescent="0.35">
      <c r="A229" s="5">
        <v>8.7249999999999996</v>
      </c>
      <c r="B229" s="4">
        <v>50</v>
      </c>
    </row>
    <row r="230" spans="1:2" x14ac:dyDescent="0.35">
      <c r="A230" s="5">
        <v>8.0399999999999991</v>
      </c>
      <c r="B230" s="4">
        <v>37.6</v>
      </c>
    </row>
    <row r="231" spans="1:2" x14ac:dyDescent="0.35">
      <c r="A231" s="5">
        <v>7.1630000000000003</v>
      </c>
      <c r="B231" s="4">
        <v>31.6</v>
      </c>
    </row>
    <row r="232" spans="1:2" x14ac:dyDescent="0.35">
      <c r="A232" s="5">
        <v>7.6859999999999999</v>
      </c>
      <c r="B232" s="4">
        <v>46.7</v>
      </c>
    </row>
    <row r="233" spans="1:2" x14ac:dyDescent="0.35">
      <c r="A233" s="5">
        <v>6.5519999999999996</v>
      </c>
      <c r="B233" s="4">
        <v>31.5</v>
      </c>
    </row>
    <row r="234" spans="1:2" x14ac:dyDescent="0.35">
      <c r="A234" s="5">
        <v>5.9809999999999999</v>
      </c>
      <c r="B234" s="4">
        <v>24.3</v>
      </c>
    </row>
    <row r="235" spans="1:2" x14ac:dyDescent="0.35">
      <c r="A235" s="5">
        <v>7.4119999999999999</v>
      </c>
      <c r="B235" s="4">
        <v>31.7</v>
      </c>
    </row>
    <row r="236" spans="1:2" x14ac:dyDescent="0.35">
      <c r="A236" s="5">
        <v>8.3369999999999997</v>
      </c>
      <c r="B236" s="4">
        <v>41.7</v>
      </c>
    </row>
    <row r="237" spans="1:2" x14ac:dyDescent="0.35">
      <c r="A237" s="5">
        <v>8.2469999999999999</v>
      </c>
      <c r="B237" s="4">
        <v>48.3</v>
      </c>
    </row>
    <row r="238" spans="1:2" x14ac:dyDescent="0.35">
      <c r="A238" s="5">
        <v>6.726</v>
      </c>
      <c r="B238" s="4">
        <v>29</v>
      </c>
    </row>
    <row r="239" spans="1:2" x14ac:dyDescent="0.35">
      <c r="A239" s="5">
        <v>6.0860000000000003</v>
      </c>
      <c r="B239" s="4">
        <v>24</v>
      </c>
    </row>
    <row r="240" spans="1:2" x14ac:dyDescent="0.35">
      <c r="A240" s="5">
        <v>6.6310000000000002</v>
      </c>
      <c r="B240" s="4">
        <v>25.1</v>
      </c>
    </row>
    <row r="241" spans="1:2" x14ac:dyDescent="0.35">
      <c r="A241" s="5">
        <v>7.3579999999999997</v>
      </c>
      <c r="B241" s="4">
        <v>31.5</v>
      </c>
    </row>
    <row r="242" spans="1:2" x14ac:dyDescent="0.35">
      <c r="A242" s="5">
        <v>6.4809999999999999</v>
      </c>
      <c r="B242" s="4">
        <v>23.7</v>
      </c>
    </row>
    <row r="243" spans="1:2" x14ac:dyDescent="0.35">
      <c r="A243" s="5">
        <v>6.6059999999999999</v>
      </c>
      <c r="B243" s="4">
        <v>23.3</v>
      </c>
    </row>
    <row r="244" spans="1:2" x14ac:dyDescent="0.35">
      <c r="A244" s="5">
        <v>6.8970000000000002</v>
      </c>
      <c r="B244" s="4">
        <v>27</v>
      </c>
    </row>
    <row r="245" spans="1:2" x14ac:dyDescent="0.35">
      <c r="A245" s="5">
        <v>6.0949999999999998</v>
      </c>
      <c r="B245" s="4">
        <v>20.100000000000001</v>
      </c>
    </row>
    <row r="246" spans="1:2" x14ac:dyDescent="0.35">
      <c r="A246" s="5">
        <v>6.3579999999999997</v>
      </c>
      <c r="B246" s="4">
        <v>22.2</v>
      </c>
    </row>
    <row r="247" spans="1:2" x14ac:dyDescent="0.35">
      <c r="A247" s="5">
        <v>6.3929999999999998</v>
      </c>
      <c r="B247" s="4">
        <v>23.7</v>
      </c>
    </row>
    <row r="248" spans="1:2" x14ac:dyDescent="0.35">
      <c r="A248" s="5">
        <v>5.593</v>
      </c>
      <c r="B248" s="4">
        <v>17.600000000000001</v>
      </c>
    </row>
    <row r="249" spans="1:2" x14ac:dyDescent="0.35">
      <c r="A249" s="5">
        <v>5.6050000000000004</v>
      </c>
      <c r="B249" s="4">
        <v>18.5</v>
      </c>
    </row>
    <row r="250" spans="1:2" x14ac:dyDescent="0.35">
      <c r="A250" s="5">
        <v>6.1079999999999997</v>
      </c>
      <c r="B250" s="4">
        <v>24.3</v>
      </c>
    </row>
    <row r="251" spans="1:2" x14ac:dyDescent="0.35">
      <c r="A251" s="5">
        <v>6.226</v>
      </c>
      <c r="B251" s="4">
        <v>20.5</v>
      </c>
    </row>
    <row r="252" spans="1:2" x14ac:dyDescent="0.35">
      <c r="A252" s="5">
        <v>6.4329999999999998</v>
      </c>
      <c r="B252" s="4">
        <v>24.5</v>
      </c>
    </row>
    <row r="253" spans="1:2" x14ac:dyDescent="0.35">
      <c r="A253" s="5">
        <v>6.718</v>
      </c>
      <c r="B253" s="4">
        <v>26.2</v>
      </c>
    </row>
    <row r="254" spans="1:2" x14ac:dyDescent="0.35">
      <c r="A254" s="5">
        <v>6.4870000000000001</v>
      </c>
      <c r="B254" s="4">
        <v>24.4</v>
      </c>
    </row>
    <row r="255" spans="1:2" x14ac:dyDescent="0.35">
      <c r="A255" s="5">
        <v>6.4379999999999997</v>
      </c>
      <c r="B255" s="4">
        <v>24.8</v>
      </c>
    </row>
    <row r="256" spans="1:2" x14ac:dyDescent="0.35">
      <c r="A256" s="5">
        <v>6.9569999999999999</v>
      </c>
      <c r="B256" s="4">
        <v>29.6</v>
      </c>
    </row>
    <row r="257" spans="1:2" x14ac:dyDescent="0.35">
      <c r="A257" s="5">
        <v>8.2590000000000003</v>
      </c>
      <c r="B257" s="4">
        <v>42.8</v>
      </c>
    </row>
    <row r="258" spans="1:2" x14ac:dyDescent="0.35">
      <c r="A258" s="5">
        <v>6.1079999999999997</v>
      </c>
      <c r="B258" s="4">
        <v>21.9</v>
      </c>
    </row>
    <row r="259" spans="1:2" x14ac:dyDescent="0.35">
      <c r="A259" s="5">
        <v>5.8760000000000003</v>
      </c>
      <c r="B259" s="4">
        <v>20.9</v>
      </c>
    </row>
    <row r="260" spans="1:2" x14ac:dyDescent="0.35">
      <c r="A260" s="5">
        <v>7.4539999999999997</v>
      </c>
      <c r="B260" s="4">
        <v>44</v>
      </c>
    </row>
    <row r="261" spans="1:2" x14ac:dyDescent="0.35">
      <c r="A261" s="5">
        <v>8.7040000000000006</v>
      </c>
      <c r="B261" s="4">
        <v>50</v>
      </c>
    </row>
    <row r="262" spans="1:2" x14ac:dyDescent="0.35">
      <c r="A262" s="5">
        <v>7.3330000000000002</v>
      </c>
      <c r="B262" s="4">
        <v>36</v>
      </c>
    </row>
    <row r="263" spans="1:2" x14ac:dyDescent="0.35">
      <c r="A263" s="5">
        <v>6.8419999999999996</v>
      </c>
      <c r="B263" s="4">
        <v>30.1</v>
      </c>
    </row>
    <row r="264" spans="1:2" x14ac:dyDescent="0.35">
      <c r="A264" s="5">
        <v>7.2030000000000003</v>
      </c>
      <c r="B264" s="4">
        <v>33.799999999999997</v>
      </c>
    </row>
    <row r="265" spans="1:2" x14ac:dyDescent="0.35">
      <c r="A265" s="5">
        <v>7.52</v>
      </c>
      <c r="B265" s="4">
        <v>43.1</v>
      </c>
    </row>
    <row r="266" spans="1:2" x14ac:dyDescent="0.35">
      <c r="A266" s="5">
        <v>8.3979999999999997</v>
      </c>
      <c r="B266" s="4">
        <v>48.8</v>
      </c>
    </row>
    <row r="267" spans="1:2" x14ac:dyDescent="0.35">
      <c r="A267" s="5">
        <v>7.327</v>
      </c>
      <c r="B267" s="4">
        <v>31</v>
      </c>
    </row>
    <row r="268" spans="1:2" x14ac:dyDescent="0.35">
      <c r="A268" s="5">
        <v>7.2060000000000004</v>
      </c>
      <c r="B268" s="4">
        <v>36.5</v>
      </c>
    </row>
    <row r="269" spans="1:2" x14ac:dyDescent="0.35">
      <c r="A269" s="5">
        <v>5.56</v>
      </c>
      <c r="B269" s="4">
        <v>22.8</v>
      </c>
    </row>
    <row r="270" spans="1:2" x14ac:dyDescent="0.35">
      <c r="A270" s="5">
        <v>7.0140000000000002</v>
      </c>
      <c r="B270" s="4">
        <v>30.7</v>
      </c>
    </row>
    <row r="271" spans="1:2" x14ac:dyDescent="0.35">
      <c r="A271" s="5">
        <v>8.2970000000000006</v>
      </c>
      <c r="B271" s="4">
        <v>50</v>
      </c>
    </row>
    <row r="272" spans="1:2" x14ac:dyDescent="0.35">
      <c r="A272" s="5">
        <v>7.47</v>
      </c>
      <c r="B272" s="4">
        <v>43.5</v>
      </c>
    </row>
    <row r="273" spans="1:2" x14ac:dyDescent="0.35">
      <c r="A273" s="5">
        <v>5.92</v>
      </c>
      <c r="B273" s="4">
        <v>20.7</v>
      </c>
    </row>
    <row r="274" spans="1:2" x14ac:dyDescent="0.35">
      <c r="A274" s="5">
        <v>5.8559999999999999</v>
      </c>
      <c r="B274" s="4">
        <v>21.1</v>
      </c>
    </row>
    <row r="275" spans="1:2" x14ac:dyDescent="0.35">
      <c r="A275" s="5">
        <v>6.24</v>
      </c>
      <c r="B275" s="4">
        <v>25.2</v>
      </c>
    </row>
    <row r="276" spans="1:2" x14ac:dyDescent="0.35">
      <c r="A276" s="5">
        <v>6.5380000000000003</v>
      </c>
      <c r="B276" s="4">
        <v>24.4</v>
      </c>
    </row>
    <row r="277" spans="1:2" x14ac:dyDescent="0.35">
      <c r="A277" s="5">
        <v>7.6909999999999998</v>
      </c>
      <c r="B277" s="4">
        <v>35.200000000000003</v>
      </c>
    </row>
    <row r="278" spans="1:2" x14ac:dyDescent="0.35">
      <c r="A278" s="5">
        <v>6.758</v>
      </c>
      <c r="B278" s="4">
        <v>32.4</v>
      </c>
    </row>
    <row r="279" spans="1:2" x14ac:dyDescent="0.35">
      <c r="A279" s="5">
        <v>6.8540000000000001</v>
      </c>
      <c r="B279" s="4">
        <v>32</v>
      </c>
    </row>
    <row r="280" spans="1:2" x14ac:dyDescent="0.35">
      <c r="A280" s="5">
        <v>7.2670000000000003</v>
      </c>
      <c r="B280" s="4">
        <v>33.200000000000003</v>
      </c>
    </row>
    <row r="281" spans="1:2" x14ac:dyDescent="0.35">
      <c r="A281" s="5">
        <v>6.8259999999999996</v>
      </c>
      <c r="B281" s="4">
        <v>33.1</v>
      </c>
    </row>
    <row r="282" spans="1:2" x14ac:dyDescent="0.35">
      <c r="A282" s="5">
        <v>6.4820000000000002</v>
      </c>
      <c r="B282" s="4">
        <v>29.1</v>
      </c>
    </row>
    <row r="283" spans="1:2" x14ac:dyDescent="0.35">
      <c r="A283" s="5">
        <v>6.8120000000000003</v>
      </c>
      <c r="B283" s="4">
        <v>35.1</v>
      </c>
    </row>
    <row r="284" spans="1:2" x14ac:dyDescent="0.35">
      <c r="A284" s="5">
        <v>7.82</v>
      </c>
      <c r="B284" s="4">
        <v>45.4</v>
      </c>
    </row>
    <row r="285" spans="1:2" x14ac:dyDescent="0.35">
      <c r="A285" s="5">
        <v>6.968</v>
      </c>
      <c r="B285" s="4">
        <v>35.4</v>
      </c>
    </row>
    <row r="286" spans="1:2" x14ac:dyDescent="0.35">
      <c r="A286" s="5">
        <v>7.6449999999999996</v>
      </c>
      <c r="B286" s="4">
        <v>46</v>
      </c>
    </row>
    <row r="287" spans="1:2" x14ac:dyDescent="0.35">
      <c r="A287" s="5">
        <v>7.923</v>
      </c>
      <c r="B287" s="4">
        <v>50</v>
      </c>
    </row>
    <row r="288" spans="1:2" x14ac:dyDescent="0.35">
      <c r="A288" s="5">
        <v>7.0880000000000001</v>
      </c>
      <c r="B288" s="4">
        <v>32.200000000000003</v>
      </c>
    </row>
    <row r="289" spans="1:2" x14ac:dyDescent="0.35">
      <c r="A289" s="5">
        <v>6.4530000000000003</v>
      </c>
      <c r="B289" s="4">
        <v>22</v>
      </c>
    </row>
    <row r="290" spans="1:2" x14ac:dyDescent="0.35">
      <c r="A290" s="5">
        <v>6.23</v>
      </c>
      <c r="B290" s="4">
        <v>20.100000000000001</v>
      </c>
    </row>
    <row r="291" spans="1:2" x14ac:dyDescent="0.35">
      <c r="A291" s="5">
        <v>6.2089999999999996</v>
      </c>
      <c r="B291" s="4">
        <v>23.2</v>
      </c>
    </row>
    <row r="292" spans="1:2" x14ac:dyDescent="0.35">
      <c r="A292" s="5">
        <v>6.3150000000000004</v>
      </c>
      <c r="B292" s="4">
        <v>22.3</v>
      </c>
    </row>
    <row r="293" spans="1:2" x14ac:dyDescent="0.35">
      <c r="A293" s="5">
        <v>6.5650000000000004</v>
      </c>
      <c r="B293" s="4">
        <v>24.8</v>
      </c>
    </row>
    <row r="294" spans="1:2" x14ac:dyDescent="0.35">
      <c r="A294" s="5">
        <v>6.8609999999999998</v>
      </c>
      <c r="B294" s="4">
        <v>28.5</v>
      </c>
    </row>
    <row r="295" spans="1:2" x14ac:dyDescent="0.35">
      <c r="A295" s="5">
        <v>7.1479999999999997</v>
      </c>
      <c r="B295" s="4">
        <v>37.299999999999997</v>
      </c>
    </row>
    <row r="296" spans="1:2" x14ac:dyDescent="0.35">
      <c r="A296" s="5">
        <v>6.63</v>
      </c>
      <c r="B296" s="4">
        <v>27.9</v>
      </c>
    </row>
    <row r="297" spans="1:2" x14ac:dyDescent="0.35">
      <c r="A297" s="5">
        <v>6.1269999999999998</v>
      </c>
      <c r="B297" s="4">
        <v>23.9</v>
      </c>
    </row>
    <row r="298" spans="1:2" x14ac:dyDescent="0.35">
      <c r="A298" s="5">
        <v>6.0090000000000003</v>
      </c>
      <c r="B298" s="4">
        <v>21.7</v>
      </c>
    </row>
    <row r="299" spans="1:2" x14ac:dyDescent="0.35">
      <c r="A299" s="5">
        <v>6.6779999999999999</v>
      </c>
      <c r="B299" s="4">
        <v>28.6</v>
      </c>
    </row>
    <row r="300" spans="1:2" x14ac:dyDescent="0.35">
      <c r="A300" s="5">
        <v>6.5490000000000004</v>
      </c>
      <c r="B300" s="4">
        <v>27.1</v>
      </c>
    </row>
    <row r="301" spans="1:2" x14ac:dyDescent="0.35">
      <c r="A301" s="5">
        <v>5.79</v>
      </c>
      <c r="B301" s="4">
        <v>20.3</v>
      </c>
    </row>
    <row r="302" spans="1:2" x14ac:dyDescent="0.35">
      <c r="A302" s="5">
        <v>6.3449999999999998</v>
      </c>
      <c r="B302" s="4">
        <v>22.5</v>
      </c>
    </row>
    <row r="303" spans="1:2" x14ac:dyDescent="0.35">
      <c r="A303" s="5">
        <v>7.0410000000000004</v>
      </c>
      <c r="B303" s="4">
        <v>29</v>
      </c>
    </row>
    <row r="304" spans="1:2" x14ac:dyDescent="0.35">
      <c r="A304" s="5">
        <v>6.8710000000000004</v>
      </c>
      <c r="B304" s="4">
        <v>24.8</v>
      </c>
    </row>
    <row r="305" spans="1:2" x14ac:dyDescent="0.35">
      <c r="A305" s="5">
        <v>6.59</v>
      </c>
      <c r="B305" s="4">
        <v>22</v>
      </c>
    </row>
    <row r="306" spans="1:2" x14ac:dyDescent="0.35">
      <c r="A306" s="5">
        <v>6.4950000000000001</v>
      </c>
      <c r="B306" s="4">
        <v>26.4</v>
      </c>
    </row>
    <row r="307" spans="1:2" x14ac:dyDescent="0.35">
      <c r="A307" s="5">
        <v>6.9820000000000002</v>
      </c>
      <c r="B307" s="4">
        <v>33.1</v>
      </c>
    </row>
    <row r="308" spans="1:2" x14ac:dyDescent="0.35">
      <c r="A308" s="5">
        <v>7.2359999999999998</v>
      </c>
      <c r="B308" s="4">
        <v>36.1</v>
      </c>
    </row>
    <row r="309" spans="1:2" x14ac:dyDescent="0.35">
      <c r="A309" s="5">
        <v>6.6159999999999997</v>
      </c>
      <c r="B309" s="4">
        <v>28.4</v>
      </c>
    </row>
    <row r="310" spans="1:2" x14ac:dyDescent="0.35">
      <c r="A310" s="5">
        <v>7.42</v>
      </c>
      <c r="B310" s="4">
        <v>33.4</v>
      </c>
    </row>
    <row r="311" spans="1:2" x14ac:dyDescent="0.35">
      <c r="A311" s="5">
        <v>6.8490000000000002</v>
      </c>
      <c r="B311" s="4">
        <v>28.2</v>
      </c>
    </row>
    <row r="312" spans="1:2" x14ac:dyDescent="0.35">
      <c r="A312" s="5">
        <v>6.6349999999999998</v>
      </c>
      <c r="B312" s="4">
        <v>22.8</v>
      </c>
    </row>
    <row r="313" spans="1:2" x14ac:dyDescent="0.35">
      <c r="A313" s="5">
        <v>5.9720000000000004</v>
      </c>
      <c r="B313" s="4">
        <v>20.3</v>
      </c>
    </row>
    <row r="314" spans="1:2" x14ac:dyDescent="0.35">
      <c r="A314" s="5">
        <v>4.9729999999999999</v>
      </c>
      <c r="B314" s="4">
        <v>16.100000000000001</v>
      </c>
    </row>
    <row r="315" spans="1:2" x14ac:dyDescent="0.35">
      <c r="A315" s="5">
        <v>6.1219999999999999</v>
      </c>
      <c r="B315" s="4">
        <v>22.1</v>
      </c>
    </row>
    <row r="316" spans="1:2" x14ac:dyDescent="0.35">
      <c r="A316" s="5">
        <v>6.0229999999999997</v>
      </c>
      <c r="B316" s="4">
        <v>19.399999999999999</v>
      </c>
    </row>
    <row r="317" spans="1:2" x14ac:dyDescent="0.35">
      <c r="A317" s="5">
        <v>6.266</v>
      </c>
      <c r="B317" s="4">
        <v>21.6</v>
      </c>
    </row>
    <row r="318" spans="1:2" x14ac:dyDescent="0.35">
      <c r="A318" s="5">
        <v>6.5670000000000002</v>
      </c>
      <c r="B318" s="4">
        <v>23.8</v>
      </c>
    </row>
    <row r="319" spans="1:2" x14ac:dyDescent="0.35">
      <c r="A319" s="5">
        <v>5.7050000000000001</v>
      </c>
      <c r="B319" s="4">
        <v>16.2</v>
      </c>
    </row>
    <row r="320" spans="1:2" x14ac:dyDescent="0.35">
      <c r="A320" s="5">
        <v>5.9139999999999997</v>
      </c>
      <c r="B320" s="4">
        <v>17.8</v>
      </c>
    </row>
    <row r="321" spans="1:2" x14ac:dyDescent="0.35">
      <c r="A321" s="5">
        <v>5.782</v>
      </c>
      <c r="B321" s="4">
        <v>19.8</v>
      </c>
    </row>
    <row r="322" spans="1:2" x14ac:dyDescent="0.35">
      <c r="A322" s="5">
        <v>6.3819999999999997</v>
      </c>
      <c r="B322" s="4">
        <v>23.1</v>
      </c>
    </row>
    <row r="323" spans="1:2" x14ac:dyDescent="0.35">
      <c r="A323" s="5">
        <v>6.1130000000000004</v>
      </c>
      <c r="B323" s="4">
        <v>21</v>
      </c>
    </row>
    <row r="324" spans="1:2" x14ac:dyDescent="0.35">
      <c r="A324" s="5">
        <v>6.4260000000000002</v>
      </c>
      <c r="B324" s="4">
        <v>23.8</v>
      </c>
    </row>
    <row r="325" spans="1:2" x14ac:dyDescent="0.35">
      <c r="A325" s="5">
        <v>6.3760000000000003</v>
      </c>
      <c r="B325" s="4">
        <v>23.1</v>
      </c>
    </row>
    <row r="326" spans="1:2" x14ac:dyDescent="0.35">
      <c r="A326" s="5">
        <v>6.0410000000000004</v>
      </c>
      <c r="B326" s="4">
        <v>20.399999999999999</v>
      </c>
    </row>
    <row r="327" spans="1:2" x14ac:dyDescent="0.35">
      <c r="A327" s="5">
        <v>5.7080000000000002</v>
      </c>
      <c r="B327" s="4">
        <v>18.5</v>
      </c>
    </row>
    <row r="328" spans="1:2" x14ac:dyDescent="0.35">
      <c r="A328" s="5">
        <v>6.415</v>
      </c>
      <c r="B328" s="4">
        <v>25</v>
      </c>
    </row>
    <row r="329" spans="1:2" x14ac:dyDescent="0.35">
      <c r="A329" s="5">
        <v>6.431</v>
      </c>
      <c r="B329" s="4">
        <v>24.6</v>
      </c>
    </row>
    <row r="330" spans="1:2" x14ac:dyDescent="0.35">
      <c r="A330" s="5">
        <v>6.3120000000000003</v>
      </c>
      <c r="B330" s="4">
        <v>23</v>
      </c>
    </row>
    <row r="331" spans="1:2" x14ac:dyDescent="0.35">
      <c r="A331" s="5">
        <v>6.0830000000000002</v>
      </c>
      <c r="B331" s="4">
        <v>22.2</v>
      </c>
    </row>
    <row r="332" spans="1:2" x14ac:dyDescent="0.35">
      <c r="A332" s="5">
        <v>5.8680000000000003</v>
      </c>
      <c r="B332" s="4">
        <v>19.3</v>
      </c>
    </row>
    <row r="333" spans="1:2" x14ac:dyDescent="0.35">
      <c r="A333" s="5">
        <v>6.3330000000000002</v>
      </c>
      <c r="B333" s="4">
        <v>22.6</v>
      </c>
    </row>
    <row r="334" spans="1:2" x14ac:dyDescent="0.35">
      <c r="A334" s="5">
        <v>6.1440000000000001</v>
      </c>
      <c r="B334" s="4">
        <v>19.8</v>
      </c>
    </row>
    <row r="335" spans="1:2" x14ac:dyDescent="0.35">
      <c r="A335" s="5">
        <v>5.7060000000000004</v>
      </c>
      <c r="B335" s="4">
        <v>17.100000000000001</v>
      </c>
    </row>
    <row r="336" spans="1:2" x14ac:dyDescent="0.35">
      <c r="A336" s="5">
        <v>6.0309999999999997</v>
      </c>
      <c r="B336" s="4">
        <v>19.399999999999999</v>
      </c>
    </row>
    <row r="337" spans="1:2" x14ac:dyDescent="0.35">
      <c r="A337" s="5">
        <v>6.3159999999999998</v>
      </c>
      <c r="B337" s="4">
        <v>22.2</v>
      </c>
    </row>
    <row r="338" spans="1:2" x14ac:dyDescent="0.35">
      <c r="A338" s="5">
        <v>6.31</v>
      </c>
      <c r="B338" s="4">
        <v>20.7</v>
      </c>
    </row>
    <row r="339" spans="1:2" x14ac:dyDescent="0.35">
      <c r="A339" s="5">
        <v>6.0369999999999999</v>
      </c>
      <c r="B339" s="4">
        <v>21.1</v>
      </c>
    </row>
    <row r="340" spans="1:2" x14ac:dyDescent="0.35">
      <c r="A340" s="5">
        <v>5.8689999999999998</v>
      </c>
      <c r="B340" s="4">
        <v>19.5</v>
      </c>
    </row>
    <row r="341" spans="1:2" x14ac:dyDescent="0.35">
      <c r="A341" s="5">
        <v>5.8949999999999996</v>
      </c>
      <c r="B341" s="4">
        <v>18.5</v>
      </c>
    </row>
    <row r="342" spans="1:2" x14ac:dyDescent="0.35">
      <c r="A342" s="5">
        <v>6.0590000000000002</v>
      </c>
      <c r="B342" s="4">
        <v>20.6</v>
      </c>
    </row>
    <row r="343" spans="1:2" x14ac:dyDescent="0.35">
      <c r="A343" s="5">
        <v>5.9850000000000003</v>
      </c>
      <c r="B343" s="4">
        <v>19</v>
      </c>
    </row>
    <row r="344" spans="1:2" x14ac:dyDescent="0.35">
      <c r="A344" s="5">
        <v>5.968</v>
      </c>
      <c r="B344" s="4">
        <v>18.7</v>
      </c>
    </row>
    <row r="345" spans="1:2" x14ac:dyDescent="0.35">
      <c r="A345" s="5">
        <v>7.2409999999999997</v>
      </c>
      <c r="B345" s="4">
        <v>32.700000000000003</v>
      </c>
    </row>
    <row r="346" spans="1:2" x14ac:dyDescent="0.35">
      <c r="A346" s="5">
        <v>6.54</v>
      </c>
      <c r="B346" s="4">
        <v>16.5</v>
      </c>
    </row>
    <row r="347" spans="1:2" x14ac:dyDescent="0.35">
      <c r="A347" s="5">
        <v>6.6959999999999997</v>
      </c>
      <c r="B347" s="4">
        <v>23.9</v>
      </c>
    </row>
    <row r="348" spans="1:2" x14ac:dyDescent="0.35">
      <c r="A348" s="5">
        <v>6.8739999999999997</v>
      </c>
      <c r="B348" s="4">
        <v>31.2</v>
      </c>
    </row>
    <row r="349" spans="1:2" x14ac:dyDescent="0.35">
      <c r="A349" s="5">
        <v>6.0140000000000002</v>
      </c>
      <c r="B349" s="4">
        <v>17.5</v>
      </c>
    </row>
    <row r="350" spans="1:2" x14ac:dyDescent="0.35">
      <c r="A350" s="5">
        <v>5.8979999999999997</v>
      </c>
      <c r="B350" s="4">
        <v>17.2</v>
      </c>
    </row>
    <row r="351" spans="1:2" x14ac:dyDescent="0.35">
      <c r="A351" s="5">
        <v>6.516</v>
      </c>
      <c r="B351" s="4">
        <v>23.1</v>
      </c>
    </row>
    <row r="352" spans="1:2" x14ac:dyDescent="0.35">
      <c r="A352" s="5">
        <v>6.6349999999999998</v>
      </c>
      <c r="B352" s="4">
        <v>24.5</v>
      </c>
    </row>
    <row r="353" spans="1:2" x14ac:dyDescent="0.35">
      <c r="A353" s="5">
        <v>6.9390000000000001</v>
      </c>
      <c r="B353" s="4">
        <v>26.6</v>
      </c>
    </row>
    <row r="354" spans="1:2" x14ac:dyDescent="0.35">
      <c r="A354" s="5">
        <v>6.49</v>
      </c>
      <c r="B354" s="4">
        <v>22.9</v>
      </c>
    </row>
    <row r="355" spans="1:2" x14ac:dyDescent="0.35">
      <c r="A355" s="5">
        <v>6.5789999999999997</v>
      </c>
      <c r="B355" s="4">
        <v>24.1</v>
      </c>
    </row>
    <row r="356" spans="1:2" x14ac:dyDescent="0.35">
      <c r="A356" s="5">
        <v>5.8840000000000003</v>
      </c>
      <c r="B356" s="4">
        <v>18.600000000000001</v>
      </c>
    </row>
    <row r="357" spans="1:2" x14ac:dyDescent="0.35">
      <c r="A357" s="5">
        <v>6.7279999999999998</v>
      </c>
      <c r="B357" s="4">
        <v>30.1</v>
      </c>
    </row>
    <row r="358" spans="1:2" x14ac:dyDescent="0.35">
      <c r="A358" s="5">
        <v>5.6630000000000003</v>
      </c>
      <c r="B358" s="4">
        <v>18.2</v>
      </c>
    </row>
    <row r="359" spans="1:2" x14ac:dyDescent="0.35">
      <c r="A359" s="5">
        <v>5.9359999999999999</v>
      </c>
      <c r="B359" s="4">
        <v>20.6</v>
      </c>
    </row>
    <row r="360" spans="1:2" x14ac:dyDescent="0.35">
      <c r="A360" s="5">
        <v>6.2119999999999997</v>
      </c>
      <c r="B360" s="4">
        <v>17.8</v>
      </c>
    </row>
    <row r="361" spans="1:2" x14ac:dyDescent="0.35">
      <c r="A361" s="5">
        <v>6.3949999999999996</v>
      </c>
      <c r="B361" s="4">
        <v>21.7</v>
      </c>
    </row>
    <row r="362" spans="1:2" x14ac:dyDescent="0.35">
      <c r="A362" s="5">
        <v>6.1269999999999998</v>
      </c>
      <c r="B362" s="4">
        <v>22.7</v>
      </c>
    </row>
    <row r="363" spans="1:2" x14ac:dyDescent="0.35">
      <c r="A363" s="5">
        <v>6.1120000000000001</v>
      </c>
      <c r="B363" s="4">
        <v>22.6</v>
      </c>
    </row>
    <row r="364" spans="1:2" x14ac:dyDescent="0.35">
      <c r="A364" s="5">
        <v>6.3979999999999997</v>
      </c>
      <c r="B364" s="4">
        <v>25</v>
      </c>
    </row>
    <row r="365" spans="1:2" x14ac:dyDescent="0.35">
      <c r="A365" s="5">
        <v>6.2510000000000003</v>
      </c>
      <c r="B365" s="4">
        <v>19.899999999999999</v>
      </c>
    </row>
    <row r="366" spans="1:2" x14ac:dyDescent="0.35">
      <c r="A366" s="5">
        <v>5.3620000000000001</v>
      </c>
      <c r="B366" s="4">
        <v>20.8</v>
      </c>
    </row>
    <row r="367" spans="1:2" x14ac:dyDescent="0.35">
      <c r="A367" s="5">
        <v>5.8029999999999999</v>
      </c>
      <c r="B367" s="4">
        <v>16.8</v>
      </c>
    </row>
    <row r="368" spans="1:2" x14ac:dyDescent="0.35">
      <c r="A368" s="5">
        <v>8.7799999999999994</v>
      </c>
      <c r="B368" s="4">
        <v>21.9</v>
      </c>
    </row>
    <row r="369" spans="1:2" x14ac:dyDescent="0.35">
      <c r="A369" s="5">
        <v>3.5609999999999999</v>
      </c>
      <c r="B369" s="4">
        <v>27.5</v>
      </c>
    </row>
    <row r="370" spans="1:2" x14ac:dyDescent="0.35">
      <c r="A370" s="5">
        <v>4.9630000000000001</v>
      </c>
      <c r="B370" s="4">
        <v>21.9</v>
      </c>
    </row>
    <row r="371" spans="1:2" x14ac:dyDescent="0.35">
      <c r="A371" s="5">
        <v>3.863</v>
      </c>
      <c r="B371" s="4">
        <v>23.1</v>
      </c>
    </row>
    <row r="372" spans="1:2" x14ac:dyDescent="0.35">
      <c r="A372" s="5">
        <v>4.97</v>
      </c>
      <c r="B372" s="4">
        <v>50</v>
      </c>
    </row>
    <row r="373" spans="1:2" x14ac:dyDescent="0.35">
      <c r="A373" s="5">
        <v>6.6829999999999998</v>
      </c>
      <c r="B373" s="4">
        <v>50</v>
      </c>
    </row>
    <row r="374" spans="1:2" x14ac:dyDescent="0.35">
      <c r="A374" s="5">
        <v>7.016</v>
      </c>
      <c r="B374" s="4">
        <v>50</v>
      </c>
    </row>
    <row r="375" spans="1:2" x14ac:dyDescent="0.35">
      <c r="A375" s="5">
        <v>6.2160000000000002</v>
      </c>
      <c r="B375" s="4">
        <v>50</v>
      </c>
    </row>
    <row r="376" spans="1:2" x14ac:dyDescent="0.35">
      <c r="A376" s="5">
        <v>5.875</v>
      </c>
      <c r="B376" s="4">
        <v>50</v>
      </c>
    </row>
    <row r="377" spans="1:2" x14ac:dyDescent="0.35">
      <c r="A377" s="5">
        <v>4.9059999999999997</v>
      </c>
      <c r="B377" s="4">
        <v>13.8</v>
      </c>
    </row>
    <row r="378" spans="1:2" x14ac:dyDescent="0.35">
      <c r="A378" s="5">
        <v>4.1379999999999999</v>
      </c>
      <c r="B378" s="4">
        <v>13.8</v>
      </c>
    </row>
    <row r="379" spans="1:2" x14ac:dyDescent="0.35">
      <c r="A379" s="5">
        <v>7.3129999999999997</v>
      </c>
      <c r="B379" s="4">
        <v>15</v>
      </c>
    </row>
    <row r="380" spans="1:2" x14ac:dyDescent="0.35">
      <c r="A380" s="5">
        <v>6.649</v>
      </c>
      <c r="B380" s="4">
        <v>13.9</v>
      </c>
    </row>
    <row r="381" spans="1:2" x14ac:dyDescent="0.35">
      <c r="A381" s="5">
        <v>6.7939999999999996</v>
      </c>
      <c r="B381" s="4">
        <v>13.3</v>
      </c>
    </row>
    <row r="382" spans="1:2" x14ac:dyDescent="0.35">
      <c r="A382" s="5">
        <v>6.38</v>
      </c>
      <c r="B382" s="4">
        <v>13.1</v>
      </c>
    </row>
    <row r="383" spans="1:2" x14ac:dyDescent="0.35">
      <c r="A383" s="5">
        <v>6.2229999999999999</v>
      </c>
      <c r="B383" s="4">
        <v>10.199999999999999</v>
      </c>
    </row>
    <row r="384" spans="1:2" x14ac:dyDescent="0.35">
      <c r="A384" s="5">
        <v>6.968</v>
      </c>
      <c r="B384" s="4">
        <v>10.4</v>
      </c>
    </row>
    <row r="385" spans="1:2" x14ac:dyDescent="0.35">
      <c r="A385" s="5">
        <v>6.5449999999999999</v>
      </c>
      <c r="B385" s="4">
        <v>10.9</v>
      </c>
    </row>
    <row r="386" spans="1:2" x14ac:dyDescent="0.35">
      <c r="A386" s="5">
        <v>5.5359999999999996</v>
      </c>
      <c r="B386" s="4">
        <v>11.3</v>
      </c>
    </row>
    <row r="387" spans="1:2" x14ac:dyDescent="0.35">
      <c r="A387" s="5">
        <v>5.52</v>
      </c>
      <c r="B387" s="4">
        <v>12.3</v>
      </c>
    </row>
    <row r="388" spans="1:2" x14ac:dyDescent="0.35">
      <c r="A388" s="5">
        <v>4.3680000000000003</v>
      </c>
      <c r="B388" s="4">
        <v>8.8000000000000007</v>
      </c>
    </row>
    <row r="389" spans="1:2" x14ac:dyDescent="0.35">
      <c r="A389" s="5">
        <v>5.2770000000000001</v>
      </c>
      <c r="B389" s="4">
        <v>7.2</v>
      </c>
    </row>
    <row r="390" spans="1:2" x14ac:dyDescent="0.35">
      <c r="A390" s="5">
        <v>4.6520000000000001</v>
      </c>
      <c r="B390" s="4">
        <v>10.5</v>
      </c>
    </row>
    <row r="391" spans="1:2" x14ac:dyDescent="0.35">
      <c r="A391" s="5">
        <v>5</v>
      </c>
      <c r="B391" s="4">
        <v>7.4</v>
      </c>
    </row>
    <row r="392" spans="1:2" x14ac:dyDescent="0.35">
      <c r="A392" s="5">
        <v>4.88</v>
      </c>
      <c r="B392" s="4">
        <v>10.199999999999999</v>
      </c>
    </row>
    <row r="393" spans="1:2" x14ac:dyDescent="0.35">
      <c r="A393" s="5">
        <v>5.39</v>
      </c>
      <c r="B393" s="4">
        <v>11.5</v>
      </c>
    </row>
    <row r="394" spans="1:2" x14ac:dyDescent="0.35">
      <c r="A394" s="5">
        <v>5.7130000000000001</v>
      </c>
      <c r="B394" s="4">
        <v>15.1</v>
      </c>
    </row>
    <row r="395" spans="1:2" x14ac:dyDescent="0.35">
      <c r="A395" s="5">
        <v>6.0510000000000002</v>
      </c>
      <c r="B395" s="4">
        <v>23.2</v>
      </c>
    </row>
    <row r="396" spans="1:2" x14ac:dyDescent="0.35">
      <c r="A396" s="5">
        <v>5.0359999999999996</v>
      </c>
      <c r="B396" s="4">
        <v>9.6999999999999993</v>
      </c>
    </row>
    <row r="397" spans="1:2" x14ac:dyDescent="0.35">
      <c r="A397" s="5">
        <v>6.1929999999999996</v>
      </c>
      <c r="B397" s="4">
        <v>13.8</v>
      </c>
    </row>
    <row r="398" spans="1:2" x14ac:dyDescent="0.35">
      <c r="A398" s="5">
        <v>5.8869999999999996</v>
      </c>
      <c r="B398" s="4">
        <v>12.7</v>
      </c>
    </row>
    <row r="399" spans="1:2" x14ac:dyDescent="0.35">
      <c r="A399" s="5">
        <v>6.4710000000000001</v>
      </c>
      <c r="B399" s="4">
        <v>13.1</v>
      </c>
    </row>
    <row r="400" spans="1:2" x14ac:dyDescent="0.35">
      <c r="A400" s="5">
        <v>6.4050000000000002</v>
      </c>
      <c r="B400" s="4">
        <v>12.5</v>
      </c>
    </row>
    <row r="401" spans="1:2" x14ac:dyDescent="0.35">
      <c r="A401" s="5">
        <v>5.7469999999999999</v>
      </c>
      <c r="B401" s="4">
        <v>8.5</v>
      </c>
    </row>
    <row r="402" spans="1:2" x14ac:dyDescent="0.35">
      <c r="A402" s="5">
        <v>5.4530000000000003</v>
      </c>
      <c r="B402" s="4">
        <v>5</v>
      </c>
    </row>
    <row r="403" spans="1:2" x14ac:dyDescent="0.35">
      <c r="A403" s="5">
        <v>5.8520000000000003</v>
      </c>
      <c r="B403" s="4">
        <v>6.3</v>
      </c>
    </row>
    <row r="404" spans="1:2" x14ac:dyDescent="0.35">
      <c r="A404" s="5">
        <v>5.9870000000000001</v>
      </c>
      <c r="B404" s="4">
        <v>5.6</v>
      </c>
    </row>
    <row r="405" spans="1:2" x14ac:dyDescent="0.35">
      <c r="A405" s="5">
        <v>6.343</v>
      </c>
      <c r="B405" s="4">
        <v>7.2</v>
      </c>
    </row>
    <row r="406" spans="1:2" x14ac:dyDescent="0.35">
      <c r="A406" s="5">
        <v>6.4039999999999999</v>
      </c>
      <c r="B406" s="4">
        <v>12.1</v>
      </c>
    </row>
    <row r="407" spans="1:2" x14ac:dyDescent="0.35">
      <c r="A407" s="5">
        <v>5.3490000000000002</v>
      </c>
      <c r="B407" s="4">
        <v>8.3000000000000007</v>
      </c>
    </row>
    <row r="408" spans="1:2" x14ac:dyDescent="0.35">
      <c r="A408" s="5">
        <v>5.5309999999999997</v>
      </c>
      <c r="B408" s="4">
        <v>8.5</v>
      </c>
    </row>
    <row r="409" spans="1:2" x14ac:dyDescent="0.35">
      <c r="A409" s="5">
        <v>5.6829999999999998</v>
      </c>
      <c r="B409" s="4">
        <v>5</v>
      </c>
    </row>
    <row r="410" spans="1:2" x14ac:dyDescent="0.35">
      <c r="A410" s="5">
        <v>4.1379999999999999</v>
      </c>
      <c r="B410" s="4">
        <v>11.9</v>
      </c>
    </row>
    <row r="411" spans="1:2" x14ac:dyDescent="0.35">
      <c r="A411" s="5">
        <v>5.6079999999999997</v>
      </c>
      <c r="B411" s="4">
        <v>27.9</v>
      </c>
    </row>
    <row r="412" spans="1:2" x14ac:dyDescent="0.35">
      <c r="A412" s="5">
        <v>5.617</v>
      </c>
      <c r="B412" s="4">
        <v>17.2</v>
      </c>
    </row>
    <row r="413" spans="1:2" x14ac:dyDescent="0.35">
      <c r="A413" s="5">
        <v>6.8520000000000003</v>
      </c>
      <c r="B413" s="4">
        <v>27.5</v>
      </c>
    </row>
    <row r="414" spans="1:2" x14ac:dyDescent="0.35">
      <c r="A414" s="5">
        <v>5.7569999999999997</v>
      </c>
      <c r="B414" s="4">
        <v>15</v>
      </c>
    </row>
    <row r="415" spans="1:2" x14ac:dyDescent="0.35">
      <c r="A415" s="5">
        <v>6.657</v>
      </c>
      <c r="B415" s="4">
        <v>17.2</v>
      </c>
    </row>
    <row r="416" spans="1:2" x14ac:dyDescent="0.35">
      <c r="A416" s="5">
        <v>4.6280000000000001</v>
      </c>
      <c r="B416" s="4">
        <v>17.899999999999999</v>
      </c>
    </row>
    <row r="417" spans="1:2" x14ac:dyDescent="0.35">
      <c r="A417" s="5">
        <v>5.1550000000000002</v>
      </c>
      <c r="B417" s="4">
        <v>16.3</v>
      </c>
    </row>
    <row r="418" spans="1:2" x14ac:dyDescent="0.35">
      <c r="A418" s="5">
        <v>4.5190000000000001</v>
      </c>
      <c r="B418" s="4">
        <v>7</v>
      </c>
    </row>
    <row r="419" spans="1:2" x14ac:dyDescent="0.35">
      <c r="A419" s="5">
        <v>6.4340000000000002</v>
      </c>
      <c r="B419" s="4">
        <v>7.2</v>
      </c>
    </row>
    <row r="420" spans="1:2" x14ac:dyDescent="0.35">
      <c r="A420" s="5">
        <v>6.782</v>
      </c>
      <c r="B420" s="4">
        <v>7.5</v>
      </c>
    </row>
    <row r="421" spans="1:2" x14ac:dyDescent="0.35">
      <c r="A421" s="5">
        <v>5.3040000000000003</v>
      </c>
      <c r="B421" s="4">
        <v>10.4</v>
      </c>
    </row>
    <row r="422" spans="1:2" x14ac:dyDescent="0.35">
      <c r="A422" s="5">
        <v>5.9569999999999999</v>
      </c>
      <c r="B422" s="4">
        <v>8.8000000000000007</v>
      </c>
    </row>
    <row r="423" spans="1:2" x14ac:dyDescent="0.35">
      <c r="A423" s="5">
        <v>6.8239999999999998</v>
      </c>
      <c r="B423" s="4">
        <v>8.4</v>
      </c>
    </row>
    <row r="424" spans="1:2" x14ac:dyDescent="0.35">
      <c r="A424" s="5">
        <v>6.4109999999999996</v>
      </c>
      <c r="B424" s="4">
        <v>16.7</v>
      </c>
    </row>
    <row r="425" spans="1:2" x14ac:dyDescent="0.35">
      <c r="A425" s="5">
        <v>6.0060000000000002</v>
      </c>
      <c r="B425" s="4">
        <v>14.2</v>
      </c>
    </row>
    <row r="426" spans="1:2" x14ac:dyDescent="0.35">
      <c r="A426" s="5">
        <v>5.6479999999999997</v>
      </c>
      <c r="B426" s="4">
        <v>20.8</v>
      </c>
    </row>
    <row r="427" spans="1:2" x14ac:dyDescent="0.35">
      <c r="A427" s="5">
        <v>6.1029999999999998</v>
      </c>
      <c r="B427" s="4">
        <v>13.4</v>
      </c>
    </row>
    <row r="428" spans="1:2" x14ac:dyDescent="0.35">
      <c r="A428" s="5">
        <v>5.5650000000000004</v>
      </c>
      <c r="B428" s="4">
        <v>11.7</v>
      </c>
    </row>
    <row r="429" spans="1:2" x14ac:dyDescent="0.35">
      <c r="A429" s="5">
        <v>5.8959999999999999</v>
      </c>
      <c r="B429" s="4">
        <v>8.3000000000000007</v>
      </c>
    </row>
    <row r="430" spans="1:2" x14ac:dyDescent="0.35">
      <c r="A430" s="5">
        <v>5.8369999999999997</v>
      </c>
      <c r="B430" s="4">
        <v>10.199999999999999</v>
      </c>
    </row>
    <row r="431" spans="1:2" x14ac:dyDescent="0.35">
      <c r="A431" s="5">
        <v>6.202</v>
      </c>
      <c r="B431" s="4">
        <v>10.9</v>
      </c>
    </row>
    <row r="432" spans="1:2" x14ac:dyDescent="0.35">
      <c r="A432" s="5">
        <v>6.1929999999999996</v>
      </c>
      <c r="B432" s="4">
        <v>11</v>
      </c>
    </row>
    <row r="433" spans="1:2" x14ac:dyDescent="0.35">
      <c r="A433" s="5">
        <v>6.38</v>
      </c>
      <c r="B433" s="4">
        <v>9.5</v>
      </c>
    </row>
    <row r="434" spans="1:2" x14ac:dyDescent="0.35">
      <c r="A434" s="5">
        <v>6.3479999999999999</v>
      </c>
      <c r="B434" s="4">
        <v>14.5</v>
      </c>
    </row>
    <row r="435" spans="1:2" x14ac:dyDescent="0.35">
      <c r="A435" s="5">
        <v>6.8330000000000002</v>
      </c>
      <c r="B435" s="4">
        <v>14.1</v>
      </c>
    </row>
    <row r="436" spans="1:2" x14ac:dyDescent="0.35">
      <c r="A436" s="5">
        <v>6.4249999999999998</v>
      </c>
      <c r="B436" s="4">
        <v>16.100000000000001</v>
      </c>
    </row>
    <row r="437" spans="1:2" x14ac:dyDescent="0.35">
      <c r="A437" s="5">
        <v>6.4359999999999999</v>
      </c>
      <c r="B437" s="4">
        <v>14.3</v>
      </c>
    </row>
    <row r="438" spans="1:2" x14ac:dyDescent="0.35">
      <c r="A438" s="5">
        <v>6.2080000000000002</v>
      </c>
      <c r="B438" s="4">
        <v>11.7</v>
      </c>
    </row>
    <row r="439" spans="1:2" x14ac:dyDescent="0.35">
      <c r="A439" s="5">
        <v>6.6289999999999996</v>
      </c>
      <c r="B439" s="4">
        <v>13.4</v>
      </c>
    </row>
    <row r="440" spans="1:2" x14ac:dyDescent="0.35">
      <c r="A440" s="5">
        <v>6.4610000000000003</v>
      </c>
      <c r="B440" s="4">
        <v>9.6</v>
      </c>
    </row>
    <row r="441" spans="1:2" x14ac:dyDescent="0.35">
      <c r="A441" s="5">
        <v>6.1520000000000001</v>
      </c>
      <c r="B441" s="4">
        <v>8.1999999999999993</v>
      </c>
    </row>
    <row r="442" spans="1:2" x14ac:dyDescent="0.35">
      <c r="A442" s="5">
        <v>5.9349999999999996</v>
      </c>
      <c r="B442" s="4">
        <v>8.4</v>
      </c>
    </row>
    <row r="443" spans="1:2" x14ac:dyDescent="0.35">
      <c r="A443" s="5">
        <v>5.6269999999999998</v>
      </c>
      <c r="B443" s="4">
        <v>12.8</v>
      </c>
    </row>
    <row r="444" spans="1:2" x14ac:dyDescent="0.35">
      <c r="A444" s="5">
        <v>5.8179999999999996</v>
      </c>
      <c r="B444" s="4">
        <v>10.5</v>
      </c>
    </row>
    <row r="445" spans="1:2" x14ac:dyDescent="0.35">
      <c r="A445" s="5">
        <v>6.4059999999999997</v>
      </c>
      <c r="B445" s="4">
        <v>17.100000000000001</v>
      </c>
    </row>
    <row r="446" spans="1:2" x14ac:dyDescent="0.35">
      <c r="A446" s="5">
        <v>6.2190000000000003</v>
      </c>
      <c r="B446" s="4">
        <v>14.8</v>
      </c>
    </row>
    <row r="447" spans="1:2" x14ac:dyDescent="0.35">
      <c r="A447" s="5">
        <v>6.4850000000000003</v>
      </c>
      <c r="B447" s="4">
        <v>15.4</v>
      </c>
    </row>
    <row r="448" spans="1:2" x14ac:dyDescent="0.35">
      <c r="A448" s="5">
        <v>5.8540000000000001</v>
      </c>
      <c r="B448" s="4">
        <v>10.8</v>
      </c>
    </row>
    <row r="449" spans="1:2" x14ac:dyDescent="0.35">
      <c r="A449" s="5">
        <v>6.4589999999999996</v>
      </c>
      <c r="B449" s="4">
        <v>11.8</v>
      </c>
    </row>
    <row r="450" spans="1:2" x14ac:dyDescent="0.35">
      <c r="A450" s="5">
        <v>6.3410000000000002</v>
      </c>
      <c r="B450" s="4">
        <v>14.9</v>
      </c>
    </row>
    <row r="451" spans="1:2" x14ac:dyDescent="0.35">
      <c r="A451" s="5">
        <v>6.2510000000000003</v>
      </c>
      <c r="B451" s="4">
        <v>12.6</v>
      </c>
    </row>
    <row r="452" spans="1:2" x14ac:dyDescent="0.35">
      <c r="A452" s="5">
        <v>6.1849999999999996</v>
      </c>
      <c r="B452" s="4">
        <v>14.1</v>
      </c>
    </row>
    <row r="453" spans="1:2" x14ac:dyDescent="0.35">
      <c r="A453" s="5">
        <v>6.4169999999999998</v>
      </c>
      <c r="B453" s="4">
        <v>13</v>
      </c>
    </row>
    <row r="454" spans="1:2" x14ac:dyDescent="0.35">
      <c r="A454" s="5">
        <v>6.7489999999999997</v>
      </c>
      <c r="B454" s="4">
        <v>13.4</v>
      </c>
    </row>
    <row r="455" spans="1:2" x14ac:dyDescent="0.35">
      <c r="A455" s="5">
        <v>6.6550000000000002</v>
      </c>
      <c r="B455" s="4">
        <v>15.2</v>
      </c>
    </row>
    <row r="456" spans="1:2" x14ac:dyDescent="0.35">
      <c r="A456" s="5">
        <v>6.2969999999999997</v>
      </c>
      <c r="B456" s="4">
        <v>16.100000000000001</v>
      </c>
    </row>
    <row r="457" spans="1:2" x14ac:dyDescent="0.35">
      <c r="A457" s="5">
        <v>7.3929999999999998</v>
      </c>
      <c r="B457" s="4">
        <v>17.8</v>
      </c>
    </row>
    <row r="458" spans="1:2" x14ac:dyDescent="0.35">
      <c r="A458" s="5">
        <v>6.7279999999999998</v>
      </c>
      <c r="B458" s="4">
        <v>14.4</v>
      </c>
    </row>
    <row r="459" spans="1:2" x14ac:dyDescent="0.35">
      <c r="A459" s="5">
        <v>6.5250000000000004</v>
      </c>
      <c r="B459" s="4">
        <v>14.1</v>
      </c>
    </row>
    <row r="460" spans="1:2" x14ac:dyDescent="0.35">
      <c r="A460" s="5">
        <v>5.976</v>
      </c>
      <c r="B460" s="4">
        <v>12.7</v>
      </c>
    </row>
    <row r="461" spans="1:2" x14ac:dyDescent="0.35">
      <c r="A461" s="5">
        <v>5.9359999999999999</v>
      </c>
      <c r="B461" s="4">
        <v>13.5</v>
      </c>
    </row>
    <row r="462" spans="1:2" x14ac:dyDescent="0.35">
      <c r="A462" s="5">
        <v>6.3010000000000002</v>
      </c>
      <c r="B462" s="4">
        <v>14.9</v>
      </c>
    </row>
    <row r="463" spans="1:2" x14ac:dyDescent="0.35">
      <c r="A463" s="5">
        <v>6.0810000000000004</v>
      </c>
      <c r="B463" s="4">
        <v>20</v>
      </c>
    </row>
    <row r="464" spans="1:2" x14ac:dyDescent="0.35">
      <c r="A464" s="5">
        <v>6.7009999999999996</v>
      </c>
      <c r="B464" s="4">
        <v>16.399999999999999</v>
      </c>
    </row>
    <row r="465" spans="1:2" x14ac:dyDescent="0.35">
      <c r="A465" s="5">
        <v>6.3760000000000003</v>
      </c>
      <c r="B465" s="4">
        <v>17.7</v>
      </c>
    </row>
    <row r="466" spans="1:2" x14ac:dyDescent="0.35">
      <c r="A466" s="5">
        <v>6.3170000000000002</v>
      </c>
      <c r="B466" s="4">
        <v>19.5</v>
      </c>
    </row>
    <row r="467" spans="1:2" x14ac:dyDescent="0.35">
      <c r="A467" s="5">
        <v>6.5129999999999999</v>
      </c>
      <c r="B467" s="4">
        <v>20.2</v>
      </c>
    </row>
    <row r="468" spans="1:2" x14ac:dyDescent="0.35">
      <c r="A468" s="5">
        <v>6.2089999999999996</v>
      </c>
      <c r="B468" s="4">
        <v>21.4</v>
      </c>
    </row>
    <row r="469" spans="1:2" x14ac:dyDescent="0.35">
      <c r="A469" s="5">
        <v>5.7590000000000003</v>
      </c>
      <c r="B469" s="4">
        <v>19.899999999999999</v>
      </c>
    </row>
    <row r="470" spans="1:2" x14ac:dyDescent="0.35">
      <c r="A470" s="5">
        <v>5.952</v>
      </c>
      <c r="B470" s="4">
        <v>19</v>
      </c>
    </row>
    <row r="471" spans="1:2" x14ac:dyDescent="0.35">
      <c r="A471" s="5">
        <v>6.0030000000000001</v>
      </c>
      <c r="B471" s="4">
        <v>19.100000000000001</v>
      </c>
    </row>
    <row r="472" spans="1:2" x14ac:dyDescent="0.35">
      <c r="A472" s="5">
        <v>5.9260000000000002</v>
      </c>
      <c r="B472" s="4">
        <v>19.100000000000001</v>
      </c>
    </row>
    <row r="473" spans="1:2" x14ac:dyDescent="0.35">
      <c r="A473" s="5">
        <v>5.7130000000000001</v>
      </c>
      <c r="B473" s="4">
        <v>20.100000000000001</v>
      </c>
    </row>
    <row r="474" spans="1:2" x14ac:dyDescent="0.35">
      <c r="A474" s="5">
        <v>6.1669999999999998</v>
      </c>
      <c r="B474" s="4">
        <v>19.899999999999999</v>
      </c>
    </row>
    <row r="475" spans="1:2" x14ac:dyDescent="0.35">
      <c r="A475" s="5">
        <v>6.2290000000000001</v>
      </c>
      <c r="B475" s="4">
        <v>19.600000000000001</v>
      </c>
    </row>
    <row r="476" spans="1:2" x14ac:dyDescent="0.35">
      <c r="A476" s="5">
        <v>6.4370000000000003</v>
      </c>
      <c r="B476" s="4">
        <v>23.2</v>
      </c>
    </row>
    <row r="477" spans="1:2" x14ac:dyDescent="0.35">
      <c r="A477" s="5">
        <v>6.98</v>
      </c>
      <c r="B477" s="4">
        <v>29.8</v>
      </c>
    </row>
    <row r="478" spans="1:2" x14ac:dyDescent="0.35">
      <c r="A478" s="5">
        <v>5.4269999999999996</v>
      </c>
      <c r="B478" s="4">
        <v>13.8</v>
      </c>
    </row>
    <row r="479" spans="1:2" x14ac:dyDescent="0.35">
      <c r="A479" s="5">
        <v>6.1619999999999999</v>
      </c>
      <c r="B479" s="4">
        <v>13.3</v>
      </c>
    </row>
    <row r="480" spans="1:2" x14ac:dyDescent="0.35">
      <c r="A480" s="5">
        <v>6.484</v>
      </c>
      <c r="B480" s="4">
        <v>16.7</v>
      </c>
    </row>
    <row r="481" spans="1:2" x14ac:dyDescent="0.35">
      <c r="A481" s="5">
        <v>5.3040000000000003</v>
      </c>
      <c r="B481" s="4">
        <v>12</v>
      </c>
    </row>
    <row r="482" spans="1:2" x14ac:dyDescent="0.35">
      <c r="A482" s="5">
        <v>6.1849999999999996</v>
      </c>
      <c r="B482" s="4">
        <v>14.6</v>
      </c>
    </row>
    <row r="483" spans="1:2" x14ac:dyDescent="0.35">
      <c r="A483" s="5">
        <v>6.2290000000000001</v>
      </c>
      <c r="B483" s="4">
        <v>21.4</v>
      </c>
    </row>
    <row r="484" spans="1:2" x14ac:dyDescent="0.35">
      <c r="A484" s="5">
        <v>6.242</v>
      </c>
      <c r="B484" s="4">
        <v>23</v>
      </c>
    </row>
    <row r="485" spans="1:2" x14ac:dyDescent="0.35">
      <c r="A485" s="5">
        <v>6.75</v>
      </c>
      <c r="B485" s="4">
        <v>23.7</v>
      </c>
    </row>
    <row r="486" spans="1:2" x14ac:dyDescent="0.35">
      <c r="A486" s="5">
        <v>7.0609999999999999</v>
      </c>
      <c r="B486" s="4">
        <v>25</v>
      </c>
    </row>
    <row r="487" spans="1:2" x14ac:dyDescent="0.35">
      <c r="A487" s="5">
        <v>5.7619999999999996</v>
      </c>
      <c r="B487" s="4">
        <v>21.8</v>
      </c>
    </row>
    <row r="488" spans="1:2" x14ac:dyDescent="0.35">
      <c r="A488" s="5">
        <v>5.8710000000000004</v>
      </c>
      <c r="B488" s="4">
        <v>20.6</v>
      </c>
    </row>
    <row r="489" spans="1:2" x14ac:dyDescent="0.35">
      <c r="A489" s="5">
        <v>6.3120000000000003</v>
      </c>
      <c r="B489" s="4">
        <v>21.2</v>
      </c>
    </row>
    <row r="490" spans="1:2" x14ac:dyDescent="0.35">
      <c r="A490" s="5">
        <v>6.1139999999999999</v>
      </c>
      <c r="B490" s="4">
        <v>19.100000000000001</v>
      </c>
    </row>
    <row r="491" spans="1:2" x14ac:dyDescent="0.35">
      <c r="A491" s="5">
        <v>5.9050000000000002</v>
      </c>
      <c r="B491" s="4">
        <v>20.6</v>
      </c>
    </row>
    <row r="492" spans="1:2" x14ac:dyDescent="0.35">
      <c r="A492" s="5">
        <v>5.4539999999999997</v>
      </c>
      <c r="B492" s="4">
        <v>15.2</v>
      </c>
    </row>
    <row r="493" spans="1:2" x14ac:dyDescent="0.35">
      <c r="A493" s="5">
        <v>5.4139999999999997</v>
      </c>
      <c r="B493" s="4">
        <v>7</v>
      </c>
    </row>
    <row r="494" spans="1:2" x14ac:dyDescent="0.35">
      <c r="A494" s="5">
        <v>5.093</v>
      </c>
      <c r="B494" s="4">
        <v>8.1</v>
      </c>
    </row>
    <row r="495" spans="1:2" x14ac:dyDescent="0.35">
      <c r="A495" s="5">
        <v>5.9829999999999997</v>
      </c>
      <c r="B495" s="4">
        <v>13.6</v>
      </c>
    </row>
    <row r="496" spans="1:2" x14ac:dyDescent="0.35">
      <c r="A496" s="5">
        <v>5.9829999999999997</v>
      </c>
      <c r="B496" s="4">
        <v>20.100000000000001</v>
      </c>
    </row>
    <row r="497" spans="1:2" x14ac:dyDescent="0.35">
      <c r="A497" s="5">
        <v>5.7069999999999999</v>
      </c>
      <c r="B497" s="4">
        <v>21.8</v>
      </c>
    </row>
    <row r="498" spans="1:2" x14ac:dyDescent="0.35">
      <c r="A498" s="5">
        <v>5.9260000000000002</v>
      </c>
      <c r="B498" s="4">
        <v>24.5</v>
      </c>
    </row>
    <row r="499" spans="1:2" x14ac:dyDescent="0.35">
      <c r="A499" s="5">
        <v>5.67</v>
      </c>
      <c r="B499" s="4">
        <v>23.1</v>
      </c>
    </row>
    <row r="500" spans="1:2" x14ac:dyDescent="0.35">
      <c r="A500" s="5">
        <v>5.39</v>
      </c>
      <c r="B500" s="4">
        <v>19.7</v>
      </c>
    </row>
    <row r="501" spans="1:2" x14ac:dyDescent="0.35">
      <c r="A501" s="5">
        <v>5.7939999999999996</v>
      </c>
      <c r="B501" s="4">
        <v>18.3</v>
      </c>
    </row>
    <row r="502" spans="1:2" x14ac:dyDescent="0.35">
      <c r="A502" s="5">
        <v>6.0190000000000001</v>
      </c>
      <c r="B502" s="4">
        <v>21.2</v>
      </c>
    </row>
    <row r="503" spans="1:2" x14ac:dyDescent="0.35">
      <c r="A503" s="5">
        <v>5.569</v>
      </c>
      <c r="B503" s="4">
        <v>17.5</v>
      </c>
    </row>
    <row r="504" spans="1:2" x14ac:dyDescent="0.35">
      <c r="A504" s="5">
        <v>6.0270000000000001</v>
      </c>
      <c r="B504" s="4">
        <v>16.8</v>
      </c>
    </row>
    <row r="505" spans="1:2" x14ac:dyDescent="0.35">
      <c r="A505" s="5">
        <v>6.593</v>
      </c>
      <c r="B505" s="4">
        <v>22.4</v>
      </c>
    </row>
    <row r="506" spans="1:2" x14ac:dyDescent="0.35">
      <c r="A506" s="5">
        <v>6.12</v>
      </c>
      <c r="B506" s="4">
        <v>20.6</v>
      </c>
    </row>
    <row r="507" spans="1:2" x14ac:dyDescent="0.35">
      <c r="A507" s="5">
        <v>6.976</v>
      </c>
      <c r="B507" s="4">
        <v>23.9</v>
      </c>
    </row>
    <row r="508" spans="1:2" x14ac:dyDescent="0.35">
      <c r="A508" s="5">
        <v>6.7939999999999996</v>
      </c>
      <c r="B508" s="4">
        <v>22</v>
      </c>
    </row>
    <row r="509" spans="1:2" x14ac:dyDescent="0.35">
      <c r="A509" s="8">
        <v>6.03</v>
      </c>
      <c r="B509" s="7">
        <v>19</v>
      </c>
    </row>
  </sheetData>
  <mergeCells count="5">
    <mergeCell ref="M12:S12"/>
    <mergeCell ref="M11:S11"/>
    <mergeCell ref="M13:S13"/>
    <mergeCell ref="M15:S15"/>
    <mergeCell ref="E21:G2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Sheet2</vt:lpstr>
      <vt:lpstr>correlation</vt:lpstr>
      <vt:lpstr>linearregression</vt:lpstr>
      <vt:lpstr>multiple regre</vt:lpstr>
      <vt:lpstr>House_Price_modif</vt:lpstr>
      <vt:lpstr>special_event1</vt:lpstr>
      <vt:lpstr>special_event2</vt:lpstr>
      <vt:lpstr>Simple</vt:lpstr>
      <vt:lpstr>Manya analysis</vt:lpstr>
      <vt:lpstr>sheet</vt:lpstr>
      <vt:lpstr>edd</vt:lpstr>
      <vt:lpstr>additiveZ_seasonality</vt:lpstr>
      <vt:lpstr>multiplic_seasonality</vt:lpstr>
      <vt:lpstr>moving_avg_seasonality</vt:lpstr>
      <vt:lpstr>winter's method</vt:lpstr>
      <vt:lpstr>gompertz s-curve</vt:lpstr>
      <vt:lpstr>logistic s-curve</vt:lpstr>
      <vt:lpstr>bass step1</vt:lpstr>
      <vt:lpstr>bass step2</vt:lpstr>
      <vt:lpstr> bass model step3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Pukhraj Parikh</dc:creator>
  <cp:lastModifiedBy>dell</cp:lastModifiedBy>
  <dcterms:created xsi:type="dcterms:W3CDTF">2019-05-08T08:16:42Z</dcterms:created>
  <dcterms:modified xsi:type="dcterms:W3CDTF">2024-07-02T22:20:08Z</dcterms:modified>
</cp:coreProperties>
</file>