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5" windowWidth="18855" windowHeight="8445"/>
  </bookViews>
  <sheets>
    <sheet name="Comparativo" sheetId="1" r:id="rId1"/>
  </sheets>
  <calcPr calcId="145621"/>
</workbook>
</file>

<file path=xl/calcChain.xml><?xml version="1.0" encoding="utf-8"?>
<calcChain xmlns="http://schemas.openxmlformats.org/spreadsheetml/2006/main">
  <c r="E11" i="1" l="1"/>
  <c r="B6" i="1"/>
  <c r="C15" i="1" s="1"/>
  <c r="D30" i="1"/>
  <c r="B30" i="1"/>
  <c r="E56" i="1"/>
  <c r="E57" i="1"/>
  <c r="E58" i="1"/>
  <c r="E59" i="1"/>
  <c r="E60" i="1"/>
  <c r="E55" i="1"/>
  <c r="E12" i="1" l="1"/>
  <c r="D6" i="1"/>
  <c r="E15" i="1" s="1"/>
  <c r="C32" i="1"/>
  <c r="C38" i="1"/>
  <c r="C25" i="1"/>
  <c r="E10" i="1"/>
  <c r="E9" i="1"/>
  <c r="C9" i="1"/>
  <c r="C29" i="1"/>
  <c r="C20" i="1"/>
  <c r="C10" i="1"/>
  <c r="C21" i="1"/>
  <c r="C30" i="1"/>
  <c r="D26" i="1"/>
  <c r="B26" i="1"/>
  <c r="C26" i="1" s="1"/>
  <c r="D22" i="1"/>
  <c r="B22" i="1"/>
  <c r="D13" i="1"/>
  <c r="B13" i="1"/>
  <c r="B17" i="1" s="1"/>
  <c r="E38" i="1" l="1"/>
  <c r="E30" i="1"/>
  <c r="E20" i="1"/>
  <c r="E26" i="1"/>
  <c r="E21" i="1"/>
  <c r="E29" i="1"/>
  <c r="F6" i="1"/>
  <c r="E25" i="1"/>
  <c r="E32" i="1"/>
  <c r="C17" i="1"/>
  <c r="B34" i="1"/>
  <c r="B36" i="1" s="1"/>
  <c r="C22" i="1"/>
  <c r="E22" i="1"/>
  <c r="D34" i="1"/>
  <c r="E13" i="1"/>
  <c r="D17" i="1"/>
  <c r="E17" i="1" l="1"/>
  <c r="D36" i="1"/>
  <c r="C34" i="1"/>
  <c r="E34" i="1"/>
  <c r="C36" i="1" l="1"/>
  <c r="B40" i="1"/>
  <c r="D40" i="1"/>
  <c r="E40" i="1" s="1"/>
  <c r="E36" i="1"/>
  <c r="F36" i="1"/>
  <c r="C40" i="1" l="1"/>
  <c r="F40" i="1"/>
</calcChain>
</file>

<file path=xl/sharedStrings.xml><?xml version="1.0" encoding="utf-8"?>
<sst xmlns="http://schemas.openxmlformats.org/spreadsheetml/2006/main" count="57" uniqueCount="46">
  <si>
    <t>Aptos Barranquilla</t>
  </si>
  <si>
    <t>PROYECTADO</t>
  </si>
  <si>
    <t>%</t>
  </si>
  <si>
    <t>TOTAL VENTAS NETA</t>
  </si>
  <si>
    <t xml:space="preserve"> </t>
  </si>
  <si>
    <t xml:space="preserve">  HABITACIONES</t>
  </si>
  <si>
    <t xml:space="preserve">   Ventas Habitaciones</t>
  </si>
  <si>
    <t xml:space="preserve">   Service Charge, Seguro Hotelero, Otros</t>
  </si>
  <si>
    <t xml:space="preserve">   Nomina y Gastos Relacionados</t>
  </si>
  <si>
    <t xml:space="preserve">   Otros Gastos</t>
  </si>
  <si>
    <t>UTILIDAD DEPARTAMENTAL</t>
  </si>
  <si>
    <t>OTROS INGRESOS</t>
  </si>
  <si>
    <t>UTILIDAD DEPARTAMENTOS OPERADOS</t>
  </si>
  <si>
    <t>ADMINISTRACION Y GENERALES</t>
  </si>
  <si>
    <t>TOTAL ADMINISTRACION Y GENERALES</t>
  </si>
  <si>
    <t>VENTAS Y RELACIONES PUBLICAS</t>
  </si>
  <si>
    <t xml:space="preserve">  Otros Gastos</t>
  </si>
  <si>
    <t>TOTAL VENTAS Y RELACIONES PUBLICAS</t>
  </si>
  <si>
    <t>MANTENIMIENTO</t>
  </si>
  <si>
    <t xml:space="preserve">  Agua Luz Fuerza</t>
  </si>
  <si>
    <t>TOTAL MANTENIMIENTO</t>
  </si>
  <si>
    <t>REGALIAS</t>
  </si>
  <si>
    <t>TOTAL OTROS GASTOS</t>
  </si>
  <si>
    <t>UTILIDAD OPERATIVA</t>
  </si>
  <si>
    <t>REMANENTE HOTEL</t>
  </si>
  <si>
    <t>Renta Propietario</t>
  </si>
  <si>
    <t>ESTADISTICAS</t>
  </si>
  <si>
    <t>Porcentaje Ocupacion</t>
  </si>
  <si>
    <t>Porcentaje Doble Ocupacion</t>
  </si>
  <si>
    <t>Promedio Vta Habitacion con SC y SH</t>
  </si>
  <si>
    <t>Promedio Vta Habitacion sin SC ni SH</t>
  </si>
  <si>
    <t>Total Nomina</t>
  </si>
  <si>
    <t>Porcentaje Nomina Contra VentA</t>
  </si>
  <si>
    <t>Numero de Empleados</t>
  </si>
  <si>
    <t>Habitaciones Disponibles</t>
  </si>
  <si>
    <t>Habitaciones Vendidas</t>
  </si>
  <si>
    <t>Numero de Huespedes</t>
  </si>
  <si>
    <t>Renta propietario / mes apartamento 35.5 m2</t>
  </si>
  <si>
    <t>Renta propietario / mes apartamento 56.1 m2</t>
  </si>
  <si>
    <t>Renta propietario / mes apartamento 74 m2</t>
  </si>
  <si>
    <t>Renta propietario / mes apartamento 86.4 m2</t>
  </si>
  <si>
    <t>Renta propietario / mes apartamento 90.8 m2</t>
  </si>
  <si>
    <t>Renta propietario / mes apartamento 94 m2</t>
  </si>
  <si>
    <t>Proyeccion</t>
  </si>
  <si>
    <t>RESULTADOS</t>
  </si>
  <si>
    <t>Enero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</si>
</sst>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0"/>
      <color rgb="FF0070C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61">
    <xf numFmtId="0" fontId="0" fillId="0" borderId="0" xfId="0"/>
    <xf numFmtId="3" fontId="2" fillId="0" borderId="0" xfId="2" applyNumberFormat="1"/>
    <xf numFmtId="0" fontId="2" fillId="0" borderId="0" xfId="2"/>
    <xf numFmtId="0" fontId="3" fillId="2" borderId="8" xfId="2" applyFont="1" applyFill="1" applyBorder="1" applyAlignment="1">
      <alignment horizontal="center"/>
    </xf>
    <xf numFmtId="0" fontId="3" fillId="2" borderId="2" xfId="2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0" fontId="3" fillId="2" borderId="10" xfId="2" applyFont="1" applyFill="1" applyBorder="1" applyAlignment="1">
      <alignment horizontal="center"/>
    </xf>
    <xf numFmtId="0" fontId="3" fillId="0" borderId="5" xfId="2" applyFont="1" applyBorder="1"/>
    <xf numFmtId="3" fontId="3" fillId="0" borderId="5" xfId="2" applyNumberFormat="1" applyFont="1" applyBorder="1"/>
    <xf numFmtId="9" fontId="3" fillId="0" borderId="7" xfId="2" applyNumberFormat="1" applyFont="1" applyBorder="1"/>
    <xf numFmtId="0" fontId="3" fillId="0" borderId="4" xfId="0" applyFont="1" applyBorder="1"/>
    <xf numFmtId="3" fontId="0" fillId="0" borderId="5" xfId="0" applyNumberFormat="1" applyBorder="1"/>
    <xf numFmtId="0" fontId="0" fillId="0" borderId="7" xfId="0" applyBorder="1"/>
    <xf numFmtId="0" fontId="3" fillId="0" borderId="7" xfId="2" applyFont="1" applyBorder="1"/>
    <xf numFmtId="0" fontId="2" fillId="0" borderId="5" xfId="2" applyBorder="1"/>
    <xf numFmtId="3" fontId="2" fillId="0" borderId="5" xfId="2" applyNumberFormat="1" applyBorder="1"/>
    <xf numFmtId="0" fontId="2" fillId="0" borderId="7" xfId="2" applyBorder="1"/>
    <xf numFmtId="164" fontId="0" fillId="0" borderId="7" xfId="0" applyNumberFormat="1" applyBorder="1"/>
    <xf numFmtId="164" fontId="2" fillId="0" borderId="7" xfId="2" applyNumberFormat="1" applyBorder="1"/>
    <xf numFmtId="3" fontId="2" fillId="0" borderId="5" xfId="2" applyNumberFormat="1" applyFont="1" applyBorder="1"/>
    <xf numFmtId="164" fontId="3" fillId="0" borderId="7" xfId="0" applyNumberFormat="1" applyFont="1" applyBorder="1"/>
    <xf numFmtId="164" fontId="3" fillId="0" borderId="7" xfId="2" applyNumberFormat="1" applyFont="1" applyBorder="1"/>
    <xf numFmtId="0" fontId="0" fillId="0" borderId="5" xfId="0" applyBorder="1"/>
    <xf numFmtId="9" fontId="2" fillId="0" borderId="5" xfId="2" applyNumberFormat="1" applyBorder="1"/>
    <xf numFmtId="9" fontId="0" fillId="0" borderId="5" xfId="0" applyNumberFormat="1" applyBorder="1"/>
    <xf numFmtId="164" fontId="2" fillId="0" borderId="7" xfId="2" applyNumberFormat="1" applyFont="1" applyBorder="1"/>
    <xf numFmtId="164" fontId="2" fillId="0" borderId="7" xfId="0" applyNumberFormat="1" applyFont="1" applyBorder="1"/>
    <xf numFmtId="10" fontId="2" fillId="0" borderId="5" xfId="2" applyNumberFormat="1" applyBorder="1"/>
    <xf numFmtId="164" fontId="2" fillId="0" borderId="5" xfId="2" applyNumberFormat="1" applyBorder="1"/>
    <xf numFmtId="0" fontId="2" fillId="0" borderId="9" xfId="2" applyBorder="1"/>
    <xf numFmtId="0" fontId="2" fillId="0" borderId="8" xfId="2" applyBorder="1"/>
    <xf numFmtId="0" fontId="2" fillId="0" borderId="2" xfId="2" applyBorder="1"/>
    <xf numFmtId="164" fontId="4" fillId="0" borderId="11" xfId="1" applyNumberFormat="1" applyFont="1" applyBorder="1"/>
    <xf numFmtId="0" fontId="2" fillId="0" borderId="6" xfId="2" applyBorder="1"/>
    <xf numFmtId="164" fontId="4" fillId="0" borderId="0" xfId="1" applyNumberFormat="1" applyFont="1" applyBorder="1"/>
    <xf numFmtId="0" fontId="2" fillId="0" borderId="10" xfId="2" applyBorder="1"/>
    <xf numFmtId="164" fontId="4" fillId="0" borderId="12" xfId="1" applyNumberFormat="1" applyFont="1" applyBorder="1"/>
    <xf numFmtId="0" fontId="2" fillId="0" borderId="0" xfId="2" applyAlignment="1">
      <alignment horizontal="center"/>
    </xf>
    <xf numFmtId="10" fontId="0" fillId="0" borderId="0" xfId="0" applyNumberFormat="1"/>
    <xf numFmtId="3" fontId="5" fillId="0" borderId="5" xfId="0" applyNumberFormat="1" applyFont="1" applyBorder="1"/>
    <xf numFmtId="164" fontId="5" fillId="0" borderId="7" xfId="0" applyNumberFormat="1" applyFont="1" applyBorder="1"/>
    <xf numFmtId="10" fontId="5" fillId="0" borderId="0" xfId="0" applyNumberFormat="1" applyFont="1"/>
    <xf numFmtId="3" fontId="3" fillId="0" borderId="1" xfId="2" applyNumberFormat="1" applyFont="1" applyBorder="1"/>
    <xf numFmtId="3" fontId="0" fillId="0" borderId="13" xfId="0" applyNumberFormat="1" applyBorder="1"/>
    <xf numFmtId="0" fontId="2" fillId="0" borderId="7" xfId="2" applyBorder="1" applyAlignment="1">
      <alignment horizontal="center"/>
    </xf>
    <xf numFmtId="3" fontId="3" fillId="0" borderId="9" xfId="2" applyNumberFormat="1" applyFont="1" applyBorder="1"/>
    <xf numFmtId="10" fontId="0" fillId="0" borderId="3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3" fontId="0" fillId="0" borderId="0" xfId="0" applyNumberFormat="1"/>
    <xf numFmtId="0" fontId="3" fillId="2" borderId="1" xfId="2" applyFont="1" applyFill="1" applyBorder="1" applyAlignment="1">
      <alignment horizontal="center" vertical="center"/>
    </xf>
    <xf numFmtId="0" fontId="3" fillId="2" borderId="5" xfId="2" applyFont="1" applyFill="1" applyBorder="1" applyAlignment="1">
      <alignment horizontal="center" vertical="center"/>
    </xf>
    <xf numFmtId="0" fontId="3" fillId="2" borderId="9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2" borderId="6" xfId="2" applyFont="1" applyFill="1" applyBorder="1" applyAlignment="1">
      <alignment horizontal="center" vertical="center"/>
    </xf>
    <xf numFmtId="0" fontId="3" fillId="2" borderId="7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 wrapText="1"/>
    </xf>
    <xf numFmtId="0" fontId="3" fillId="2" borderId="3" xfId="2" applyFont="1" applyFill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</cellXfs>
  <cellStyles count="3">
    <cellStyle name="Normal" xfId="0" builtinId="0"/>
    <cellStyle name="Normal 14 4" xfId="2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D61" sqref="D61"/>
    </sheetView>
  </sheetViews>
  <sheetFormatPr baseColWidth="10" defaultRowHeight="15" x14ac:dyDescent="0.25"/>
  <cols>
    <col min="1" max="1" width="48.5703125" bestFit="1" customWidth="1"/>
    <col min="2" max="2" width="13.5703125" bestFit="1" customWidth="1"/>
    <col min="3" max="3" width="7.7109375" bestFit="1" customWidth="1"/>
    <col min="4" max="4" width="13.28515625" bestFit="1" customWidth="1"/>
    <col min="5" max="5" width="7.85546875" bestFit="1" customWidth="1"/>
  </cols>
  <sheetData>
    <row r="1" spans="1:6" ht="15.75" thickBot="1" x14ac:dyDescent="0.3">
      <c r="A1" s="1"/>
      <c r="D1" s="2"/>
      <c r="E1" s="2"/>
    </row>
    <row r="2" spans="1:6" ht="25.5" customHeight="1" x14ac:dyDescent="0.25">
      <c r="A2" s="50" t="s">
        <v>0</v>
      </c>
      <c r="B2" s="53" t="s">
        <v>1</v>
      </c>
      <c r="C2" s="54"/>
      <c r="D2" s="57" t="s">
        <v>44</v>
      </c>
      <c r="E2" s="58"/>
    </row>
    <row r="3" spans="1:6" ht="15.75" thickBot="1" x14ac:dyDescent="0.3">
      <c r="A3" s="51"/>
      <c r="B3" s="55"/>
      <c r="C3" s="56"/>
      <c r="D3" s="59"/>
      <c r="E3" s="60"/>
    </row>
    <row r="4" spans="1:6" x14ac:dyDescent="0.25">
      <c r="A4" s="51"/>
      <c r="B4" s="4" t="s">
        <v>45</v>
      </c>
      <c r="C4" s="5" t="s">
        <v>2</v>
      </c>
      <c r="D4" s="4" t="s">
        <v>45</v>
      </c>
      <c r="E4" s="5" t="s">
        <v>2</v>
      </c>
    </row>
    <row r="5" spans="1:6" ht="15.75" thickBot="1" x14ac:dyDescent="0.3">
      <c r="A5" s="52"/>
      <c r="B5" s="6">
        <v>2017</v>
      </c>
      <c r="C5" s="3"/>
      <c r="D5" s="6">
        <v>2017</v>
      </c>
      <c r="E5" s="3"/>
    </row>
    <row r="6" spans="1:6" x14ac:dyDescent="0.25">
      <c r="A6" s="7" t="s">
        <v>3</v>
      </c>
      <c r="B6" s="42">
        <f>+B9+B10+B15</f>
        <v>158150000</v>
      </c>
      <c r="C6" s="9">
        <v>1</v>
      </c>
      <c r="D6" s="42">
        <f>+D9+D10+D15</f>
        <v>140939476</v>
      </c>
      <c r="E6" s="10">
        <v>100</v>
      </c>
      <c r="F6" s="41">
        <f>(+D6-B6)/B6</f>
        <v>-0.10882405311413215</v>
      </c>
    </row>
    <row r="7" spans="1:6" x14ac:dyDescent="0.25">
      <c r="A7" s="7"/>
      <c r="B7" s="8"/>
      <c r="C7" s="9"/>
      <c r="D7" s="11"/>
      <c r="E7" s="12" t="s">
        <v>4</v>
      </c>
    </row>
    <row r="8" spans="1:6" x14ac:dyDescent="0.25">
      <c r="A8" s="14" t="s">
        <v>5</v>
      </c>
      <c r="B8" s="15"/>
      <c r="C8" s="16" t="s">
        <v>4</v>
      </c>
      <c r="D8" s="11"/>
      <c r="E8" s="17"/>
    </row>
    <row r="9" spans="1:6" x14ac:dyDescent="0.25">
      <c r="A9" s="14" t="s">
        <v>6</v>
      </c>
      <c r="B9" s="43">
        <v>151000000</v>
      </c>
      <c r="C9" s="18">
        <f>+B9/B6</f>
        <v>0.95478975656022769</v>
      </c>
      <c r="D9" s="43">
        <v>137508339</v>
      </c>
      <c r="E9" s="17">
        <f>+D9/(D9+D10)</f>
        <v>0.97569405423976507</v>
      </c>
    </row>
    <row r="10" spans="1:6" x14ac:dyDescent="0.25">
      <c r="A10" s="14" t="s">
        <v>7</v>
      </c>
      <c r="B10" s="43">
        <v>7000000</v>
      </c>
      <c r="C10" s="18">
        <f>+B10/B6</f>
        <v>4.4261776794182736E-2</v>
      </c>
      <c r="D10" s="43">
        <v>3425531</v>
      </c>
      <c r="E10" s="17">
        <f>+D10/(D9+D10)</f>
        <v>2.4305945760234926E-2</v>
      </c>
    </row>
    <row r="11" spans="1:6" x14ac:dyDescent="0.25">
      <c r="A11" s="14" t="s">
        <v>8</v>
      </c>
      <c r="B11" s="43">
        <v>5347963</v>
      </c>
      <c r="C11" s="18">
        <v>4.7E-2</v>
      </c>
      <c r="D11" s="43">
        <v>4872160</v>
      </c>
      <c r="E11" s="17">
        <f>+D11/(D9+D10)</f>
        <v>3.4570540069608531E-2</v>
      </c>
    </row>
    <row r="12" spans="1:6" x14ac:dyDescent="0.25">
      <c r="A12" s="14" t="s">
        <v>9</v>
      </c>
      <c r="B12" s="43">
        <v>14700000</v>
      </c>
      <c r="C12" s="18">
        <v>8.8999999999999996E-2</v>
      </c>
      <c r="D12" s="43">
        <v>12562084</v>
      </c>
      <c r="E12" s="17">
        <f>+D12/(D9+D10)</f>
        <v>8.9134599085372454E-2</v>
      </c>
    </row>
    <row r="13" spans="1:6" x14ac:dyDescent="0.25">
      <c r="A13" s="7" t="s">
        <v>10</v>
      </c>
      <c r="B13" s="8">
        <f>+B9+B10-B11-B12</f>
        <v>137952037</v>
      </c>
      <c r="C13" s="21">
        <v>0.86399999999999999</v>
      </c>
      <c r="D13" s="8">
        <f>+D9+D10-D11-D12</f>
        <v>123499626</v>
      </c>
      <c r="E13" s="40">
        <f>+D13/(D9+D10)</f>
        <v>0.87629486084501906</v>
      </c>
    </row>
    <row r="14" spans="1:6" x14ac:dyDescent="0.25">
      <c r="A14" s="7"/>
      <c r="B14" s="8"/>
      <c r="C14" s="21"/>
      <c r="D14" s="7"/>
      <c r="E14" s="13"/>
    </row>
    <row r="15" spans="1:6" x14ac:dyDescent="0.25">
      <c r="A15" s="14" t="s">
        <v>11</v>
      </c>
      <c r="B15" s="43">
        <v>150000</v>
      </c>
      <c r="C15" s="17">
        <f>+B15/B6</f>
        <v>9.4846664558963006E-4</v>
      </c>
      <c r="D15" s="43">
        <v>5606</v>
      </c>
      <c r="E15" s="17">
        <f>+D15/D6</f>
        <v>3.9775938999517781E-5</v>
      </c>
    </row>
    <row r="16" spans="1:6" x14ac:dyDescent="0.25">
      <c r="A16" s="14"/>
      <c r="B16" s="14"/>
      <c r="C16" s="16"/>
      <c r="D16" s="22"/>
      <c r="E16" s="12"/>
    </row>
    <row r="17" spans="1:5" x14ac:dyDescent="0.25">
      <c r="A17" s="7" t="s">
        <v>12</v>
      </c>
      <c r="B17" s="8">
        <f>+B13+B15</f>
        <v>138102037</v>
      </c>
      <c r="C17" s="21">
        <f>+B17/B6</f>
        <v>0.87323450521656654</v>
      </c>
      <c r="D17" s="8">
        <f>+D13+D15</f>
        <v>123505232</v>
      </c>
      <c r="E17" s="21">
        <f>+D17/D6</f>
        <v>0.87629978133308795</v>
      </c>
    </row>
    <row r="18" spans="1:5" x14ac:dyDescent="0.25">
      <c r="A18" s="14"/>
      <c r="B18" s="23"/>
      <c r="C18" s="16"/>
      <c r="D18" s="24"/>
      <c r="E18" s="12"/>
    </row>
    <row r="19" spans="1:5" x14ac:dyDescent="0.25">
      <c r="A19" s="14" t="s">
        <v>13</v>
      </c>
      <c r="B19" s="15"/>
      <c r="C19" s="16"/>
      <c r="D19" s="11"/>
      <c r="E19" s="12"/>
    </row>
    <row r="20" spans="1:5" x14ac:dyDescent="0.25">
      <c r="A20" s="14" t="s">
        <v>8</v>
      </c>
      <c r="B20" s="43">
        <v>5668192</v>
      </c>
      <c r="C20" s="25">
        <f>+B20/$B$6</f>
        <v>3.584060701865318E-2</v>
      </c>
      <c r="D20" s="43">
        <v>5714200</v>
      </c>
      <c r="E20" s="26">
        <f>+D20/$D$6</f>
        <v>4.0543644422234119E-2</v>
      </c>
    </row>
    <row r="21" spans="1:5" x14ac:dyDescent="0.25">
      <c r="A21" s="14" t="s">
        <v>9</v>
      </c>
      <c r="B21" s="43">
        <v>20200000</v>
      </c>
      <c r="C21" s="25">
        <f t="shared" ref="C21:C22" si="0">+B21/$B$6</f>
        <v>0.12772684160607017</v>
      </c>
      <c r="D21" s="43">
        <v>19020372</v>
      </c>
      <c r="E21" s="26">
        <f>+D21/$D$6</f>
        <v>0.13495418416342062</v>
      </c>
    </row>
    <row r="22" spans="1:5" x14ac:dyDescent="0.25">
      <c r="A22" s="7" t="s">
        <v>14</v>
      </c>
      <c r="B22" s="8">
        <f>+B20+B21</f>
        <v>25868192</v>
      </c>
      <c r="C22" s="21">
        <f t="shared" si="0"/>
        <v>0.16356744862472336</v>
      </c>
      <c r="D22" s="8">
        <f>+D20+D21</f>
        <v>24734572</v>
      </c>
      <c r="E22" s="20">
        <f>+D22/$D$6</f>
        <v>0.17549782858565474</v>
      </c>
    </row>
    <row r="23" spans="1:5" x14ac:dyDescent="0.25">
      <c r="A23" s="14" t="s">
        <v>4</v>
      </c>
      <c r="B23" s="14"/>
      <c r="C23" s="16"/>
      <c r="D23" s="22"/>
      <c r="E23" s="12"/>
    </row>
    <row r="24" spans="1:5" x14ac:dyDescent="0.25">
      <c r="A24" s="14" t="s">
        <v>15</v>
      </c>
      <c r="B24" s="14"/>
      <c r="C24" s="16"/>
      <c r="D24" s="22"/>
      <c r="E24" s="12"/>
    </row>
    <row r="25" spans="1:5" x14ac:dyDescent="0.25">
      <c r="A25" s="14" t="s">
        <v>16</v>
      </c>
      <c r="B25" s="43">
        <v>9480000</v>
      </c>
      <c r="C25" s="25">
        <f t="shared" ref="C25" si="1">+B25/$B$6</f>
        <v>5.9943092001264624E-2</v>
      </c>
      <c r="D25" s="43">
        <v>8456032</v>
      </c>
      <c r="E25" s="26">
        <f>+D25/$D$6</f>
        <v>5.9997612024611187E-2</v>
      </c>
    </row>
    <row r="26" spans="1:5" x14ac:dyDescent="0.25">
      <c r="A26" s="7" t="s">
        <v>17</v>
      </c>
      <c r="B26" s="8">
        <f>+B25</f>
        <v>9480000</v>
      </c>
      <c r="C26" s="21">
        <f t="shared" ref="C26" si="2">+B26/$B$6</f>
        <v>5.9943092001264624E-2</v>
      </c>
      <c r="D26" s="39">
        <f>+D25</f>
        <v>8456032</v>
      </c>
      <c r="E26" s="20">
        <f>+D26/$D$6</f>
        <v>5.9997612024611187E-2</v>
      </c>
    </row>
    <row r="27" spans="1:5" x14ac:dyDescent="0.25">
      <c r="A27" s="14"/>
      <c r="B27" s="15"/>
      <c r="C27" s="16"/>
      <c r="D27" s="11"/>
      <c r="E27" s="12"/>
    </row>
    <row r="28" spans="1:5" x14ac:dyDescent="0.25">
      <c r="A28" s="14" t="s">
        <v>18</v>
      </c>
      <c r="B28" s="15"/>
      <c r="C28" s="16"/>
      <c r="D28" s="11"/>
      <c r="E28" s="12"/>
    </row>
    <row r="29" spans="1:5" x14ac:dyDescent="0.25">
      <c r="A29" s="14" t="s">
        <v>19</v>
      </c>
      <c r="B29" s="15">
        <v>19100000</v>
      </c>
      <c r="C29" s="25">
        <f t="shared" ref="C29:C32" si="3">+B29/$B$6</f>
        <v>0.1207714195384129</v>
      </c>
      <c r="D29" s="11">
        <v>16007106</v>
      </c>
      <c r="E29" s="26">
        <f>+D29/$D$6</f>
        <v>0.1135743260461675</v>
      </c>
    </row>
    <row r="30" spans="1:5" x14ac:dyDescent="0.25">
      <c r="A30" s="7" t="s">
        <v>20</v>
      </c>
      <c r="B30" s="8">
        <f>+B29</f>
        <v>19100000</v>
      </c>
      <c r="C30" s="21">
        <f t="shared" si="3"/>
        <v>0.1207714195384129</v>
      </c>
      <c r="D30" s="8">
        <f>+D29</f>
        <v>16007106</v>
      </c>
      <c r="E30" s="20">
        <f>+$D$29/D6</f>
        <v>0.1135743260461675</v>
      </c>
    </row>
    <row r="31" spans="1:5" x14ac:dyDescent="0.25">
      <c r="A31" s="14"/>
      <c r="B31" s="15"/>
      <c r="C31" s="16"/>
      <c r="D31" s="14"/>
      <c r="E31" s="16"/>
    </row>
    <row r="32" spans="1:5" x14ac:dyDescent="0.25">
      <c r="A32" s="7" t="s">
        <v>21</v>
      </c>
      <c r="B32" s="19">
        <v>5930625</v>
      </c>
      <c r="C32" s="25">
        <f t="shared" si="3"/>
        <v>3.7499999999999999E-2</v>
      </c>
      <c r="D32" s="19">
        <v>5285230</v>
      </c>
      <c r="E32" s="26">
        <f>+D32/$D$6</f>
        <v>3.7499997516664531E-2</v>
      </c>
    </row>
    <row r="33" spans="1:6" x14ac:dyDescent="0.25">
      <c r="A33" s="14"/>
      <c r="B33" s="14"/>
      <c r="C33" s="16" t="s">
        <v>4</v>
      </c>
      <c r="D33" s="14"/>
      <c r="E33" s="16" t="s">
        <v>4</v>
      </c>
    </row>
    <row r="34" spans="1:6" x14ac:dyDescent="0.25">
      <c r="A34" s="7" t="s">
        <v>22</v>
      </c>
      <c r="B34" s="8">
        <f>+B32+B30+B26+B22</f>
        <v>60378817</v>
      </c>
      <c r="C34" s="21">
        <f>+B34/B6</f>
        <v>0.38178196016440086</v>
      </c>
      <c r="D34" s="8">
        <f>+D32+D30+D26+D22</f>
        <v>54482940</v>
      </c>
      <c r="E34" s="21">
        <f>+D34/D6</f>
        <v>0.38656976417309796</v>
      </c>
    </row>
    <row r="35" spans="1:6" x14ac:dyDescent="0.25">
      <c r="A35" s="14"/>
      <c r="B35" s="14"/>
      <c r="C35" s="16"/>
      <c r="D35" s="14"/>
      <c r="E35" s="16"/>
    </row>
    <row r="36" spans="1:6" x14ac:dyDescent="0.25">
      <c r="A36" s="7" t="s">
        <v>23</v>
      </c>
      <c r="B36" s="8">
        <f>+B17-B34</f>
        <v>77723220</v>
      </c>
      <c r="C36" s="21">
        <f>+B36/B6</f>
        <v>0.49145254505216568</v>
      </c>
      <c r="D36" s="8">
        <f>+D17-D34</f>
        <v>69022292</v>
      </c>
      <c r="E36" s="21">
        <f>+D36/D6</f>
        <v>0.48973001715998998</v>
      </c>
      <c r="F36" s="41">
        <f>(+D36-B36)/B36</f>
        <v>-0.11194760072987198</v>
      </c>
    </row>
    <row r="37" spans="1:6" x14ac:dyDescent="0.25">
      <c r="A37" s="14"/>
      <c r="B37" s="14"/>
      <c r="C37" s="16" t="s">
        <v>4</v>
      </c>
      <c r="D37" s="14"/>
      <c r="E37" s="16" t="s">
        <v>4</v>
      </c>
    </row>
    <row r="38" spans="1:6" x14ac:dyDescent="0.25">
      <c r="A38" s="7" t="s">
        <v>24</v>
      </c>
      <c r="B38" s="19">
        <v>19430805</v>
      </c>
      <c r="C38" s="25">
        <f>+B38/B6</f>
        <v>0.12286313626304142</v>
      </c>
      <c r="D38" s="19">
        <v>17255573</v>
      </c>
      <c r="E38" s="25">
        <f>+D38/D6</f>
        <v>0.1224325042899975</v>
      </c>
    </row>
    <row r="39" spans="1:6" x14ac:dyDescent="0.25">
      <c r="A39" s="14"/>
      <c r="B39" s="14"/>
      <c r="C39" s="16" t="s">
        <v>4</v>
      </c>
      <c r="D39" s="14"/>
      <c r="E39" s="16"/>
    </row>
    <row r="40" spans="1:6" x14ac:dyDescent="0.25">
      <c r="A40" s="7" t="s">
        <v>25</v>
      </c>
      <c r="B40" s="8">
        <f>+B36-B38</f>
        <v>58292415</v>
      </c>
      <c r="C40" s="21">
        <f>+B40/B6</f>
        <v>0.36858940878912427</v>
      </c>
      <c r="D40" s="8">
        <f>+D36-D38</f>
        <v>51766719</v>
      </c>
      <c r="E40" s="21">
        <f>+D40/D6</f>
        <v>0.36729751286999252</v>
      </c>
      <c r="F40" s="41">
        <f>(+D40-B40)/B40</f>
        <v>-0.11194760072987198</v>
      </c>
    </row>
    <row r="41" spans="1:6" x14ac:dyDescent="0.25">
      <c r="A41" s="14"/>
      <c r="B41" s="14"/>
      <c r="C41" s="16"/>
      <c r="D41" s="14"/>
      <c r="E41" s="16"/>
    </row>
    <row r="42" spans="1:6" x14ac:dyDescent="0.25">
      <c r="A42" s="7" t="s">
        <v>26</v>
      </c>
      <c r="B42" s="14"/>
      <c r="C42" s="16"/>
      <c r="D42" s="14"/>
      <c r="E42" s="16"/>
    </row>
    <row r="43" spans="1:6" x14ac:dyDescent="0.25">
      <c r="A43" s="14" t="s">
        <v>27</v>
      </c>
      <c r="B43" s="27">
        <v>0.87680000000000002</v>
      </c>
      <c r="C43" s="16"/>
      <c r="D43" s="27">
        <v>0.75170000000000003</v>
      </c>
      <c r="E43" s="16"/>
    </row>
    <row r="44" spans="1:6" x14ac:dyDescent="0.25">
      <c r="A44" s="14" t="s">
        <v>28</v>
      </c>
      <c r="B44" s="27">
        <v>0.19719999999999999</v>
      </c>
      <c r="C44" s="16"/>
      <c r="D44" s="27">
        <v>0.38119999999999998</v>
      </c>
      <c r="E44" s="16"/>
    </row>
    <row r="45" spans="1:6" x14ac:dyDescent="0.25">
      <c r="A45" s="14" t="s">
        <v>29</v>
      </c>
      <c r="B45" s="15">
        <v>149057</v>
      </c>
      <c r="C45" s="16"/>
      <c r="D45" s="11">
        <v>159427</v>
      </c>
      <c r="E45" s="16"/>
    </row>
    <row r="46" spans="1:6" x14ac:dyDescent="0.25">
      <c r="A46" s="14" t="s">
        <v>30</v>
      </c>
      <c r="B46" s="15">
        <v>142453</v>
      </c>
      <c r="C46" s="16"/>
      <c r="D46" s="11">
        <v>155552</v>
      </c>
      <c r="E46" s="16"/>
    </row>
    <row r="47" spans="1:6" x14ac:dyDescent="0.25">
      <c r="A47" s="14" t="s">
        <v>31</v>
      </c>
      <c r="B47" s="8">
        <v>11985155</v>
      </c>
      <c r="C47" s="13"/>
      <c r="D47" s="8">
        <v>11685644</v>
      </c>
      <c r="E47" s="16"/>
    </row>
    <row r="48" spans="1:6" x14ac:dyDescent="0.25">
      <c r="A48" s="14" t="s">
        <v>32</v>
      </c>
      <c r="B48" s="28">
        <v>0.08</v>
      </c>
      <c r="C48" s="16"/>
      <c r="D48" s="28">
        <v>0.09</v>
      </c>
      <c r="E48" s="16"/>
    </row>
    <row r="49" spans="1:6" x14ac:dyDescent="0.25">
      <c r="A49" s="14" t="s">
        <v>33</v>
      </c>
      <c r="B49" s="14">
        <v>3</v>
      </c>
      <c r="C49" s="16"/>
      <c r="D49" s="22">
        <v>3</v>
      </c>
      <c r="E49" s="16"/>
    </row>
    <row r="50" spans="1:6" x14ac:dyDescent="0.25">
      <c r="A50" s="14" t="s">
        <v>34</v>
      </c>
      <c r="B50" s="15">
        <v>1209</v>
      </c>
      <c r="C50" s="16"/>
      <c r="D50" s="11">
        <v>1176</v>
      </c>
      <c r="E50" s="16"/>
      <c r="F50" s="49"/>
    </row>
    <row r="51" spans="1:6" x14ac:dyDescent="0.25">
      <c r="A51" s="14" t="s">
        <v>35</v>
      </c>
      <c r="B51" s="15">
        <v>1060</v>
      </c>
      <c r="C51" s="16"/>
      <c r="D51" s="11">
        <v>884</v>
      </c>
      <c r="E51" s="16"/>
    </row>
    <row r="52" spans="1:6" x14ac:dyDescent="0.25">
      <c r="A52" s="14" t="s">
        <v>36</v>
      </c>
      <c r="B52" s="15">
        <v>1269</v>
      </c>
      <c r="C52" s="16"/>
      <c r="D52" s="11">
        <v>1221</v>
      </c>
      <c r="E52" s="16"/>
    </row>
    <row r="53" spans="1:6" ht="15.75" thickBot="1" x14ac:dyDescent="0.3">
      <c r="A53" s="29"/>
      <c r="B53" s="29"/>
      <c r="C53" s="30"/>
      <c r="D53" s="29"/>
      <c r="E53" s="30"/>
    </row>
    <row r="54" spans="1:6" ht="15.75" thickBot="1" x14ac:dyDescent="0.3">
      <c r="A54" s="2"/>
      <c r="B54" s="44" t="s">
        <v>43</v>
      </c>
      <c r="C54" s="37"/>
      <c r="D54" s="16"/>
      <c r="E54" s="2"/>
    </row>
    <row r="55" spans="1:6" x14ac:dyDescent="0.25">
      <c r="A55" s="31" t="s">
        <v>37</v>
      </c>
      <c r="B55" s="42">
        <v>990744</v>
      </c>
      <c r="C55" s="32"/>
      <c r="D55" s="42">
        <v>879832</v>
      </c>
      <c r="E55" s="46">
        <f>(+D55-B55)/B55</f>
        <v>-0.11194819246949766</v>
      </c>
      <c r="F55" s="38"/>
    </row>
    <row r="56" spans="1:6" x14ac:dyDescent="0.25">
      <c r="A56" s="33" t="s">
        <v>38</v>
      </c>
      <c r="B56" s="8">
        <v>1567421</v>
      </c>
      <c r="C56" s="34"/>
      <c r="D56" s="8">
        <v>1391951</v>
      </c>
      <c r="E56" s="47">
        <f t="shared" ref="E56:E60" si="4">(+D56-B56)/B56</f>
        <v>-0.11194822577980007</v>
      </c>
    </row>
    <row r="57" spans="1:6" x14ac:dyDescent="0.25">
      <c r="A57" s="33" t="s">
        <v>39</v>
      </c>
      <c r="B57" s="8">
        <v>2067542</v>
      </c>
      <c r="C57" s="34"/>
      <c r="D57" s="8">
        <v>1836086</v>
      </c>
      <c r="E57" s="47">
        <f t="shared" si="4"/>
        <v>-0.11194742355898937</v>
      </c>
    </row>
    <row r="58" spans="1:6" x14ac:dyDescent="0.25">
      <c r="A58" s="33" t="s">
        <v>40</v>
      </c>
      <c r="B58" s="8">
        <v>2413995</v>
      </c>
      <c r="C58" s="34"/>
      <c r="D58" s="8">
        <v>2143754</v>
      </c>
      <c r="E58" s="47">
        <f t="shared" si="4"/>
        <v>-0.11194762209532332</v>
      </c>
    </row>
    <row r="59" spans="1:6" x14ac:dyDescent="0.25">
      <c r="A59" s="33" t="s">
        <v>41</v>
      </c>
      <c r="B59" s="8">
        <v>2536930</v>
      </c>
      <c r="C59" s="34"/>
      <c r="D59" s="8">
        <v>2252927</v>
      </c>
      <c r="E59" s="47">
        <f t="shared" si="4"/>
        <v>-0.11194751136215821</v>
      </c>
    </row>
    <row r="60" spans="1:6" ht="15.75" thickBot="1" x14ac:dyDescent="0.3">
      <c r="A60" s="35" t="s">
        <v>42</v>
      </c>
      <c r="B60" s="45">
        <v>2626338</v>
      </c>
      <c r="C60" s="36"/>
      <c r="D60" s="45">
        <v>2332325</v>
      </c>
      <c r="E60" s="48">
        <f t="shared" si="4"/>
        <v>-0.11194789094168382</v>
      </c>
    </row>
    <row r="61" spans="1:6" x14ac:dyDescent="0.25">
      <c r="A61" s="2"/>
      <c r="D61" s="2"/>
      <c r="E61" s="2"/>
    </row>
  </sheetData>
  <mergeCells count="3">
    <mergeCell ref="A2:A5"/>
    <mergeCell ref="B2:C3"/>
    <mergeCell ref="D2:E3"/>
  </mergeCells>
  <pageMargins left="0.70866141732283472" right="0.70866141732283472" top="0.74803149606299213" bottom="0.74803149606299213" header="0.31496062992125984" footer="0.31496062992125984"/>
  <pageSetup scale="88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Comparativo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e28cnbpb</dc:creator>
  <cp:lastModifiedBy>Beatriz Elena BEPB. Paternina Buendia</cp:lastModifiedBy>
  <cp:lastPrinted>2015-02-18T19:29:59Z</cp:lastPrinted>
  <dcterms:created xsi:type="dcterms:W3CDTF">2011-08-12T02:09:47Z</dcterms:created>
  <dcterms:modified xsi:type="dcterms:W3CDTF">2017-02-03T22:09:17Z</dcterms:modified>
</cp:coreProperties>
</file>