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B19" l="1"/>
  <c r="D19"/>
  <c r="D6" s="1"/>
  <c r="C9"/>
  <c r="B31"/>
  <c r="C31" s="1"/>
  <c r="E97"/>
  <c r="E96"/>
  <c r="E95"/>
  <c r="E94"/>
  <c r="D22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D63"/>
  <c r="E63" s="1"/>
  <c r="E33"/>
  <c r="C10"/>
  <c r="C11"/>
  <c r="C12"/>
  <c r="B13"/>
  <c r="C13" s="1"/>
  <c r="B6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B63"/>
  <c r="C63" s="1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<sst xmlns="http://schemas.openxmlformats.org/spreadsheetml/2006/main" count="96" uniqueCount="64">
  <si>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</si>
  <si>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</si>
  <si>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</si>
  <si>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</si>
  <si>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</si>
  <si>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</si>
  <si>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</si>
  <si>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</si>
  <si>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</si>
  <si>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</si>
  <si>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</si>
  <si>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</si>
  <si>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</si>
  <si>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</si>
  <si>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</si>
  <si>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</si>
  <si>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</si>
  <si>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</si>
  <si>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</si>
  <si>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</si>
  <si>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</si>
  <si>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</si>
  <si>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</si>
  <si>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</si>
  <si>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</si>
  <si>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</si>
  <si>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</si>
  <si>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</si>
  <si>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</si>
  <si>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</si>
  <si>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</si>
  <si>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</si>
  <si>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</si>
  <si>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</si>
  <si>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</si>
  <si>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</si>
  <si>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</si>
  <si>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</si>
  <si>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</si>
  <si>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</si>
  <si>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</si>
  <si>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</si>
  <si>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</si>
  <si>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</si>
  <si>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</si>
  <si>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</si>
  <si>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</si>
  <si>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</si>
  <si>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</si>
  <si>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</si>
  <si>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</si>
  <si>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</si>
  <si>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</si>
  <si>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</si>
  <si>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</si>
  <si>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</si>
  <si>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</si>
  <si>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</si>
  <si>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</si>
  <si>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</si>
  <si>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</si>
  <si>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</si>
  <si>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</si>
  <si>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Diciembre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</si>
</sst>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workbookViewId="0">
      <selection activeCell="E94" sqref="E94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5" t="s">
        <v>63</v>
      </c>
      <c r="E4" s="5" t="s">
        <v>3</v>
      </c>
    </row>
    <row r="5" spans="1:6" ht="15.75" thickBot="1">
      <c r="A5" s="58"/>
      <c r="B5" s="9">
        <v>2015</v>
      </c>
      <c r="C5" s="10"/>
      <c r="D5" s="11">
        <v>2015</v>
      </c>
      <c r="E5" s="11"/>
    </row>
    <row r="6" spans="1:6">
      <c r="A6" s="12" t="s">
        <v>4</v>
      </c>
      <c r="B6" s="46">
        <f>+B9+B10+B19+B28+B33+B53</f>
        <v>1004124215</v>
      </c>
      <c r="C6" s="47">
        <v>1</v>
      </c>
      <c r="D6" s="46">
        <f>+D9+D10+D19+D28+D33+D53</f>
        <v>983779804</v>
      </c>
      <c r="E6" s="15">
        <v>100</v>
      </c>
      <c r="F6" s="55">
        <f>(+D6-B6)/B6</f>
        <v>-2.0260850894826793E-2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596576959</v>
      </c>
      <c r="C9" s="21">
        <f>+B9/(B9+B10)</f>
        <v>0.9522143133046449</v>
      </c>
      <c r="D9" s="3">
        <v>469419964</v>
      </c>
      <c r="E9" s="21">
        <f>+D9/(D9+D10)</f>
        <v>0.95678209522747626</v>
      </c>
    </row>
    <row r="10" spans="1:6">
      <c r="A10" s="20" t="s">
        <v>8</v>
      </c>
      <c r="B10" s="16">
        <v>29938470</v>
      </c>
      <c r="C10" s="21">
        <f>+B10/(B9+B10)</f>
        <v>4.7785686695355115E-2</v>
      </c>
      <c r="D10" s="3">
        <v>21203728</v>
      </c>
      <c r="E10" s="21">
        <f>+D10/(D9+D10)</f>
        <v>4.3217904772523706E-2</v>
      </c>
    </row>
    <row r="11" spans="1:6">
      <c r="A11" s="20" t="s">
        <v>9</v>
      </c>
      <c r="B11" s="16">
        <v>65028587</v>
      </c>
      <c r="C11" s="21">
        <f>+B11/(B9+B10)</f>
        <v>0.10379407112733692</v>
      </c>
      <c r="D11" s="44">
        <v>57128763</v>
      </c>
      <c r="E11" s="21">
        <f>+D11/(D9+D10)</f>
        <v>0.1164411012585181</v>
      </c>
    </row>
    <row r="12" spans="1:6">
      <c r="A12" s="20" t="s">
        <v>10</v>
      </c>
      <c r="B12" s="16">
        <v>72147920</v>
      </c>
      <c r="C12" s="21">
        <f>+B12/(B9+B10)</f>
        <v>0.1151574512939888</v>
      </c>
      <c r="D12" s="44">
        <v>78251435</v>
      </c>
      <c r="E12" s="21">
        <f>+D12/(D9+D10)</f>
        <v>0.15949379590906507</v>
      </c>
    </row>
    <row r="13" spans="1:6">
      <c r="A13" s="12" t="s">
        <v>11</v>
      </c>
      <c r="B13" s="26">
        <f>+B9+B10-B11-B12</f>
        <v>489338922</v>
      </c>
      <c r="C13" s="27">
        <f>+B13/(B9+B10)</f>
        <v>0.78104847757867424</v>
      </c>
      <c r="D13" s="26">
        <f>+D9+D10-D11-D12</f>
        <v>355243494</v>
      </c>
      <c r="E13" s="27">
        <f>+D13/(D9+D10)</f>
        <v>0.72406510283241687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180377675</v>
      </c>
      <c r="C16" s="21">
        <f>+B16/B19</f>
        <v>0.57153728060926168</v>
      </c>
      <c r="D16" s="3">
        <v>261339420</v>
      </c>
      <c r="E16" s="23">
        <v>0.49147774981419301</v>
      </c>
    </row>
    <row r="17" spans="1:6">
      <c r="A17" s="20" t="s">
        <v>14</v>
      </c>
      <c r="B17" s="16">
        <v>27459710</v>
      </c>
      <c r="C17" s="21">
        <f>+B17/B19</f>
        <v>8.7007707465566061E-2</v>
      </c>
      <c r="D17" s="3">
        <v>40958555</v>
      </c>
      <c r="E17" s="23">
        <v>0.13748515967074823</v>
      </c>
    </row>
    <row r="18" spans="1:6">
      <c r="A18" s="20" t="s">
        <v>15</v>
      </c>
      <c r="B18" s="18">
        <f>57763572+49999934</f>
        <v>107763506</v>
      </c>
      <c r="C18" s="21">
        <f>+B18/B19</f>
        <v>0.3414550119251723</v>
      </c>
      <c r="D18" s="16">
        <f>47229639+77952305</f>
        <v>125181944</v>
      </c>
      <c r="E18" s="23">
        <v>0.37103709051505873</v>
      </c>
    </row>
    <row r="19" spans="1:6">
      <c r="A19" s="12" t="s">
        <v>16</v>
      </c>
      <c r="B19" s="26">
        <f>+B16+B17+B18</f>
        <v>315600891</v>
      </c>
      <c r="C19" s="48">
        <f>SUM(C16:C18)</f>
        <v>1</v>
      </c>
      <c r="D19" s="26">
        <f>+D16+D17+D18</f>
        <v>427479919</v>
      </c>
      <c r="E19" s="48">
        <f>SUM(E16:E18)</f>
        <v>1</v>
      </c>
      <c r="F19" s="3"/>
    </row>
    <row r="20" spans="1:6">
      <c r="A20" s="20" t="s">
        <v>17</v>
      </c>
      <c r="B20" s="18">
        <v>43290642</v>
      </c>
      <c r="C20" s="21">
        <f>+B20/B16</f>
        <v>0.24</v>
      </c>
      <c r="D20" s="44">
        <v>58313825</v>
      </c>
      <c r="E20" s="21">
        <f>+D20/D16</f>
        <v>0.2231344394963454</v>
      </c>
    </row>
    <row r="21" spans="1:6">
      <c r="A21" s="20" t="s">
        <v>18</v>
      </c>
      <c r="B21" s="18">
        <v>8567430</v>
      </c>
      <c r="C21" s="21">
        <f>+B21/B17</f>
        <v>0.31200001748015549</v>
      </c>
      <c r="D21" s="44">
        <v>13227363</v>
      </c>
      <c r="E21" s="21">
        <f>+D21/D17</f>
        <v>0.32294505995145578</v>
      </c>
    </row>
    <row r="22" spans="1:6">
      <c r="A22" s="12" t="s">
        <v>19</v>
      </c>
      <c r="B22" s="18">
        <f>+B20+B21</f>
        <v>51858072</v>
      </c>
      <c r="C22" s="22">
        <f>+B22/B19</f>
        <v>0.16431535359638766</v>
      </c>
      <c r="D22" s="18">
        <f>+D20+D21</f>
        <v>71541188</v>
      </c>
      <c r="E22" s="21">
        <f>+D22/D19</f>
        <v>0.16735566940163099</v>
      </c>
    </row>
    <row r="23" spans="1:6">
      <c r="A23" s="20" t="s">
        <v>9</v>
      </c>
      <c r="B23" s="18">
        <v>88332776</v>
      </c>
      <c r="C23" s="21">
        <f>+B23/B19</f>
        <v>0.27988760019058373</v>
      </c>
      <c r="D23" s="16">
        <v>87081009</v>
      </c>
      <c r="E23" s="21">
        <f>+D23/D19</f>
        <v>0.20370783545507315</v>
      </c>
    </row>
    <row r="24" spans="1:6">
      <c r="A24" s="20" t="s">
        <v>20</v>
      </c>
      <c r="B24" s="18">
        <f>38933897+42837770</f>
        <v>81771667</v>
      </c>
      <c r="C24" s="21">
        <f>+B24/B19</f>
        <v>0.2590983401247749</v>
      </c>
      <c r="D24" s="16">
        <f>47091232+45826670</f>
        <v>92917902</v>
      </c>
      <c r="E24" s="21">
        <f>+D24/D19</f>
        <v>0.21736202771199645</v>
      </c>
    </row>
    <row r="25" spans="1:6">
      <c r="A25" s="12" t="s">
        <v>11</v>
      </c>
      <c r="B25" s="26">
        <f>+B19-B22-B23-B24</f>
        <v>93638376</v>
      </c>
      <c r="C25" s="27">
        <f>+B25/B19</f>
        <v>0.29669870608825372</v>
      </c>
      <c r="D25" s="26">
        <f>+D19-D22-D23-D24</f>
        <v>175939820</v>
      </c>
      <c r="E25" s="27">
        <f>+D25/D19</f>
        <v>0.41157446743129938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32007631</v>
      </c>
      <c r="C28" s="21">
        <v>1</v>
      </c>
      <c r="D28" s="16">
        <v>32641352</v>
      </c>
      <c r="E28" s="21">
        <v>1</v>
      </c>
    </row>
    <row r="29" spans="1:6">
      <c r="A29" s="20" t="s">
        <v>9</v>
      </c>
      <c r="B29" s="18">
        <v>4145590</v>
      </c>
      <c r="C29" s="21">
        <f>+B29/B28</f>
        <v>0.12951880131334931</v>
      </c>
      <c r="D29" s="16">
        <v>2666777</v>
      </c>
      <c r="E29" s="21">
        <f>+D29/D28</f>
        <v>8.1699342600759922E-2</v>
      </c>
    </row>
    <row r="30" spans="1:6">
      <c r="A30" s="20" t="s">
        <v>20</v>
      </c>
      <c r="B30" s="18">
        <v>10641853</v>
      </c>
      <c r="C30" s="21">
        <f>+B30/B28</f>
        <v>0.33247862048897026</v>
      </c>
      <c r="D30" s="16">
        <v>12472309</v>
      </c>
      <c r="E30" s="21">
        <f>+D30/D28</f>
        <v>0.38210148280622691</v>
      </c>
    </row>
    <row r="31" spans="1:6">
      <c r="A31" s="12" t="s">
        <v>11</v>
      </c>
      <c r="B31" s="26">
        <f>+B28-B29-B30</f>
        <v>17220188</v>
      </c>
      <c r="C31" s="27">
        <f>+B31/B28</f>
        <v>0.53800257819768038</v>
      </c>
      <c r="D31" s="26">
        <f>+D28-D29-D30</f>
        <v>17502266</v>
      </c>
      <c r="E31" s="27">
        <f>+D31/D28</f>
        <v>0.53619917459301314</v>
      </c>
    </row>
    <row r="32" spans="1:6">
      <c r="A32" s="20"/>
      <c r="B32" s="18"/>
      <c r="C32" s="19"/>
      <c r="D32" s="24"/>
      <c r="E32" s="24"/>
    </row>
    <row r="33" spans="1:5">
      <c r="A33" s="12" t="s">
        <v>23</v>
      </c>
      <c r="B33" s="18">
        <v>12718998</v>
      </c>
      <c r="C33" s="21">
        <f>+B33/B6</f>
        <v>1.2666757568434897E-2</v>
      </c>
      <c r="D33" s="18">
        <v>21017791</v>
      </c>
      <c r="E33" s="21">
        <f>+D33/D6</f>
        <v>2.1364324531305382E-2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612916484</v>
      </c>
      <c r="C35" s="27">
        <f>+B35/B6</f>
        <v>0.61039906701184377</v>
      </c>
      <c r="D35" s="26">
        <f>+D13+D25+D31+D33</f>
        <v>569703371</v>
      </c>
      <c r="E35" s="27">
        <f>+D35/D6</f>
        <v>0.57909642857437638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85777205</v>
      </c>
      <c r="C38" s="21">
        <f>+B38/$B$6</f>
        <v>8.5424894369268839E-2</v>
      </c>
      <c r="D38" s="44">
        <v>69506914</v>
      </c>
      <c r="E38" s="21">
        <f>+D38/$D$6</f>
        <v>7.0652918180865609E-2</v>
      </c>
    </row>
    <row r="39" spans="1:5">
      <c r="A39" s="20" t="s">
        <v>10</v>
      </c>
      <c r="B39" s="18">
        <v>77713017</v>
      </c>
      <c r="C39" s="21">
        <f t="shared" ref="C39:C40" si="0">+B39/$B$6</f>
        <v>7.7393828212777446E-2</v>
      </c>
      <c r="D39" s="44">
        <v>74159960</v>
      </c>
      <c r="E39" s="21">
        <f>+D39/$D$6</f>
        <v>7.5382681875018454E-2</v>
      </c>
    </row>
    <row r="40" spans="1:5">
      <c r="A40" s="12" t="s">
        <v>26</v>
      </c>
      <c r="B40" s="26">
        <f>+B38+B39</f>
        <v>163490222</v>
      </c>
      <c r="C40" s="27">
        <f t="shared" si="0"/>
        <v>0.1628187225820463</v>
      </c>
      <c r="D40" s="26">
        <f>+D38+D39</f>
        <v>143666874</v>
      </c>
      <c r="E40" s="27">
        <f>+D40/$D$6</f>
        <v>0.14603560005588406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3723847</v>
      </c>
      <c r="C43" s="21">
        <f>+B43/$B$6</f>
        <v>3.7085521336620688E-3</v>
      </c>
      <c r="D43" s="28">
        <v>2067074</v>
      </c>
      <c r="E43" s="21">
        <f>+D43/D6</f>
        <v>2.1011551483323598E-3</v>
      </c>
    </row>
    <row r="44" spans="1:5">
      <c r="A44" s="20" t="s">
        <v>29</v>
      </c>
      <c r="B44" s="13">
        <v>56695297</v>
      </c>
      <c r="C44" s="21">
        <f>+B44/B6</f>
        <v>5.6462433783652954E-2</v>
      </c>
      <c r="D44" s="28">
        <v>55698647</v>
      </c>
      <c r="E44" s="21">
        <f>+D44/D6</f>
        <v>5.6616985603416596E-2</v>
      </c>
    </row>
    <row r="45" spans="1:5">
      <c r="A45" s="12" t="s">
        <v>30</v>
      </c>
      <c r="B45" s="26">
        <f>+B43+B44</f>
        <v>60419144</v>
      </c>
      <c r="C45" s="27">
        <f>+B45/B6</f>
        <v>6.0170985917315019E-2</v>
      </c>
      <c r="D45" s="26">
        <f>+D43+D44</f>
        <v>57765721</v>
      </c>
      <c r="E45" s="27">
        <f>+D45/D6</f>
        <v>5.8718140751748957E-2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14533042</v>
      </c>
      <c r="C48" s="21">
        <f>+B48/$B$6</f>
        <v>1.447335078957338E-2</v>
      </c>
      <c r="D48" s="28">
        <v>14651155</v>
      </c>
      <c r="E48" s="21">
        <f>+D48/$D$6</f>
        <v>1.4892717801716531E-2</v>
      </c>
    </row>
    <row r="49" spans="1:6">
      <c r="A49" s="20" t="s">
        <v>29</v>
      </c>
      <c r="B49" s="18">
        <v>25726472</v>
      </c>
      <c r="C49" s="21">
        <f t="shared" ref="C49:C53" si="1">+B49/$B$6</f>
        <v>2.5620806286401527E-2</v>
      </c>
      <c r="D49" s="28">
        <v>30529564</v>
      </c>
      <c r="E49" s="21">
        <f t="shared" ref="E49:E53" si="2">+D49/$D$6</f>
        <v>3.1032924111542341E-2</v>
      </c>
    </row>
    <row r="50" spans="1:6">
      <c r="A50" s="20" t="s">
        <v>32</v>
      </c>
      <c r="B50" s="18">
        <v>78802379</v>
      </c>
      <c r="C50" s="21">
        <f t="shared" si="1"/>
        <v>7.8478715902693369E-2</v>
      </c>
      <c r="D50" s="28">
        <v>83025481</v>
      </c>
      <c r="E50" s="21">
        <f t="shared" si="2"/>
        <v>8.4394374292318775E-2</v>
      </c>
    </row>
    <row r="51" spans="1:6">
      <c r="A51" s="12" t="s">
        <v>33</v>
      </c>
      <c r="B51" s="26">
        <f>+B48+B49+B50</f>
        <v>119061893</v>
      </c>
      <c r="C51" s="27">
        <f t="shared" si="1"/>
        <v>0.11857287297866828</v>
      </c>
      <c r="D51" s="26">
        <f>+D48+D49+D50</f>
        <v>128206200</v>
      </c>
      <c r="E51" s="27">
        <f t="shared" si="2"/>
        <v>0.13032001620557765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17281266</v>
      </c>
      <c r="C53" s="21">
        <f t="shared" si="1"/>
        <v>1.7210287075887318E-2</v>
      </c>
      <c r="D53" s="18">
        <v>12017050</v>
      </c>
      <c r="E53" s="21">
        <f t="shared" si="2"/>
        <v>1.2215182656870237E-2</v>
      </c>
    </row>
    <row r="54" spans="1:6">
      <c r="A54" s="20"/>
      <c r="B54" s="19"/>
      <c r="C54" s="19"/>
      <c r="D54" s="24"/>
      <c r="E54" s="24">
        <v>0</v>
      </c>
    </row>
    <row r="55" spans="1:6">
      <c r="A55" s="12" t="s">
        <v>34</v>
      </c>
      <c r="B55" s="46">
        <v>37654658</v>
      </c>
      <c r="C55" s="27">
        <f>+B55/B6</f>
        <v>3.7499999937756705E-2</v>
      </c>
      <c r="D55" s="26">
        <v>36891743</v>
      </c>
      <c r="E55" s="27">
        <f>+D55/D6</f>
        <v>3.7500000355770668E-2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380625917</v>
      </c>
      <c r="C57" s="27">
        <f>+B57/B6</f>
        <v>0.3790625814157863</v>
      </c>
      <c r="D57" s="26">
        <f>+D40+D45+D51+D55</f>
        <v>366530538</v>
      </c>
      <c r="E57" s="27">
        <f>+D57/D6</f>
        <v>0.3725737573689813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249571833</v>
      </c>
      <c r="C59" s="27">
        <f>+B59/B6</f>
        <v>0.24854677267194478</v>
      </c>
      <c r="D59" s="26">
        <f>+D35-D57+D53</f>
        <v>215189883</v>
      </c>
      <c r="E59" s="27">
        <f>+D59/D6</f>
        <v>0.2187378538622653</v>
      </c>
      <c r="F59" s="55">
        <f>(+D59-B59)/B59</f>
        <v>-0.13776374355514712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249571833</v>
      </c>
      <c r="C61" s="21">
        <f>+C59</f>
        <v>0.24854677267194478</v>
      </c>
      <c r="D61" s="18">
        <f>+D59</f>
        <v>215189883</v>
      </c>
      <c r="E61" s="21">
        <f>+E59</f>
        <v>0.2187378538622653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20082484.300000001</v>
      </c>
      <c r="C63" s="21">
        <f>+B63/B6</f>
        <v>0.02</v>
      </c>
      <c r="D63" s="18">
        <f>+D6*2%</f>
        <v>19675596.080000002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62392958</v>
      </c>
      <c r="C65" s="27">
        <f>+B65/B6</f>
        <v>6.2136692919013012E-2</v>
      </c>
      <c r="D65" s="30">
        <v>53797471</v>
      </c>
      <c r="E65" s="27">
        <f>+D65/D6</f>
        <v>5.4684463719688235E-2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187178875</v>
      </c>
      <c r="C67" s="27">
        <f>+B67/B6</f>
        <v>0.18641007975293175</v>
      </c>
      <c r="D67" s="30">
        <f>+D61-D65</f>
        <v>161392412</v>
      </c>
      <c r="E67" s="27">
        <f>+D67/D6</f>
        <v>0.16405339014257705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167096390.69999999</v>
      </c>
      <c r="C69" s="27">
        <f>+B69/B6</f>
        <v>0.16641007975293176</v>
      </c>
      <c r="D69" s="51">
        <f>+D59-D65-D63</f>
        <v>141716815.91999999</v>
      </c>
      <c r="E69" s="27">
        <f>+D69/D6</f>
        <v>0.14405339014257706</v>
      </c>
      <c r="F69" s="55">
        <f>(+D69-B69)/B69</f>
        <v>-0.15188583471899014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0.5665</v>
      </c>
      <c r="C72" s="19"/>
      <c r="D72" s="31">
        <v>0.4073</v>
      </c>
      <c r="E72" s="24"/>
    </row>
    <row r="73" spans="1:6">
      <c r="A73" s="20" t="s">
        <v>43</v>
      </c>
      <c r="B73" s="31">
        <v>0.2</v>
      </c>
      <c r="C73" s="19"/>
      <c r="D73" s="31">
        <v>0.44</v>
      </c>
      <c r="E73" s="24"/>
    </row>
    <row r="74" spans="1:6">
      <c r="A74" s="20" t="s">
        <v>44</v>
      </c>
      <c r="B74" s="18">
        <v>198202</v>
      </c>
      <c r="C74" s="19"/>
      <c r="D74" s="18">
        <v>215849</v>
      </c>
      <c r="E74" s="24"/>
    </row>
    <row r="75" spans="1:6">
      <c r="A75" s="20" t="s">
        <v>45</v>
      </c>
      <c r="B75" s="18">
        <v>188730</v>
      </c>
      <c r="C75" s="19"/>
      <c r="D75" s="18">
        <v>206520</v>
      </c>
      <c r="E75" s="24"/>
    </row>
    <row r="76" spans="1:6">
      <c r="A76" s="20" t="s">
        <v>46</v>
      </c>
      <c r="B76" s="18">
        <v>261541047</v>
      </c>
      <c r="C76" s="19"/>
      <c r="D76" s="18">
        <v>233101692</v>
      </c>
      <c r="E76" s="24"/>
    </row>
    <row r="77" spans="1:6">
      <c r="A77" s="20" t="s">
        <v>47</v>
      </c>
      <c r="B77" s="21">
        <v>0.26</v>
      </c>
      <c r="C77" s="19"/>
      <c r="D77" s="21">
        <v>0.24</v>
      </c>
      <c r="E77" s="24"/>
    </row>
    <row r="78" spans="1:6">
      <c r="A78" s="20" t="s">
        <v>48</v>
      </c>
      <c r="B78" s="32">
        <v>92</v>
      </c>
      <c r="C78" s="19"/>
      <c r="D78" s="28">
        <v>80</v>
      </c>
      <c r="E78" s="24"/>
    </row>
    <row r="79" spans="1:6">
      <c r="A79" s="20" t="s">
        <v>49</v>
      </c>
      <c r="B79" s="18">
        <v>5848</v>
      </c>
      <c r="C79" s="19"/>
      <c r="D79" s="28">
        <v>8204</v>
      </c>
      <c r="E79" s="24"/>
    </row>
    <row r="80" spans="1:6">
      <c r="A80" s="20" t="s">
        <v>50</v>
      </c>
      <c r="B80" s="18">
        <v>30844</v>
      </c>
      <c r="C80" s="19"/>
      <c r="D80" s="18">
        <v>31855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3161</v>
      </c>
      <c r="C82" s="19"/>
      <c r="D82" s="28">
        <v>2273</v>
      </c>
      <c r="E82" s="24"/>
    </row>
    <row r="83" spans="1:5">
      <c r="A83" s="20" t="s">
        <v>53</v>
      </c>
      <c r="B83" s="18">
        <v>3788</v>
      </c>
      <c r="C83" s="19"/>
      <c r="D83" s="28">
        <v>3270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>
        <v>2015</v>
      </c>
      <c r="C86" s="38"/>
      <c r="D86" s="38">
        <v>2015</v>
      </c>
      <c r="E86" s="37"/>
    </row>
    <row r="87" spans="1:5">
      <c r="A87" s="39" t="s">
        <v>54</v>
      </c>
      <c r="B87" s="18">
        <v>946024</v>
      </c>
      <c r="C87" s="40"/>
      <c r="D87" s="18">
        <v>815696</v>
      </c>
      <c r="E87" s="49">
        <f>(+D87-B87)/B87</f>
        <v>-0.13776394679204756</v>
      </c>
    </row>
    <row r="88" spans="1:5">
      <c r="A88" s="41" t="s">
        <v>55</v>
      </c>
      <c r="B88" s="18">
        <v>1034820</v>
      </c>
      <c r="C88" s="40"/>
      <c r="D88" s="18">
        <v>892260</v>
      </c>
      <c r="E88" s="50">
        <f>(+D88-B88)/B88</f>
        <v>-0.13776308923291006</v>
      </c>
    </row>
    <row r="89" spans="1:5">
      <c r="A89" s="41" t="s">
        <v>56</v>
      </c>
      <c r="B89" s="18">
        <v>1154354</v>
      </c>
      <c r="C89" s="40"/>
      <c r="D89" s="18">
        <v>995326</v>
      </c>
      <c r="E89" s="50">
        <f t="shared" ref="E89:E90" si="3">(+D89-B89)/B89</f>
        <v>-0.13776363229997038</v>
      </c>
    </row>
    <row r="90" spans="1:5" ht="15.75" thickBot="1">
      <c r="A90" s="33" t="s">
        <v>57</v>
      </c>
      <c r="B90" s="42">
        <v>1741777</v>
      </c>
      <c r="C90" s="43"/>
      <c r="D90" s="42">
        <v>1501823</v>
      </c>
      <c r="E90" s="54">
        <f t="shared" si="3"/>
        <v>-0.13776390433448141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>
        <v>2015</v>
      </c>
      <c r="C93" s="38"/>
      <c r="D93" s="38">
        <v>2015</v>
      </c>
      <c r="E93" s="37"/>
    </row>
    <row r="94" spans="1:5">
      <c r="A94" s="39" t="s">
        <v>54</v>
      </c>
      <c r="B94" s="18">
        <v>844525</v>
      </c>
      <c r="C94" s="40"/>
      <c r="D94" s="18">
        <v>716253</v>
      </c>
      <c r="E94" s="49">
        <f>(+D94-B94)/B94</f>
        <v>-0.15188656345282853</v>
      </c>
    </row>
    <row r="95" spans="1:5">
      <c r="A95" s="41" t="s">
        <v>55</v>
      </c>
      <c r="B95" s="18">
        <v>923794</v>
      </c>
      <c r="C95" s="40"/>
      <c r="D95" s="18">
        <v>783483</v>
      </c>
      <c r="E95" s="50">
        <f>(+D95-B95)/B95</f>
        <v>-0.15188559354141723</v>
      </c>
    </row>
    <row r="96" spans="1:5">
      <c r="A96" s="41" t="s">
        <v>56</v>
      </c>
      <c r="B96" s="18">
        <v>1030503</v>
      </c>
      <c r="C96" s="40"/>
      <c r="D96" s="18">
        <v>873984</v>
      </c>
      <c r="E96" s="50">
        <f t="shared" ref="E96:E97" si="4">(+D96-B96)/B96</f>
        <v>-0.15188602071027449</v>
      </c>
    </row>
    <row r="97" spans="1:5" ht="15.75" thickBot="1">
      <c r="A97" s="33" t="s">
        <v>57</v>
      </c>
      <c r="B97" s="42">
        <v>1554901</v>
      </c>
      <c r="C97" s="43"/>
      <c r="D97" s="42">
        <v>1318734</v>
      </c>
      <c r="E97" s="54">
        <f t="shared" si="4"/>
        <v>-0.1518855541285265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2016-01-03T00:38:17Z</dcterms:modified>
</cp:coreProperties>
</file>