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B19" l="1"/>
  <c r="D19"/>
  <c r="D6" s="1"/>
  <c r="C9"/>
  <c r="B31"/>
  <c r="C31" s="1"/>
  <c r="E97"/>
  <c r="E96"/>
  <c r="E95"/>
  <c r="E94"/>
  <c r="D22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D63"/>
  <c r="E63" s="1"/>
  <c r="E33"/>
  <c r="C10"/>
  <c r="C11"/>
  <c r="C12"/>
  <c r="B13"/>
  <c r="C13" s="1"/>
  <c r="B6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B63"/>
  <c r="C63" s="1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<sst xmlns="http://schemas.openxmlformats.org/spreadsheetml/2006/main" count="96" uniqueCount="64">
  <si>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</si>
  <si>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</si>
  <si>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</si>
  <si>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</si>
  <si>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</si>
  <si>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</si>
  <si>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</si>
  <si>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</si>
  <si>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</si>
  <si>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</si>
  <si>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</si>
  <si>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</si>
  <si>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</si>
  <si>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</si>
  <si>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</si>
  <si>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</si>
  <si>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</si>
  <si>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</si>
  <si>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</si>
  <si>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</si>
  <si>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</si>
  <si>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</si>
  <si>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</si>
  <si>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</si>
  <si>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</si>
  <si>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</si>
  <si>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</si>
  <si>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</si>
  <si>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</si>
  <si>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</si>
  <si>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</si>
  <si>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</si>
  <si>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</si>
  <si>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</si>
  <si>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</si>
  <si>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</si>
  <si>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</si>
  <si>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</si>
  <si>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</si>
  <si>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</si>
  <si>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</si>
  <si>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</si>
  <si>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</si>
  <si>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</si>
  <si>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</si>
  <si>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</si>
  <si>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</si>
  <si>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</si>
  <si>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</si>
  <si>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</si>
  <si>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</si>
  <si>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</si>
  <si>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</si>
  <si>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</si>
  <si>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</si>
  <si>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</si>
  <si>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</si>
  <si>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</si>
  <si>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</si>
  <si>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</si>
  <si>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</si>
  <si>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</si>
  <si>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</si>
  <si>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Enero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</si>
</sst>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D98" sqref="D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747104402</v>
      </c>
      <c r="C6" s="47">
        <v>1</v>
      </c>
      <c r="D6" s="46">
        <f>+D9+D10+D19+D28+D33+D53</f>
        <v>777622281</v>
      </c>
      <c r="E6" s="15">
        <v>100</v>
      </c>
      <c r="F6" s="55">
        <f>(+D6-B6)/B6</f>
        <v>4.0848212001299386E-2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444000000</v>
      </c>
      <c r="C9" s="21">
        <f>+B9/(B9+B10)</f>
        <v>0.95442820292347375</v>
      </c>
      <c r="D9" s="3">
        <v>489745527</v>
      </c>
      <c r="E9" s="21">
        <f>+D9/(D9+D10)</f>
        <v>0.96821662644684092</v>
      </c>
    </row>
    <row r="10" spans="1:6">
      <c r="A10" s="20" t="s">
        <v>8</v>
      </c>
      <c r="B10" s="16">
        <v>21200000</v>
      </c>
      <c r="C10" s="21">
        <f>+B10/(B9+B10)</f>
        <v>4.5571797076526227E-2</v>
      </c>
      <c r="D10" s="3">
        <v>16076738</v>
      </c>
      <c r="E10" s="21">
        <f>+D10/(D9+D10)</f>
        <v>3.1783373553159036E-2</v>
      </c>
    </row>
    <row r="11" spans="1:6">
      <c r="A11" s="20" t="s">
        <v>9</v>
      </c>
      <c r="B11" s="16">
        <v>61175799</v>
      </c>
      <c r="C11" s="21">
        <f>+B11/(B9+B10)</f>
        <v>0.13150429707652622</v>
      </c>
      <c r="D11" s="44">
        <v>53554604</v>
      </c>
      <c r="E11" s="21">
        <f>+D11/(D9+D10)</f>
        <v>0.10587632792320836</v>
      </c>
    </row>
    <row r="12" spans="1:6">
      <c r="A12" s="20" t="s">
        <v>10</v>
      </c>
      <c r="B12" s="16">
        <v>52000000</v>
      </c>
      <c r="C12" s="21">
        <f>+B12/(B9+B10)</f>
        <v>0.1117798796216681</v>
      </c>
      <c r="D12" s="44">
        <v>48980951</v>
      </c>
      <c r="E12" s="21">
        <f>+D12/(D9+D10)</f>
        <v>9.6834311949474977E-2</v>
      </c>
    </row>
    <row r="13" spans="1:6">
      <c r="A13" s="12" t="s">
        <v>11</v>
      </c>
      <c r="B13" s="26">
        <f>+B9+B10-B11-B12</f>
        <v>352024201</v>
      </c>
      <c r="C13" s="27">
        <f>+B13/(B9+B10)</f>
        <v>0.75671582330180565</v>
      </c>
      <c r="D13" s="26">
        <f>+D9+D10-D11-D12</f>
        <v>403286710</v>
      </c>
      <c r="E13" s="27">
        <f>+D13/(D9+D10)</f>
        <v>0.79728936012731666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102000000</v>
      </c>
      <c r="C16" s="21">
        <f>+B16/B19</f>
        <v>0.52603241054836913</v>
      </c>
      <c r="D16" s="3">
        <v>118878492</v>
      </c>
      <c r="E16" s="23">
        <v>0.49147774981419301</v>
      </c>
    </row>
    <row r="17" spans="1:6">
      <c r="A17" s="20" t="s">
        <v>14</v>
      </c>
      <c r="B17" s="16">
        <v>22904402</v>
      </c>
      <c r="C17" s="21">
        <f>+B17/B19</f>
        <v>0.11812213525714595</v>
      </c>
      <c r="D17" s="3">
        <v>18401592</v>
      </c>
      <c r="E17" s="23">
        <v>0.13748515967074823</v>
      </c>
    </row>
    <row r="18" spans="1:6">
      <c r="A18" s="20" t="s">
        <v>15</v>
      </c>
      <c r="B18" s="18">
        <f>48000000+21000000</f>
        <v>69000000</v>
      </c>
      <c r="C18" s="21">
        <f>+B18/B19</f>
        <v>0.35584545419448499</v>
      </c>
      <c r="D18" s="16">
        <f>50037581+23736805</f>
        <v>73774386</v>
      </c>
      <c r="E18" s="23">
        <v>0.37103709051505873</v>
      </c>
    </row>
    <row r="19" spans="1:6">
      <c r="A19" s="12" t="s">
        <v>16</v>
      </c>
      <c r="B19" s="26">
        <f>+B16+B17+B18</f>
        <v>193904402</v>
      </c>
      <c r="C19" s="48">
        <f>SUM(C16:C18)</f>
        <v>1</v>
      </c>
      <c r="D19" s="26">
        <f>+D16+D17+D18</f>
        <v>211054470</v>
      </c>
      <c r="E19" s="48">
        <f>SUM(E16:E18)</f>
        <v>1</v>
      </c>
      <c r="F19" s="3"/>
    </row>
    <row r="20" spans="1:6">
      <c r="A20" s="20" t="s">
        <v>17</v>
      </c>
      <c r="B20" s="18">
        <v>22134000</v>
      </c>
      <c r="C20" s="21">
        <f>+B20/B16</f>
        <v>0.217</v>
      </c>
      <c r="D20" s="44">
        <v>25614184</v>
      </c>
      <c r="E20" s="21">
        <f>+D20/D16</f>
        <v>0.21546525001343389</v>
      </c>
    </row>
    <row r="21" spans="1:6">
      <c r="A21" s="20" t="s">
        <v>18</v>
      </c>
      <c r="B21" s="18">
        <v>7421026</v>
      </c>
      <c r="C21" s="21">
        <f>+B21/B17</f>
        <v>0.32399998917238704</v>
      </c>
      <c r="D21" s="44">
        <v>6116062</v>
      </c>
      <c r="E21" s="21">
        <f>+D21/D17</f>
        <v>0.33236591703587387</v>
      </c>
    </row>
    <row r="22" spans="1:6">
      <c r="A22" s="12" t="s">
        <v>19</v>
      </c>
      <c r="B22" s="18">
        <f>+B20+B21</f>
        <v>29555026</v>
      </c>
      <c r="C22" s="22">
        <f>+B22/B19</f>
        <v>0.15242060363333063</v>
      </c>
      <c r="D22" s="18">
        <f>+D20+D21</f>
        <v>31730246</v>
      </c>
      <c r="E22" s="21">
        <f>+D22/D19</f>
        <v>0.15034150188811449</v>
      </c>
    </row>
    <row r="23" spans="1:6">
      <c r="A23" s="20" t="s">
        <v>9</v>
      </c>
      <c r="B23" s="18">
        <v>83701612</v>
      </c>
      <c r="C23" s="21">
        <f>+B23/B19</f>
        <v>0.43166432085435585</v>
      </c>
      <c r="D23" s="16">
        <v>72299201</v>
      </c>
      <c r="E23" s="21">
        <f>+D23/D19</f>
        <v>0.34256180880698711</v>
      </c>
    </row>
    <row r="24" spans="1:6">
      <c r="A24" s="20" t="s">
        <v>20</v>
      </c>
      <c r="B24" s="18">
        <f>15000000+38000000</f>
        <v>53000000</v>
      </c>
      <c r="C24" s="21">
        <f>+B24/B19</f>
        <v>0.27333056626532903</v>
      </c>
      <c r="D24" s="16">
        <f>17165120+46021077</f>
        <v>63186197</v>
      </c>
      <c r="E24" s="21">
        <f>+D24/D19</f>
        <v>0.29938336297733947</v>
      </c>
    </row>
    <row r="25" spans="1:6">
      <c r="A25" s="12" t="s">
        <v>11</v>
      </c>
      <c r="B25" s="26">
        <f>+B19-B22-B23-B24</f>
        <v>27647764</v>
      </c>
      <c r="C25" s="27">
        <f>+B25/B19</f>
        <v>0.14258450924698451</v>
      </c>
      <c r="D25" s="26">
        <f>+D19-D22-D23-D24</f>
        <v>43838826</v>
      </c>
      <c r="E25" s="27">
        <f>+D25/D19</f>
        <v>0.20771332632755896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28000000</v>
      </c>
      <c r="C28" s="21">
        <v>1</v>
      </c>
      <c r="D28" s="16">
        <v>23673113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8.638442857142857E-2</v>
      </c>
      <c r="D29" s="16">
        <v>2695824</v>
      </c>
      <c r="E29" s="21">
        <f>+D29/D28</f>
        <v>0.11387703847820943</v>
      </c>
    </row>
    <row r="30" spans="1:6">
      <c r="A30" s="20" t="s">
        <v>20</v>
      </c>
      <c r="B30" s="18">
        <v>10000000</v>
      </c>
      <c r="C30" s="21">
        <f>+B30/B28</f>
        <v>0.35714285714285715</v>
      </c>
      <c r="D30" s="16">
        <v>11466013</v>
      </c>
      <c r="E30" s="21">
        <f>+D30/D28</f>
        <v>0.48434749582786174</v>
      </c>
    </row>
    <row r="31" spans="1:6">
      <c r="A31" s="12" t="s">
        <v>11</v>
      </c>
      <c r="B31" s="26">
        <f>+B28-B29-B30</f>
        <v>15581236</v>
      </c>
      <c r="C31" s="27">
        <f>+B31/B28</f>
        <v>0.55647271428571432</v>
      </c>
      <c r="D31" s="26">
        <f>+D28-D29-D30</f>
        <v>9511276</v>
      </c>
      <c r="E31" s="27">
        <f>+D31/D28</f>
        <v>0.4017754656939288</v>
      </c>
    </row>
    <row r="32" spans="1:6">
      <c r="A32" s="20"/>
      <c r="B32" s="18"/>
      <c r="C32" s="19"/>
      <c r="D32" s="24"/>
      <c r="E32" s="24"/>
    </row>
    <row r="33" spans="1:5">
      <c r="A33" s="12" t="s">
        <v>23</v>
      </c>
      <c r="B33" s="18">
        <v>43591044</v>
      </c>
      <c r="C33" s="21">
        <f>+B33/B6</f>
        <v>5.8346656616273022E-2</v>
      </c>
      <c r="D33" s="18">
        <v>16307742</v>
      </c>
      <c r="E33" s="21">
        <f>+D33/D6</f>
        <v>2.0971289530218592E-2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438844245</v>
      </c>
      <c r="C35" s="27">
        <f>+B35/B6</f>
        <v>0.58739346713151874</v>
      </c>
      <c r="D35" s="26">
        <f>+D13+D25+D31+D33</f>
        <v>472944554</v>
      </c>
      <c r="E35" s="27">
        <f>+D35/D6</f>
        <v>0.60819316209896512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0.11205585026120619</v>
      </c>
      <c r="D38" s="44">
        <v>74855653</v>
      </c>
      <c r="E38" s="21">
        <f>+D38/$D$6</f>
        <v>9.6262227599417258E-2</v>
      </c>
    </row>
    <row r="39" spans="1:5">
      <c r="A39" s="20" t="s">
        <v>10</v>
      </c>
      <c r="B39" s="18">
        <v>62000000</v>
      </c>
      <c r="C39" s="21">
        <f t="shared" ref="C39:C40" si="0">+B39/$B$6</f>
        <v>8.2987062897803679E-2</v>
      </c>
      <c r="D39" s="44">
        <v>65735152</v>
      </c>
      <c r="E39" s="21">
        <f>+D39/$D$6</f>
        <v>8.4533524316544109E-2</v>
      </c>
    </row>
    <row r="40" spans="1:5">
      <c r="A40" s="12" t="s">
        <v>26</v>
      </c>
      <c r="B40" s="26">
        <f>+B38+B39</f>
        <v>145717419</v>
      </c>
      <c r="C40" s="27">
        <f t="shared" si="0"/>
        <v>0.19504291315900987</v>
      </c>
      <c r="D40" s="26">
        <f>+D38+D39</f>
        <v>140590805</v>
      </c>
      <c r="E40" s="27">
        <f>+D40/$D$6</f>
        <v>0.18079575191596137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4.8578043313416324E-3</v>
      </c>
      <c r="D43" s="28">
        <v>2840734</v>
      </c>
      <c r="E43" s="21">
        <f>+D43/D6</f>
        <v>3.6531026301701353E-3</v>
      </c>
    </row>
    <row r="44" spans="1:5">
      <c r="A44" s="20" t="s">
        <v>29</v>
      </c>
      <c r="B44" s="13">
        <v>39734472</v>
      </c>
      <c r="C44" s="21">
        <f>+B44/B6</f>
        <v>5.3184631081855144E-2</v>
      </c>
      <c r="D44" s="28">
        <v>42838138</v>
      </c>
      <c r="E44" s="21">
        <f>+D44/D6</f>
        <v>5.5088619560786478E-2</v>
      </c>
    </row>
    <row r="45" spans="1:5">
      <c r="A45" s="12" t="s">
        <v>30</v>
      </c>
      <c r="B45" s="26">
        <f>+B43+B44</f>
        <v>43363759</v>
      </c>
      <c r="C45" s="27">
        <f>+B45/B6</f>
        <v>5.8042435413196779E-2</v>
      </c>
      <c r="D45" s="26">
        <f>+D43+D44</f>
        <v>45678872</v>
      </c>
      <c r="E45" s="27">
        <f>+D45/D6</f>
        <v>5.8741722190956615E-2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1.8177227926439121E-2</v>
      </c>
      <c r="D48" s="28">
        <v>13897855</v>
      </c>
      <c r="E48" s="21">
        <f>+D48/$D$6</f>
        <v>1.7872243812417202E-2</v>
      </c>
    </row>
    <row r="49" spans="1:6">
      <c r="A49" s="20" t="s">
        <v>29</v>
      </c>
      <c r="B49" s="18">
        <v>23826000</v>
      </c>
      <c r="C49" s="21">
        <f t="shared" ref="C49:C53" si="1">+B49/$B$6</f>
        <v>3.1891125171017262E-2</v>
      </c>
      <c r="D49" s="28">
        <v>18824013</v>
      </c>
      <c r="E49" s="21">
        <f t="shared" ref="E49:E53" si="2">+D49/$D$6</f>
        <v>2.4207142027608645E-2</v>
      </c>
    </row>
    <row r="50" spans="1:6">
      <c r="A50" s="20" t="s">
        <v>32</v>
      </c>
      <c r="B50" s="18">
        <v>80000000</v>
      </c>
      <c r="C50" s="21">
        <f t="shared" si="1"/>
        <v>0.10708008115845635</v>
      </c>
      <c r="D50" s="28">
        <v>85588147</v>
      </c>
      <c r="E50" s="21">
        <f t="shared" si="2"/>
        <v>0.11006390774957746</v>
      </c>
    </row>
    <row r="51" spans="1:6">
      <c r="A51" s="12" t="s">
        <v>33</v>
      </c>
      <c r="B51" s="26">
        <f>+B48+B49+B50</f>
        <v>117406287</v>
      </c>
      <c r="C51" s="27">
        <f t="shared" si="1"/>
        <v>0.15714843425591274</v>
      </c>
      <c r="D51" s="26">
        <f>+D48+D49+D50</f>
        <v>118310015</v>
      </c>
      <c r="E51" s="27">
        <f t="shared" si="2"/>
        <v>0.1521432935896033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16408956</v>
      </c>
      <c r="C53" s="21">
        <f t="shared" si="1"/>
        <v>2.1963404252569242E-2</v>
      </c>
      <c r="D53" s="18">
        <v>20764691</v>
      </c>
      <c r="E53" s="21">
        <f t="shared" si="2"/>
        <v>2.6702798398854005E-2</v>
      </c>
    </row>
    <row r="54" spans="1:6">
      <c r="A54" s="20"/>
      <c r="B54" s="19"/>
      <c r="C54" s="19"/>
      <c r="D54" s="24"/>
      <c r="E54" s="24">
        <v>0</v>
      </c>
    </row>
    <row r="55" spans="1:6">
      <c r="A55" s="12" t="s">
        <v>34</v>
      </c>
      <c r="B55" s="46">
        <v>28016415</v>
      </c>
      <c r="C55" s="27">
        <f>+B55/B6</f>
        <v>3.7499999899612425E-2</v>
      </c>
      <c r="D55" s="26">
        <v>29160836</v>
      </c>
      <c r="E55" s="27">
        <f>+D55/D6</f>
        <v>3.7500000594761766E-2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334503880</v>
      </c>
      <c r="C57" s="27">
        <f>+B57/B6</f>
        <v>0.44773378272773179</v>
      </c>
      <c r="D57" s="26">
        <f>+D40+D45+D51+D55</f>
        <v>333740528</v>
      </c>
      <c r="E57" s="27">
        <f>+D57/D6</f>
        <v>0.42918076829128304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120749321</v>
      </c>
      <c r="C59" s="27">
        <f>+B59/B6</f>
        <v>0.16162308865635622</v>
      </c>
      <c r="D59" s="26">
        <f>+D35-D57+D53</f>
        <v>159968717</v>
      </c>
      <c r="E59" s="27">
        <f>+D59/D6</f>
        <v>0.20571519220653606</v>
      </c>
      <c r="F59" s="55">
        <f>(+D59-B59)/B59</f>
        <v>0.32480013697137061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120749321</v>
      </c>
      <c r="C61" s="21">
        <f>+C59</f>
        <v>0.16162308865635622</v>
      </c>
      <c r="D61" s="18">
        <f>+D59</f>
        <v>159968717</v>
      </c>
      <c r="E61" s="21">
        <f>+E59</f>
        <v>0.20571519220653606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14942088.040000001</v>
      </c>
      <c r="C63" s="21">
        <f>+B63/B6</f>
        <v>0.02</v>
      </c>
      <c r="D63" s="18">
        <f>+D6*2%</f>
        <v>15552445.620000001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30187330</v>
      </c>
      <c r="C65" s="27">
        <f>+B65/B6</f>
        <v>4.0405771829463803E-2</v>
      </c>
      <c r="D65" s="30">
        <v>39992179</v>
      </c>
      <c r="E65" s="27">
        <f>+D65/D6</f>
        <v>5.1428797730141168E-2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90561991</v>
      </c>
      <c r="C67" s="27">
        <f>+B67/B6</f>
        <v>0.12121731682689242</v>
      </c>
      <c r="D67" s="30">
        <f>+D61-D65</f>
        <v>119976538</v>
      </c>
      <c r="E67" s="27">
        <f>+D67/D6</f>
        <v>0.15428639447639489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75619902.959999993</v>
      </c>
      <c r="C69" s="27">
        <f>+B69/B6</f>
        <v>0.10121731682689242</v>
      </c>
      <c r="D69" s="51">
        <f>+D59-D65-D63</f>
        <v>104424092.38</v>
      </c>
      <c r="E69" s="27">
        <f>+D69/D6</f>
        <v>0.1342863944763949</v>
      </c>
      <c r="F69" s="55">
        <f>(+D69-B69)/B69</f>
        <v>0.38090751630871972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0.43959999999999999</v>
      </c>
      <c r="C72" s="19"/>
      <c r="D72" s="31">
        <v>0.44619999999999999</v>
      </c>
      <c r="E72" s="24"/>
    </row>
    <row r="73" spans="1:6">
      <c r="A73" s="20" t="s">
        <v>43</v>
      </c>
      <c r="B73" s="31">
        <v>0.28999999999999998</v>
      </c>
      <c r="C73" s="19"/>
      <c r="D73" s="31">
        <v>0.3</v>
      </c>
      <c r="E73" s="24"/>
    </row>
    <row r="74" spans="1:6">
      <c r="A74" s="20" t="s">
        <v>44</v>
      </c>
      <c r="B74" s="18">
        <v>189645</v>
      </c>
      <c r="C74" s="19"/>
      <c r="D74" s="18">
        <v>203141</v>
      </c>
      <c r="E74" s="24"/>
    </row>
    <row r="75" spans="1:6">
      <c r="A75" s="20" t="s">
        <v>45</v>
      </c>
      <c r="B75" s="18">
        <v>181003</v>
      </c>
      <c r="C75" s="19"/>
      <c r="D75" s="18">
        <v>196685</v>
      </c>
      <c r="E75" s="24"/>
    </row>
    <row r="76" spans="1:6">
      <c r="A76" s="20" t="s">
        <v>46</v>
      </c>
      <c r="B76" s="18">
        <v>248223168</v>
      </c>
      <c r="C76" s="19"/>
      <c r="D76" s="18">
        <v>220143871</v>
      </c>
      <c r="E76" s="24"/>
    </row>
    <row r="77" spans="1:6">
      <c r="A77" s="20" t="s">
        <v>47</v>
      </c>
      <c r="B77" s="21">
        <v>0.33</v>
      </c>
      <c r="C77" s="19"/>
      <c r="D77" s="21">
        <v>0.28000000000000003</v>
      </c>
      <c r="E77" s="24"/>
    </row>
    <row r="78" spans="1:6">
      <c r="A78" s="20" t="s">
        <v>48</v>
      </c>
      <c r="B78" s="32">
        <v>87</v>
      </c>
      <c r="C78" s="19"/>
      <c r="D78" s="28">
        <v>77</v>
      </c>
      <c r="E78" s="24"/>
    </row>
    <row r="79" spans="1:6">
      <c r="A79" s="20" t="s">
        <v>49</v>
      </c>
      <c r="B79" s="18">
        <v>3350</v>
      </c>
      <c r="C79" s="19"/>
      <c r="D79" s="28">
        <v>4164</v>
      </c>
      <c r="E79" s="24"/>
    </row>
    <row r="80" spans="1:6">
      <c r="A80" s="20" t="s">
        <v>50</v>
      </c>
      <c r="B80" s="18">
        <v>30448</v>
      </c>
      <c r="C80" s="19"/>
      <c r="D80" s="18">
        <v>28549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2453</v>
      </c>
      <c r="C82" s="19"/>
      <c r="D82" s="28">
        <v>2490</v>
      </c>
      <c r="E82" s="24"/>
    </row>
    <row r="83" spans="1:5">
      <c r="A83" s="20" t="s">
        <v>53</v>
      </c>
      <c r="B83" s="18">
        <v>3154</v>
      </c>
      <c r="C83" s="19"/>
      <c r="D83" s="28">
        <v>3230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457711</v>
      </c>
      <c r="C87" s="40"/>
      <c r="D87" s="18">
        <v>606376</v>
      </c>
      <c r="E87" s="49">
        <f>(+D87-B87)/B87</f>
        <v>0.32480102073142225</v>
      </c>
    </row>
    <row r="88" spans="1:5">
      <c r="A88" s="41" t="s">
        <v>55</v>
      </c>
      <c r="B88" s="18">
        <v>500673</v>
      </c>
      <c r="C88" s="40"/>
      <c r="D88" s="18">
        <v>663292</v>
      </c>
      <c r="E88" s="50">
        <f>(+D88-B88)/B88</f>
        <v>0.32480081809883898</v>
      </c>
    </row>
    <row r="89" spans="1:5">
      <c r="A89" s="41" t="s">
        <v>56</v>
      </c>
      <c r="B89" s="18">
        <v>558506</v>
      </c>
      <c r="C89" s="40"/>
      <c r="D89" s="18">
        <v>739909</v>
      </c>
      <c r="E89" s="50">
        <f t="shared" ref="E89:E90" si="3">(+D89-B89)/B89</f>
        <v>0.3248004497713543</v>
      </c>
    </row>
    <row r="90" spans="1:5" ht="15.75" thickBot="1">
      <c r="A90" s="33" t="s">
        <v>57</v>
      </c>
      <c r="B90" s="42">
        <v>842717</v>
      </c>
      <c r="C90" s="43"/>
      <c r="D90" s="42">
        <v>1116431</v>
      </c>
      <c r="E90" s="54">
        <f t="shared" si="3"/>
        <v>0.32479942851514804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382192</v>
      </c>
      <c r="C94" s="40"/>
      <c r="D94" s="18">
        <v>527772</v>
      </c>
      <c r="E94" s="49">
        <f>(+D94-B94)/B94</f>
        <v>0.38090802528572026</v>
      </c>
    </row>
    <row r="95" spans="1:5">
      <c r="A95" s="41" t="s">
        <v>55</v>
      </c>
      <c r="B95" s="18">
        <v>418065</v>
      </c>
      <c r="C95" s="40"/>
      <c r="D95" s="18">
        <v>577310</v>
      </c>
      <c r="E95" s="50">
        <f>(+D95-B95)/B95</f>
        <v>0.38090966715702101</v>
      </c>
    </row>
    <row r="96" spans="1:5">
      <c r="A96" s="41" t="s">
        <v>56</v>
      </c>
      <c r="B96" s="18">
        <v>466357</v>
      </c>
      <c r="C96" s="40"/>
      <c r="D96" s="18">
        <v>643996</v>
      </c>
      <c r="E96" s="50">
        <f t="shared" ref="E96:E97" si="4">(+D96-B96)/B96</f>
        <v>0.38090775950612943</v>
      </c>
    </row>
    <row r="97" spans="1:5" ht="15.75" thickBot="1">
      <c r="A97" s="33" t="s">
        <v>57</v>
      </c>
      <c r="B97" s="42">
        <v>703675</v>
      </c>
      <c r="C97" s="43"/>
      <c r="D97" s="42">
        <v>971709</v>
      </c>
      <c r="E97" s="54">
        <f t="shared" si="4"/>
        <v>0.38090595800618182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2016-02-02T16:26:55Z</dcterms:modified>
</cp:coreProperties>
</file>