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63" i="1" l="1"/>
  <c r="B63" i="1"/>
  <c r="D22" i="1" l="1"/>
  <c r="B19" i="1" l="1"/>
  <c r="D19" i="1"/>
  <c r="D6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<sst xmlns="http://schemas.openxmlformats.org/spreadsheetml/2006/main" count="96" uniqueCount="64">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</sst>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workbookViewId="0">
      <selection activeCell="B1" sqref="B1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1339000000</v>
      </c>
      <c r="C6" s="47">
        <v>1</v>
      </c>
      <c r="D6" s="46">
        <f>+D9+D10+D19+D28+D33+D53</f>
        <v>1277089734</v>
      </c>
      <c r="E6" s="15">
        <v>100</v>
      </c>
      <c r="F6" s="55">
        <f>(+D6-B6)/B6</f>
        <v>-4.6236195668409259E-2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890000000</v>
      </c>
      <c r="C9" s="21">
        <f>+B9/(B9+B10)</f>
        <v>0.9694989106753813</v>
      </c>
      <c r="D9" s="3">
        <v>850999582</v>
      </c>
      <c r="E9" s="21">
        <f>+D9/(D9+D10)</f>
        <v>0.98246923520763518</v>
      </c>
    </row>
    <row r="10" spans="1:6" x14ac:dyDescent="0.25">
      <c r="A10" s="20" t="s">
        <v>8</v>
      </c>
      <c r="B10" s="16">
        <v>28000000</v>
      </c>
      <c r="C10" s="21">
        <f>+B10/(B9+B10)</f>
        <v>3.0501089324618737E-2</v>
      </c>
      <c r="D10" s="3">
        <v>15184876</v>
      </c>
      <c r="E10" s="21">
        <f>+D10/(D9+D10)</f>
        <v>1.7530764792364817E-2</v>
      </c>
    </row>
    <row r="11" spans="1:6" x14ac:dyDescent="0.25">
      <c r="A11" s="20" t="s">
        <v>9</v>
      </c>
      <c r="B11" s="16">
        <v>62737125</v>
      </c>
      <c r="C11" s="21">
        <f>+B11/(B9+B10)</f>
        <v>6.8341094771241825E-2</v>
      </c>
      <c r="D11" s="44">
        <v>66867507</v>
      </c>
      <c r="E11" s="21">
        <f>+D11/(D9+D10)</f>
        <v>7.7197768191772376E-2</v>
      </c>
    </row>
    <row r="12" spans="1:6" x14ac:dyDescent="0.25">
      <c r="A12" s="20" t="s">
        <v>10</v>
      </c>
      <c r="B12" s="16">
        <v>78000000</v>
      </c>
      <c r="C12" s="21">
        <f>+B12/(B9+B10)</f>
        <v>8.4967320261437912E-2</v>
      </c>
      <c r="D12" s="44">
        <v>74464009</v>
      </c>
      <c r="E12" s="21">
        <f>+D12/(D9+D10)</f>
        <v>8.5967842429239244E-2</v>
      </c>
    </row>
    <row r="13" spans="1:6" x14ac:dyDescent="0.25">
      <c r="A13" s="12" t="s">
        <v>11</v>
      </c>
      <c r="B13" s="26">
        <f>+B9+B10-B11-B12</f>
        <v>777262875</v>
      </c>
      <c r="C13" s="27">
        <f>+B13/(B9+B10)</f>
        <v>0.84669158496732022</v>
      </c>
      <c r="D13" s="26">
        <f>+D9+D10-D11-D12</f>
        <v>724852942</v>
      </c>
      <c r="E13" s="27">
        <f>+D13/(D9+D10)</f>
        <v>0.83683438937898835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205000000</v>
      </c>
      <c r="C16" s="21">
        <f>+B16/B19</f>
        <v>0.58073654390934848</v>
      </c>
      <c r="D16" s="3">
        <v>194770159</v>
      </c>
      <c r="E16" s="23">
        <v>0.49147774981419301</v>
      </c>
    </row>
    <row r="17" spans="1:6" x14ac:dyDescent="0.25">
      <c r="A17" s="20" t="s">
        <v>14</v>
      </c>
      <c r="B17" s="16">
        <v>33000000</v>
      </c>
      <c r="C17" s="21">
        <f>+B17/B19</f>
        <v>9.3484419263456089E-2</v>
      </c>
      <c r="D17" s="3">
        <v>32114233</v>
      </c>
      <c r="E17" s="23">
        <v>0.13748515967074823</v>
      </c>
    </row>
    <row r="18" spans="1:6" x14ac:dyDescent="0.25">
      <c r="A18" s="20" t="s">
        <v>15</v>
      </c>
      <c r="B18" s="18">
        <v>115000000</v>
      </c>
      <c r="C18" s="21">
        <f>+B18/B19</f>
        <v>0.32577903682719545</v>
      </c>
      <c r="D18" s="16">
        <v>111841118</v>
      </c>
      <c r="E18" s="23">
        <v>0.37103709051505873</v>
      </c>
    </row>
    <row r="19" spans="1:6" x14ac:dyDescent="0.25">
      <c r="A19" s="12" t="s">
        <v>16</v>
      </c>
      <c r="B19" s="26">
        <f>+B16+B17+B18</f>
        <v>353000000</v>
      </c>
      <c r="C19" s="48">
        <f>SUM(C16:C18)</f>
        <v>1</v>
      </c>
      <c r="D19" s="26">
        <f>+D16+D17+D18</f>
        <v>338725510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48175000</v>
      </c>
      <c r="C20" s="21">
        <f>+B20/B16</f>
        <v>0.23499999999999999</v>
      </c>
      <c r="D20" s="44">
        <v>50135178</v>
      </c>
      <c r="E20" s="21">
        <f>+D20/D16</f>
        <v>0.25740687514661831</v>
      </c>
    </row>
    <row r="21" spans="1:6" x14ac:dyDescent="0.25">
      <c r="A21" s="20" t="s">
        <v>18</v>
      </c>
      <c r="B21" s="18">
        <v>11055000</v>
      </c>
      <c r="C21" s="21">
        <f>+B21/B17</f>
        <v>0.33500000000000002</v>
      </c>
      <c r="D21" s="44">
        <v>11863865</v>
      </c>
      <c r="E21" s="21">
        <f>+D21/D17</f>
        <v>0.36942700764486575</v>
      </c>
    </row>
    <row r="22" spans="1:6" x14ac:dyDescent="0.25">
      <c r="A22" s="12" t="s">
        <v>19</v>
      </c>
      <c r="B22" s="18">
        <f>+B20+B21</f>
        <v>59230000</v>
      </c>
      <c r="C22" s="22">
        <f>+B22/B19</f>
        <v>0.16779036827195468</v>
      </c>
      <c r="D22" s="18">
        <f>+D20+D21</f>
        <v>61999043</v>
      </c>
      <c r="E22" s="21">
        <f>+D22/D19</f>
        <v>0.18303623780801156</v>
      </c>
    </row>
    <row r="23" spans="1:6" x14ac:dyDescent="0.25">
      <c r="A23" s="20" t="s">
        <v>9</v>
      </c>
      <c r="B23" s="18">
        <v>85777555</v>
      </c>
      <c r="C23" s="21">
        <f>+B23/B19</f>
        <v>0.24299590651558073</v>
      </c>
      <c r="D23" s="18">
        <v>83086111</v>
      </c>
      <c r="E23" s="21">
        <f>+D23/D19</f>
        <v>0.24529038571674155</v>
      </c>
    </row>
    <row r="24" spans="1:6" x14ac:dyDescent="0.25">
      <c r="A24" s="20" t="s">
        <v>20</v>
      </c>
      <c r="B24" s="18">
        <v>88000000</v>
      </c>
      <c r="C24" s="21">
        <f>+B24/B19</f>
        <v>0.24929178470254956</v>
      </c>
      <c r="D24" s="16">
        <v>76172463</v>
      </c>
      <c r="E24" s="21">
        <f>+D24/D19</f>
        <v>0.22487961712715407</v>
      </c>
    </row>
    <row r="25" spans="1:6" x14ac:dyDescent="0.25">
      <c r="A25" s="12" t="s">
        <v>11</v>
      </c>
      <c r="B25" s="26">
        <f>+B19-B22-B23-B24</f>
        <v>119992445</v>
      </c>
      <c r="C25" s="27">
        <f>+B25/B19</f>
        <v>0.33992194050991503</v>
      </c>
      <c r="D25" s="26">
        <f>+D19-D22-D23-D24</f>
        <v>117467893</v>
      </c>
      <c r="E25" s="27">
        <f>+D25/D19</f>
        <v>0.34679375934809281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30000000</v>
      </c>
      <c r="C28" s="21">
        <v>1</v>
      </c>
      <c r="D28" s="16">
        <v>31297256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9.3686900000000004E-2</v>
      </c>
      <c r="D29" s="16">
        <v>3540705</v>
      </c>
      <c r="E29" s="21">
        <f>+D29/D28</f>
        <v>0.11313148347573986</v>
      </c>
    </row>
    <row r="30" spans="1:6" x14ac:dyDescent="0.25">
      <c r="A30" s="20" t="s">
        <v>20</v>
      </c>
      <c r="B30" s="18">
        <v>12500000</v>
      </c>
      <c r="C30" s="21">
        <f>+B30/B28</f>
        <v>0.41666666666666669</v>
      </c>
      <c r="D30" s="16">
        <v>10675509</v>
      </c>
      <c r="E30" s="21">
        <f>+D30/D28</f>
        <v>0.34110047858508746</v>
      </c>
    </row>
    <row r="31" spans="1:6" x14ac:dyDescent="0.25">
      <c r="A31" s="12" t="s">
        <v>11</v>
      </c>
      <c r="B31" s="26">
        <f>+B28-B29-B30</f>
        <v>14689393</v>
      </c>
      <c r="C31" s="27">
        <f>+B31/B28</f>
        <v>0.48964643333333335</v>
      </c>
      <c r="D31" s="26">
        <f>+D28-D29-D30</f>
        <v>17081042</v>
      </c>
      <c r="E31" s="27">
        <f>+D31/D28</f>
        <v>0.54576803793917272</v>
      </c>
    </row>
    <row r="32" spans="1:6" x14ac:dyDescent="0.25">
      <c r="A32" s="20"/>
      <c r="B32" s="18"/>
      <c r="C32" s="19"/>
      <c r="D32" s="18"/>
      <c r="E32" s="24"/>
    </row>
    <row r="33" spans="1:5" x14ac:dyDescent="0.25">
      <c r="A33" s="12" t="s">
        <v>23</v>
      </c>
      <c r="B33" s="18">
        <v>17313570</v>
      </c>
      <c r="C33" s="21">
        <f>+B33/B6</f>
        <v>1.2930224047796863E-2</v>
      </c>
      <c r="D33" s="18">
        <v>14492361</v>
      </c>
      <c r="E33" s="21">
        <f>+D33/D6</f>
        <v>1.1347958263361938E-2</v>
      </c>
    </row>
    <row r="34" spans="1:5" x14ac:dyDescent="0.25">
      <c r="A34" s="20"/>
      <c r="B34" s="19"/>
      <c r="C34" s="19"/>
      <c r="D34" s="17"/>
      <c r="E34" s="17"/>
    </row>
    <row r="35" spans="1:5" x14ac:dyDescent="0.25">
      <c r="A35" s="12" t="s">
        <v>24</v>
      </c>
      <c r="B35" s="26">
        <f>+B13+B25+B31+B33</f>
        <v>929258283</v>
      </c>
      <c r="C35" s="27">
        <f>+B35/B6</f>
        <v>0.69399423674383864</v>
      </c>
      <c r="D35" s="26">
        <f>+D13+D25+D31+D33</f>
        <v>873894238</v>
      </c>
      <c r="E35" s="27">
        <f>+D35/D6</f>
        <v>0.68428569640353876</v>
      </c>
    </row>
    <row r="36" spans="1:5" x14ac:dyDescent="0.25">
      <c r="A36" s="20"/>
      <c r="B36" s="18"/>
      <c r="C36" s="19"/>
      <c r="D36" s="25"/>
      <c r="E36" s="17"/>
    </row>
    <row r="37" spans="1:5" x14ac:dyDescent="0.25">
      <c r="A37" s="12" t="s">
        <v>25</v>
      </c>
      <c r="B37" s="19"/>
      <c r="C37" s="19"/>
      <c r="D37" s="16"/>
      <c r="E37" s="17"/>
    </row>
    <row r="38" spans="1:5" x14ac:dyDescent="0.25">
      <c r="A38" s="20" t="s">
        <v>9</v>
      </c>
      <c r="B38" s="18">
        <v>86223428</v>
      </c>
      <c r="C38" s="21">
        <f>+B38/$B$6</f>
        <v>6.4393896938013437E-2</v>
      </c>
      <c r="D38" s="44">
        <v>95836771</v>
      </c>
      <c r="E38" s="21">
        <f>+D38/$D$6</f>
        <v>7.5043098733420716E-2</v>
      </c>
    </row>
    <row r="39" spans="1:5" x14ac:dyDescent="0.25">
      <c r="A39" s="20" t="s">
        <v>10</v>
      </c>
      <c r="B39" s="18">
        <v>86500000</v>
      </c>
      <c r="C39" s="21">
        <f t="shared" ref="C39:C40" si="0">+B39/$B$6</f>
        <v>6.4600448095593732E-2</v>
      </c>
      <c r="D39" s="44">
        <v>82553375</v>
      </c>
      <c r="E39" s="21">
        <f>+D39/$D$6</f>
        <v>6.464179673689241E-2</v>
      </c>
    </row>
    <row r="40" spans="1:5" x14ac:dyDescent="0.25">
      <c r="A40" s="12" t="s">
        <v>26</v>
      </c>
      <c r="B40" s="26">
        <f>+B38+B39</f>
        <v>172723428</v>
      </c>
      <c r="C40" s="27">
        <f t="shared" si="0"/>
        <v>0.12899434503360718</v>
      </c>
      <c r="D40" s="26">
        <f>+D38+D39</f>
        <v>178390146</v>
      </c>
      <c r="E40" s="27">
        <f>+D40/$D$6</f>
        <v>0.13968489547031313</v>
      </c>
    </row>
    <row r="41" spans="1:5" x14ac:dyDescent="0.25">
      <c r="A41" s="20" t="s">
        <v>5</v>
      </c>
      <c r="B41" s="19"/>
      <c r="C41" s="19"/>
      <c r="D41" s="28"/>
      <c r="E41" s="24"/>
    </row>
    <row r="42" spans="1:5" x14ac:dyDescent="0.25">
      <c r="A42" s="12" t="s">
        <v>27</v>
      </c>
      <c r="B42" s="19"/>
      <c r="C42" s="19"/>
      <c r="D42" s="24"/>
      <c r="E42" s="24"/>
    </row>
    <row r="43" spans="1:5" x14ac:dyDescent="0.25">
      <c r="A43" s="20" t="s">
        <v>28</v>
      </c>
      <c r="B43" s="18">
        <v>3910953</v>
      </c>
      <c r="C43" s="21">
        <f>+B43/$B$6</f>
        <v>2.9208013442867812E-3</v>
      </c>
      <c r="D43" s="28">
        <v>3273540</v>
      </c>
      <c r="E43" s="21">
        <f>+D43/D6</f>
        <v>2.5632811170965063E-3</v>
      </c>
    </row>
    <row r="44" spans="1:5" x14ac:dyDescent="0.25">
      <c r="A44" s="20" t="s">
        <v>29</v>
      </c>
      <c r="B44" s="13">
        <v>74149047</v>
      </c>
      <c r="C44" s="21">
        <f>+B44/B6</f>
        <v>5.5376435399551907E-2</v>
      </c>
      <c r="D44" s="28">
        <v>72482302</v>
      </c>
      <c r="E44" s="21">
        <f>+D44/D6</f>
        <v>5.675584108955025E-2</v>
      </c>
    </row>
    <row r="45" spans="1:5" x14ac:dyDescent="0.25">
      <c r="A45" s="12" t="s">
        <v>30</v>
      </c>
      <c r="B45" s="26">
        <f>+B43+B44</f>
        <v>78060000</v>
      </c>
      <c r="C45" s="27">
        <f>+B45/B6</f>
        <v>5.8297236743838687E-2</v>
      </c>
      <c r="D45" s="26">
        <f>+D43+D44</f>
        <v>75755842</v>
      </c>
      <c r="E45" s="27">
        <f>+D45/D6</f>
        <v>5.9319122206646757E-2</v>
      </c>
    </row>
    <row r="46" spans="1:5" x14ac:dyDescent="0.25">
      <c r="A46" s="20"/>
      <c r="B46" s="19"/>
      <c r="C46" s="19"/>
      <c r="D46" s="28"/>
      <c r="E46" s="24"/>
    </row>
    <row r="47" spans="1:5" x14ac:dyDescent="0.25">
      <c r="A47" s="12" t="s">
        <v>31</v>
      </c>
      <c r="B47" s="19"/>
      <c r="C47" s="19"/>
      <c r="D47" s="28"/>
      <c r="E47" s="24"/>
    </row>
    <row r="48" spans="1:5" x14ac:dyDescent="0.25">
      <c r="A48" s="20" t="s">
        <v>28</v>
      </c>
      <c r="B48" s="18">
        <v>15279441</v>
      </c>
      <c r="C48" s="21">
        <f>+B48/$B$6</f>
        <v>1.1411083644510829E-2</v>
      </c>
      <c r="D48" s="28">
        <v>14836966</v>
      </c>
      <c r="E48" s="21">
        <f>+D48/$D$6</f>
        <v>1.1617794431350428E-2</v>
      </c>
    </row>
    <row r="49" spans="1:6" x14ac:dyDescent="0.25">
      <c r="A49" s="20" t="s">
        <v>29</v>
      </c>
      <c r="B49" s="18">
        <v>30000000</v>
      </c>
      <c r="C49" s="21">
        <f t="shared" ref="C49:C53" si="1">+B49/$B$6</f>
        <v>2.2404779686333084E-2</v>
      </c>
      <c r="D49" s="28">
        <v>25802788</v>
      </c>
      <c r="E49" s="21">
        <f t="shared" ref="E49:E53" si="2">+D49/$D$6</f>
        <v>2.0204365686334772E-2</v>
      </c>
    </row>
    <row r="50" spans="1:6" x14ac:dyDescent="0.25">
      <c r="A50" s="20" t="s">
        <v>32</v>
      </c>
      <c r="B50" s="18">
        <v>87000000</v>
      </c>
      <c r="C50" s="21">
        <f t="shared" si="1"/>
        <v>6.4973861090365945E-2</v>
      </c>
      <c r="D50" s="28">
        <v>99982249</v>
      </c>
      <c r="E50" s="21">
        <f t="shared" si="2"/>
        <v>7.8289133753227713E-2</v>
      </c>
    </row>
    <row r="51" spans="1:6" x14ac:dyDescent="0.25">
      <c r="A51" s="12" t="s">
        <v>33</v>
      </c>
      <c r="B51" s="26">
        <f>+B48+B49+B50</f>
        <v>132279441</v>
      </c>
      <c r="C51" s="27">
        <f t="shared" si="1"/>
        <v>9.8789724421209854E-2</v>
      </c>
      <c r="D51" s="26">
        <f>+D48+D49+D50</f>
        <v>140622003</v>
      </c>
      <c r="E51" s="27">
        <f t="shared" si="2"/>
        <v>0.11011129387091291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20686430</v>
      </c>
      <c r="C53" s="21">
        <f t="shared" si="1"/>
        <v>1.5449163554891711E-2</v>
      </c>
      <c r="D53" s="18">
        <v>26390149</v>
      </c>
      <c r="E53" s="21">
        <f t="shared" si="2"/>
        <v>2.0664287165900904E-2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50212500</v>
      </c>
      <c r="C55" s="27">
        <f>+B55/B6</f>
        <v>3.7499999999999999E-2</v>
      </c>
      <c r="D55" s="26">
        <v>47890865</v>
      </c>
      <c r="E55" s="27">
        <f>+D55/D6</f>
        <v>3.7499999980424241E-2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433275369</v>
      </c>
      <c r="C57" s="27">
        <f>+B57/B6</f>
        <v>0.32358130619865572</v>
      </c>
      <c r="D57" s="26">
        <f>+D40+D45+D51+D55</f>
        <v>442658856</v>
      </c>
      <c r="E57" s="27">
        <f>+D57/D6</f>
        <v>0.34661531152829705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516669344</v>
      </c>
      <c r="C59" s="27">
        <f>+B59/B6</f>
        <v>0.38586209410007466</v>
      </c>
      <c r="D59" s="26">
        <f>+D35-D57+D53</f>
        <v>457625531</v>
      </c>
      <c r="E59" s="27">
        <f>+D59/D6</f>
        <v>0.35833467204114255</v>
      </c>
      <c r="F59" s="55">
        <f>(+D59-B59)/B59</f>
        <v>-0.11427775556197892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516669344</v>
      </c>
      <c r="C61" s="21">
        <f>+C59</f>
        <v>0.38586209410007466</v>
      </c>
      <c r="D61" s="18">
        <f>+D59</f>
        <v>457625531</v>
      </c>
      <c r="E61" s="21">
        <f>+E59</f>
        <v>0.35833467204114255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f>+B6*4%</f>
        <v>53560000</v>
      </c>
      <c r="C63" s="21">
        <f>+B63/B6</f>
        <v>0.04</v>
      </c>
      <c r="D63" s="18">
        <f>+D6*4%</f>
        <v>51083589.359999999</v>
      </c>
      <c r="E63" s="21">
        <f>+D63/D6</f>
        <v>0.04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129167336</v>
      </c>
      <c r="C65" s="27">
        <f>+B65/B6</f>
        <v>9.6465523525018665E-2</v>
      </c>
      <c r="D65" s="30">
        <v>114406382.74375001</v>
      </c>
      <c r="E65" s="27">
        <f>+D65/D6</f>
        <v>8.9583668005391706E-2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387502008</v>
      </c>
      <c r="C67" s="27">
        <f>+B67/B6</f>
        <v>0.28939657057505602</v>
      </c>
      <c r="D67" s="30">
        <f>+D61-D65</f>
        <v>343219148.25625002</v>
      </c>
      <c r="E67" s="27">
        <f>+D67/D6</f>
        <v>0.26875100403575086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333942008</v>
      </c>
      <c r="C69" s="27">
        <f>+B69/B6</f>
        <v>0.24939657057505601</v>
      </c>
      <c r="D69" s="51">
        <f>+D59-D65-D63</f>
        <v>292135558.89625001</v>
      </c>
      <c r="E69" s="27">
        <f>+D69/D6</f>
        <v>0.22875100403575088</v>
      </c>
      <c r="F69" s="55">
        <f>(+D69-B69)/B69</f>
        <v>-0.12519074600446792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0.66269841269841268</v>
      </c>
      <c r="C72" s="19"/>
      <c r="D72" s="31">
        <v>0.58253968253968258</v>
      </c>
      <c r="E72" s="24"/>
    </row>
    <row r="73" spans="1:6" x14ac:dyDescent="0.25">
      <c r="A73" s="20" t="s">
        <v>43</v>
      </c>
      <c r="B73" s="31">
        <v>0.21999999999999997</v>
      </c>
      <c r="C73" s="19"/>
      <c r="D73" s="31">
        <v>0.23569482288828336</v>
      </c>
      <c r="E73" s="24"/>
    </row>
    <row r="74" spans="1:6" x14ac:dyDescent="0.25">
      <c r="A74" s="20" t="s">
        <v>44</v>
      </c>
      <c r="B74" s="18">
        <v>274850.29940119758</v>
      </c>
      <c r="C74" s="19"/>
      <c r="D74" s="18">
        <v>295021.95435967302</v>
      </c>
      <c r="E74" s="24"/>
    </row>
    <row r="75" spans="1:6" x14ac:dyDescent="0.25">
      <c r="A75" s="20" t="s">
        <v>45</v>
      </c>
      <c r="B75" s="18">
        <v>266467.06586826348</v>
      </c>
      <c r="C75" s="19"/>
      <c r="D75" s="18">
        <v>289849.99386920984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267441600</v>
      </c>
      <c r="E76" s="24"/>
    </row>
    <row r="77" spans="1:6" x14ac:dyDescent="0.25">
      <c r="A77" s="20" t="s">
        <v>47</v>
      </c>
      <c r="B77" s="21">
        <v>0.19</v>
      </c>
      <c r="C77" s="19"/>
      <c r="D77" s="21">
        <v>0.21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82</v>
      </c>
      <c r="E78" s="24"/>
    </row>
    <row r="79" spans="1:6" x14ac:dyDescent="0.25">
      <c r="A79" s="20" t="s">
        <v>49</v>
      </c>
      <c r="B79" s="18">
        <v>6029.411764705882</v>
      </c>
      <c r="C79" s="19"/>
      <c r="D79" s="28">
        <v>5436</v>
      </c>
      <c r="E79" s="24"/>
    </row>
    <row r="80" spans="1:6" x14ac:dyDescent="0.25">
      <c r="A80" s="20" t="s">
        <v>50</v>
      </c>
      <c r="B80" s="18">
        <v>34000</v>
      </c>
      <c r="C80" s="19"/>
      <c r="D80" s="18">
        <v>35829.683406916847</v>
      </c>
      <c r="E80" s="24"/>
    </row>
    <row r="81" spans="1:5" x14ac:dyDescent="0.25">
      <c r="A81" s="20" t="s">
        <v>51</v>
      </c>
      <c r="B81" s="18">
        <v>5040</v>
      </c>
      <c r="C81" s="19"/>
      <c r="D81" s="18">
        <v>5040</v>
      </c>
      <c r="E81" s="24"/>
    </row>
    <row r="82" spans="1:5" x14ac:dyDescent="0.25">
      <c r="A82" s="20" t="s">
        <v>52</v>
      </c>
      <c r="B82" s="18">
        <v>3340</v>
      </c>
      <c r="C82" s="19"/>
      <c r="D82" s="28">
        <v>2936</v>
      </c>
      <c r="E82" s="24"/>
    </row>
    <row r="83" spans="1:5" x14ac:dyDescent="0.25">
      <c r="A83" s="20" t="s">
        <v>53</v>
      </c>
      <c r="B83" s="18">
        <v>4074.7999999999997</v>
      </c>
      <c r="C83" s="19"/>
      <c r="D83" s="28">
        <v>3628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1948372</v>
      </c>
      <c r="C87" s="40"/>
      <c r="D87" s="18">
        <v>1734670</v>
      </c>
      <c r="E87" s="49">
        <f>(+D87-B87)/B87</f>
        <v>-0.10968233992276628</v>
      </c>
    </row>
    <row r="88" spans="1:5" x14ac:dyDescent="0.25">
      <c r="A88" s="41" t="s">
        <v>55</v>
      </c>
      <c r="B88" s="18">
        <v>2131252</v>
      </c>
      <c r="C88" s="40"/>
      <c r="D88" s="18">
        <v>1897491</v>
      </c>
      <c r="E88" s="50">
        <f>(+D88-B88)/B88</f>
        <v>-0.10968247771732297</v>
      </c>
    </row>
    <row r="89" spans="1:5" x14ac:dyDescent="0.25">
      <c r="A89" s="41" t="s">
        <v>56</v>
      </c>
      <c r="B89" s="18">
        <v>2377436</v>
      </c>
      <c r="C89" s="40"/>
      <c r="D89" s="18">
        <v>2116673</v>
      </c>
      <c r="E89" s="50">
        <f t="shared" ref="E89:E90" si="3">(+D89-B89)/B89</f>
        <v>-0.10968244781352685</v>
      </c>
    </row>
    <row r="90" spans="1:5" ht="15.75" thickBot="1" x14ac:dyDescent="0.3">
      <c r="A90" s="33" t="s">
        <v>57</v>
      </c>
      <c r="B90" s="42">
        <v>3587256</v>
      </c>
      <c r="C90" s="43"/>
      <c r="D90" s="42">
        <v>3193796</v>
      </c>
      <c r="E90" s="54">
        <f t="shared" si="3"/>
        <v>-0.10968272127776774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1677674</v>
      </c>
      <c r="C94" s="40"/>
      <c r="D94" s="18">
        <v>1476453</v>
      </c>
      <c r="E94" s="49">
        <f>(+D94-B94)/B94</f>
        <v>-0.11994046519168801</v>
      </c>
    </row>
    <row r="95" spans="1:5" x14ac:dyDescent="0.25">
      <c r="A95" s="41" t="s">
        <v>55</v>
      </c>
      <c r="B95" s="18">
        <v>1835145</v>
      </c>
      <c r="C95" s="40"/>
      <c r="D95" s="18">
        <v>1615075</v>
      </c>
      <c r="E95" s="50">
        <f>(+D95-B95)/B95</f>
        <v>-0.11991967937138483</v>
      </c>
    </row>
    <row r="96" spans="1:5" x14ac:dyDescent="0.25">
      <c r="A96" s="41" t="s">
        <v>56</v>
      </c>
      <c r="B96" s="18">
        <v>2047126</v>
      </c>
      <c r="C96" s="40"/>
      <c r="D96" s="18">
        <v>1801600</v>
      </c>
      <c r="E96" s="50">
        <f t="shared" ref="E96:E97" si="4">(+D96-B96)/B96</f>
        <v>-0.1199369262077664</v>
      </c>
    </row>
    <row r="97" spans="1:5" ht="15.75" thickBot="1" x14ac:dyDescent="0.3">
      <c r="A97" s="33" t="s">
        <v>57</v>
      </c>
      <c r="B97" s="42">
        <v>3088858</v>
      </c>
      <c r="C97" s="43"/>
      <c r="D97" s="42">
        <v>2718321</v>
      </c>
      <c r="E97" s="54">
        <f t="shared" si="4"/>
        <v>-0.11995922117494556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2017-03-06T16:23:26Z</dcterms:modified>
</cp:coreProperties>
</file>