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24" i="1" l="1"/>
  <c r="B24" i="1"/>
  <c r="D18" i="1"/>
  <c r="B18" i="1"/>
  <c r="D22" i="1" l="1"/>
  <c r="B19" i="1" l="1"/>
  <c r="D19" i="1"/>
  <c r="D6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<sst xmlns="http://schemas.openxmlformats.org/spreadsheetml/2006/main" count="96" uniqueCount="64">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</sst>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2" fillId="0" borderId="17" xfId="2" applyBorder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topLeftCell="A64" workbookViewId="0">
      <selection activeCell="H86" sqref="H86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7" t="s">
        <v>0</v>
      </c>
      <c r="B2" s="60" t="s">
        <v>1</v>
      </c>
      <c r="C2" s="61"/>
      <c r="D2" s="6"/>
      <c r="E2" s="6"/>
    </row>
    <row r="3" spans="1:6" ht="15.75" thickBot="1" x14ac:dyDescent="0.3">
      <c r="A3" s="58"/>
      <c r="B3" s="62"/>
      <c r="C3" s="63"/>
      <c r="D3" s="5" t="s">
        <v>2</v>
      </c>
      <c r="E3" s="5"/>
    </row>
    <row r="4" spans="1:6" x14ac:dyDescent="0.25">
      <c r="A4" s="58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9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1225000000</v>
      </c>
      <c r="C6" s="47">
        <v>1</v>
      </c>
      <c r="D6" s="46">
        <f>+D9+D10+D19+D28+D33+D53</f>
        <v>1130962390</v>
      </c>
      <c r="E6" s="15">
        <v>100</v>
      </c>
      <c r="F6" s="55">
        <f>(+D6-B6)/B6</f>
        <v>-7.6765395918367341E-2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718000000</v>
      </c>
      <c r="C9" s="21">
        <f>+B9/(B9+B10)</f>
        <v>0.95478723404255317</v>
      </c>
      <c r="D9" s="3">
        <v>668030227</v>
      </c>
      <c r="E9" s="21">
        <f>+D9/(D9+D10)</f>
        <v>0.98299522142910789</v>
      </c>
    </row>
    <row r="10" spans="1:6" x14ac:dyDescent="0.25">
      <c r="A10" s="20" t="s">
        <v>8</v>
      </c>
      <c r="B10" s="16">
        <v>34000000</v>
      </c>
      <c r="C10" s="21">
        <f>+B10/(B9+B10)</f>
        <v>4.5212765957446811E-2</v>
      </c>
      <c r="D10" s="3">
        <v>11556217</v>
      </c>
      <c r="E10" s="21">
        <f>+D10/(D9+D10)</f>
        <v>1.7004778570892151E-2</v>
      </c>
    </row>
    <row r="11" spans="1:6" x14ac:dyDescent="0.25">
      <c r="A11" s="20" t="s">
        <v>9</v>
      </c>
      <c r="B11" s="16">
        <v>62737125</v>
      </c>
      <c r="C11" s="21">
        <f>+B11/(B9+B10)</f>
        <v>8.3427027925531916E-2</v>
      </c>
      <c r="D11" s="44">
        <v>61746456</v>
      </c>
      <c r="E11" s="21">
        <f>+D11/(D9+D10)</f>
        <v>9.0858869456789809E-2</v>
      </c>
    </row>
    <row r="12" spans="1:6" x14ac:dyDescent="0.25">
      <c r="A12" s="20" t="s">
        <v>10</v>
      </c>
      <c r="B12" s="16">
        <v>69000000</v>
      </c>
      <c r="C12" s="21">
        <f>+B12/(B9+B10)</f>
        <v>9.1755319148936171E-2</v>
      </c>
      <c r="D12" s="44">
        <v>73303407</v>
      </c>
      <c r="E12" s="21">
        <f>+D12/(D9+D10)</f>
        <v>0.10786472809631265</v>
      </c>
    </row>
    <row r="13" spans="1:6" x14ac:dyDescent="0.25">
      <c r="A13" s="12" t="s">
        <v>11</v>
      </c>
      <c r="B13" s="26">
        <f>+B9+B10-B11-B12</f>
        <v>620262875</v>
      </c>
      <c r="C13" s="27">
        <f>+B13/(B9+B10)</f>
        <v>0.82481765292553189</v>
      </c>
      <c r="D13" s="26">
        <f>+D9+D10-D11-D12</f>
        <v>544536581</v>
      </c>
      <c r="E13" s="27">
        <f>+D13/(D9+D10)</f>
        <v>0.80127640244689757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231000000</v>
      </c>
      <c r="C16" s="21">
        <f>+B16/B19</f>
        <v>0.57037036896204851</v>
      </c>
      <c r="D16" s="3">
        <v>210883759</v>
      </c>
      <c r="E16" s="23">
        <v>0.49147774981419301</v>
      </c>
    </row>
    <row r="17" spans="1:6" x14ac:dyDescent="0.25">
      <c r="A17" s="20" t="s">
        <v>14</v>
      </c>
      <c r="B17" s="16">
        <v>38000000</v>
      </c>
      <c r="C17" s="21">
        <f>+B17/B19</f>
        <v>9.3827160262155165E-2</v>
      </c>
      <c r="D17" s="3">
        <v>33402018</v>
      </c>
      <c r="E17" s="23">
        <v>0.13748515967074823</v>
      </c>
    </row>
    <row r="18" spans="1:6" x14ac:dyDescent="0.25">
      <c r="A18" s="20" t="s">
        <v>15</v>
      </c>
      <c r="B18" s="18">
        <f>69000000+67000001</f>
        <v>136000001</v>
      </c>
      <c r="C18" s="21">
        <f>+B18/B19</f>
        <v>0.33580247077579639</v>
      </c>
      <c r="D18" s="16">
        <f>67074634+65772387</f>
        <v>132847021</v>
      </c>
      <c r="E18" s="23">
        <v>0.37103709051505873</v>
      </c>
    </row>
    <row r="19" spans="1:6" x14ac:dyDescent="0.25">
      <c r="A19" s="12" t="s">
        <v>16</v>
      </c>
      <c r="B19" s="26">
        <f>+B16+B17+B18</f>
        <v>405000001</v>
      </c>
      <c r="C19" s="48">
        <f>SUM(C16:C18)</f>
        <v>1</v>
      </c>
      <c r="D19" s="26">
        <f>+D16+D17+D18</f>
        <v>377132798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54285000</v>
      </c>
      <c r="C20" s="21">
        <f>+B20/B16</f>
        <v>0.23499999999999999</v>
      </c>
      <c r="D20" s="44">
        <v>49432605</v>
      </c>
      <c r="E20" s="21">
        <f>+D20/D16</f>
        <v>0.23440688479002311</v>
      </c>
    </row>
    <row r="21" spans="1:6" x14ac:dyDescent="0.25">
      <c r="A21" s="20" t="s">
        <v>18</v>
      </c>
      <c r="B21" s="18">
        <v>12730000</v>
      </c>
      <c r="C21" s="21">
        <f>+B21/B17</f>
        <v>0.33500000000000002</v>
      </c>
      <c r="D21" s="44">
        <v>7009226</v>
      </c>
      <c r="E21" s="21">
        <f>+D21/D17</f>
        <v>0.2098443872463035</v>
      </c>
    </row>
    <row r="22" spans="1:6" x14ac:dyDescent="0.25">
      <c r="A22" s="12" t="s">
        <v>19</v>
      </c>
      <c r="B22" s="18">
        <f>+B20+B21</f>
        <v>67015000</v>
      </c>
      <c r="C22" s="22">
        <f>+B22/B19</f>
        <v>0.16546913539390337</v>
      </c>
      <c r="D22" s="18">
        <f>+D20+D21</f>
        <v>56441831</v>
      </c>
      <c r="E22" s="21">
        <f>+D22/D19</f>
        <v>0.14966036181239267</v>
      </c>
    </row>
    <row r="23" spans="1:6" x14ac:dyDescent="0.25">
      <c r="A23" s="20" t="s">
        <v>9</v>
      </c>
      <c r="B23" s="18">
        <v>85777555</v>
      </c>
      <c r="C23" s="21">
        <f>+B23/B19</f>
        <v>0.21179643157581127</v>
      </c>
      <c r="D23" s="18">
        <v>88478642</v>
      </c>
      <c r="E23" s="21">
        <f>+D23/D19</f>
        <v>0.23460871732508398</v>
      </c>
    </row>
    <row r="24" spans="1:6" x14ac:dyDescent="0.25">
      <c r="A24" s="20" t="s">
        <v>20</v>
      </c>
      <c r="B24" s="18">
        <f>43500000+46000000</f>
        <v>89500000</v>
      </c>
      <c r="C24" s="21">
        <f>+B24/B19</f>
        <v>0.22098765377533913</v>
      </c>
      <c r="D24" s="16">
        <f>29275410+51012925</f>
        <v>80288335</v>
      </c>
      <c r="E24" s="21">
        <f>+D24/D19</f>
        <v>0.21289141497579323</v>
      </c>
    </row>
    <row r="25" spans="1:6" x14ac:dyDescent="0.25">
      <c r="A25" s="12" t="s">
        <v>11</v>
      </c>
      <c r="B25" s="26">
        <f>+B19-B22-B23-B24</f>
        <v>162707446</v>
      </c>
      <c r="C25" s="27">
        <f>+B25/B19</f>
        <v>0.40174677925494623</v>
      </c>
      <c r="D25" s="26">
        <f>+D19-D22-D23-D24</f>
        <v>151923990</v>
      </c>
      <c r="E25" s="27">
        <f>+D25/D19</f>
        <v>0.40283950588673012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30000000</v>
      </c>
      <c r="C28" s="21">
        <v>1</v>
      </c>
      <c r="D28" s="16">
        <v>34111047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9.3686900000000004E-2</v>
      </c>
      <c r="D29" s="16">
        <v>2672514</v>
      </c>
      <c r="E29" s="21">
        <f>+D29/D28</f>
        <v>7.8347463213310334E-2</v>
      </c>
    </row>
    <row r="30" spans="1:6" x14ac:dyDescent="0.25">
      <c r="A30" s="20" t="s">
        <v>20</v>
      </c>
      <c r="B30" s="18">
        <v>11500000</v>
      </c>
      <c r="C30" s="21">
        <f>+B30/B28</f>
        <v>0.38333333333333336</v>
      </c>
      <c r="D30" s="16">
        <v>9288653</v>
      </c>
      <c r="E30" s="21">
        <f>+D30/D28</f>
        <v>0.2723063000675412</v>
      </c>
    </row>
    <row r="31" spans="1:6" x14ac:dyDescent="0.25">
      <c r="A31" s="12" t="s">
        <v>11</v>
      </c>
      <c r="B31" s="26">
        <f>+B28-B29-B30</f>
        <v>15689393</v>
      </c>
      <c r="C31" s="27">
        <f>+B31/B28</f>
        <v>0.52297976666666668</v>
      </c>
      <c r="D31" s="26">
        <f>+D28-D29-D30</f>
        <v>22149880</v>
      </c>
      <c r="E31" s="27">
        <f>+D31/D28</f>
        <v>0.64934623671914848</v>
      </c>
    </row>
    <row r="32" spans="1:6" x14ac:dyDescent="0.25">
      <c r="A32" s="20"/>
      <c r="B32" s="18"/>
      <c r="C32" s="19"/>
      <c r="D32" s="18"/>
      <c r="E32" s="24"/>
    </row>
    <row r="33" spans="1:6" x14ac:dyDescent="0.25">
      <c r="A33" s="12" t="s">
        <v>23</v>
      </c>
      <c r="B33" s="18">
        <v>18513223</v>
      </c>
      <c r="C33" s="21">
        <f>+B33/B6</f>
        <v>1.5112835102040817E-2</v>
      </c>
      <c r="D33" s="18">
        <v>21213637</v>
      </c>
      <c r="E33" s="21">
        <f>+D33/D6</f>
        <v>1.8757155134044731E-2</v>
      </c>
      <c r="F33" s="3"/>
    </row>
    <row r="34" spans="1:6" x14ac:dyDescent="0.25">
      <c r="A34" s="20"/>
      <c r="B34" s="19"/>
      <c r="C34" s="19"/>
      <c r="D34" s="17"/>
      <c r="E34" s="17"/>
    </row>
    <row r="35" spans="1:6" x14ac:dyDescent="0.25">
      <c r="A35" s="12" t="s">
        <v>24</v>
      </c>
      <c r="B35" s="26">
        <f>+B13+B25+B31+B33</f>
        <v>817172937</v>
      </c>
      <c r="C35" s="27">
        <f>+B35/B6</f>
        <v>0.6670799485714286</v>
      </c>
      <c r="D35" s="26">
        <f>+D13+D25+D31+D33</f>
        <v>739824088</v>
      </c>
      <c r="E35" s="27">
        <f>+D35/D6</f>
        <v>0.654154456895777</v>
      </c>
    </row>
    <row r="36" spans="1:6" x14ac:dyDescent="0.25">
      <c r="A36" s="20"/>
      <c r="B36" s="18"/>
      <c r="C36" s="19"/>
      <c r="D36" s="25"/>
      <c r="E36" s="17"/>
    </row>
    <row r="37" spans="1:6" x14ac:dyDescent="0.25">
      <c r="A37" s="12" t="s">
        <v>25</v>
      </c>
      <c r="B37" s="19"/>
      <c r="C37" s="19"/>
      <c r="D37" s="16"/>
      <c r="E37" s="17"/>
    </row>
    <row r="38" spans="1:6" x14ac:dyDescent="0.25">
      <c r="A38" s="20" t="s">
        <v>9</v>
      </c>
      <c r="B38" s="18">
        <v>86223428</v>
      </c>
      <c r="C38" s="21">
        <f>+B38/$B$6</f>
        <v>7.0386471836734688E-2</v>
      </c>
      <c r="D38" s="44">
        <v>83720336</v>
      </c>
      <c r="E38" s="21">
        <f>+D38/$D$6</f>
        <v>7.4025747222239632E-2</v>
      </c>
    </row>
    <row r="39" spans="1:6" x14ac:dyDescent="0.25">
      <c r="A39" s="20" t="s">
        <v>10</v>
      </c>
      <c r="B39" s="18">
        <v>83500000</v>
      </c>
      <c r="C39" s="21">
        <f t="shared" ref="C39:C40" si="0">+B39/$B$6</f>
        <v>6.8163265306122447E-2</v>
      </c>
      <c r="D39" s="44">
        <v>82438880</v>
      </c>
      <c r="E39" s="21">
        <f>+D39/$D$6</f>
        <v>7.2892680365790066E-2</v>
      </c>
    </row>
    <row r="40" spans="1:6" x14ac:dyDescent="0.25">
      <c r="A40" s="12" t="s">
        <v>26</v>
      </c>
      <c r="B40" s="26">
        <f>+B38+B39</f>
        <v>169723428</v>
      </c>
      <c r="C40" s="27">
        <f t="shared" si="0"/>
        <v>0.13854973714285715</v>
      </c>
      <c r="D40" s="26">
        <f>+D38+D39</f>
        <v>166159216</v>
      </c>
      <c r="E40" s="27">
        <f>+D40/$D$6</f>
        <v>0.1469184275880297</v>
      </c>
    </row>
    <row r="41" spans="1:6" x14ac:dyDescent="0.25">
      <c r="A41" s="20" t="s">
        <v>5</v>
      </c>
      <c r="B41" s="19"/>
      <c r="C41" s="19"/>
      <c r="D41" s="28"/>
      <c r="E41" s="24"/>
    </row>
    <row r="42" spans="1:6" x14ac:dyDescent="0.25">
      <c r="A42" s="12" t="s">
        <v>27</v>
      </c>
      <c r="B42" s="19"/>
      <c r="C42" s="19"/>
      <c r="D42" s="24"/>
      <c r="E42" s="24"/>
    </row>
    <row r="43" spans="1:6" x14ac:dyDescent="0.25">
      <c r="A43" s="20" t="s">
        <v>28</v>
      </c>
      <c r="B43" s="18">
        <v>3910953</v>
      </c>
      <c r="C43" s="21">
        <f>+B43/$B$6</f>
        <v>3.1926146938775512E-3</v>
      </c>
      <c r="D43" s="28">
        <v>2770622</v>
      </c>
      <c r="E43" s="21">
        <f>+D43/D6</f>
        <v>2.4497914559298475E-3</v>
      </c>
    </row>
    <row r="44" spans="1:6" x14ac:dyDescent="0.25">
      <c r="A44" s="20" t="s">
        <v>29</v>
      </c>
      <c r="B44" s="13">
        <v>67309047</v>
      </c>
      <c r="C44" s="21">
        <f>+B44/B6</f>
        <v>5.4946160816326528E-2</v>
      </c>
      <c r="D44" s="28">
        <v>63814303</v>
      </c>
      <c r="E44" s="21">
        <f>+D44/D6</f>
        <v>5.6424779076870983E-2</v>
      </c>
    </row>
    <row r="45" spans="1:6" x14ac:dyDescent="0.25">
      <c r="A45" s="12" t="s">
        <v>30</v>
      </c>
      <c r="B45" s="26">
        <f>+B43+B44</f>
        <v>71220000</v>
      </c>
      <c r="C45" s="27">
        <f>+B45/B6</f>
        <v>5.8138775510204084E-2</v>
      </c>
      <c r="D45" s="26">
        <f>+D43+D44</f>
        <v>66584925</v>
      </c>
      <c r="E45" s="27">
        <f>+D45/D6</f>
        <v>5.8874570532800832E-2</v>
      </c>
    </row>
    <row r="46" spans="1:6" x14ac:dyDescent="0.25">
      <c r="A46" s="20"/>
      <c r="B46" s="19"/>
      <c r="C46" s="19"/>
      <c r="D46" s="28"/>
      <c r="E46" s="24"/>
    </row>
    <row r="47" spans="1:6" x14ac:dyDescent="0.25">
      <c r="A47" s="12" t="s">
        <v>31</v>
      </c>
      <c r="B47" s="19"/>
      <c r="C47" s="19"/>
      <c r="D47" s="28"/>
      <c r="E47" s="24"/>
    </row>
    <row r="48" spans="1:6" x14ac:dyDescent="0.25">
      <c r="A48" s="20" t="s">
        <v>28</v>
      </c>
      <c r="B48" s="18">
        <v>15279441</v>
      </c>
      <c r="C48" s="21">
        <f>+B48/$B$6</f>
        <v>1.2473013061224491E-2</v>
      </c>
      <c r="D48" s="28">
        <v>13338535</v>
      </c>
      <c r="E48" s="21">
        <f>+D48/$D$6</f>
        <v>1.1793968674767338E-2</v>
      </c>
    </row>
    <row r="49" spans="1:6" x14ac:dyDescent="0.25">
      <c r="A49" s="20" t="s">
        <v>29</v>
      </c>
      <c r="B49" s="18">
        <v>30000000</v>
      </c>
      <c r="C49" s="21">
        <f t="shared" ref="C49:C53" si="1">+B49/$B$6</f>
        <v>2.4489795918367346E-2</v>
      </c>
      <c r="D49" s="28">
        <v>27620320</v>
      </c>
      <c r="E49" s="21">
        <f t="shared" ref="E49:E53" si="2">+D49/$D$6</f>
        <v>2.4421961547280099E-2</v>
      </c>
    </row>
    <row r="50" spans="1:6" x14ac:dyDescent="0.25">
      <c r="A50" s="20" t="s">
        <v>32</v>
      </c>
      <c r="B50" s="18">
        <v>105000000</v>
      </c>
      <c r="C50" s="21">
        <f t="shared" si="1"/>
        <v>8.5714285714285715E-2</v>
      </c>
      <c r="D50" s="28">
        <v>114382267</v>
      </c>
      <c r="E50" s="21">
        <f t="shared" si="2"/>
        <v>0.10113710943119868</v>
      </c>
    </row>
    <row r="51" spans="1:6" x14ac:dyDescent="0.25">
      <c r="A51" s="12" t="s">
        <v>33</v>
      </c>
      <c r="B51" s="26">
        <f>+B48+B49+B50</f>
        <v>150279441</v>
      </c>
      <c r="C51" s="27">
        <f t="shared" si="1"/>
        <v>0.12267709469387755</v>
      </c>
      <c r="D51" s="26">
        <f>+D48+D49+D50</f>
        <v>155341122</v>
      </c>
      <c r="E51" s="27">
        <f t="shared" si="2"/>
        <v>0.13735303965324611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19486776</v>
      </c>
      <c r="C53" s="21">
        <f t="shared" si="1"/>
        <v>1.5907572244897958E-2</v>
      </c>
      <c r="D53" s="18">
        <v>18918464</v>
      </c>
      <c r="E53" s="21">
        <f t="shared" si="2"/>
        <v>1.672775696811633E-2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45937500</v>
      </c>
      <c r="C55" s="27">
        <f>+B55/B6</f>
        <v>3.7499999999999999E-2</v>
      </c>
      <c r="D55" s="26">
        <v>42411090</v>
      </c>
      <c r="E55" s="27">
        <f>+D55/D6</f>
        <v>3.7500000331576015E-2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437160369</v>
      </c>
      <c r="C57" s="27">
        <f>+B57/B6</f>
        <v>0.35686560734693878</v>
      </c>
      <c r="D57" s="26">
        <f>+D40+D45+D51+D55</f>
        <v>430496353</v>
      </c>
      <c r="E57" s="27">
        <f>+D57/D6</f>
        <v>0.38064603810565267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399499344</v>
      </c>
      <c r="C59" s="27">
        <f>+B59/B6</f>
        <v>0.32612191346938774</v>
      </c>
      <c r="D59" s="26">
        <f>+D35-D57+D53</f>
        <v>328246199</v>
      </c>
      <c r="E59" s="27">
        <f>+D59/D6</f>
        <v>0.29023617575824073</v>
      </c>
      <c r="F59" s="55">
        <f>(+D59-B59)/B59</f>
        <v>-0.17835610012916567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399499344</v>
      </c>
      <c r="C61" s="21">
        <f>+C59</f>
        <v>0.32612191346938774</v>
      </c>
      <c r="D61" s="18">
        <f>+D59</f>
        <v>328246199</v>
      </c>
      <c r="E61" s="21">
        <f>+E59</f>
        <v>0.29023617575824073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v>49000000</v>
      </c>
      <c r="C63" s="21">
        <f>+B63/B6</f>
        <v>0.04</v>
      </c>
      <c r="D63" s="18">
        <v>45238496</v>
      </c>
      <c r="E63" s="21">
        <f>+D63/D6</f>
        <v>4.0000000353681078E-2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99874836</v>
      </c>
      <c r="C65" s="27">
        <f>+B65/B6</f>
        <v>8.1530478367346934E-2</v>
      </c>
      <c r="D65" s="30">
        <v>82061549</v>
      </c>
      <c r="E65" s="27">
        <f>+D65/D6</f>
        <v>7.2559043276408164E-2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299624508</v>
      </c>
      <c r="C67" s="27">
        <f>+B67/B6</f>
        <v>0.24459143510204082</v>
      </c>
      <c r="D67" s="30">
        <f>+D61-D65</f>
        <v>246184650</v>
      </c>
      <c r="E67" s="27">
        <f>+D67/D6</f>
        <v>0.21767713248183257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250624508</v>
      </c>
      <c r="C69" s="27">
        <f>+B69/B6</f>
        <v>0.20459143510204081</v>
      </c>
      <c r="D69" s="51">
        <f>+D59-D65-D63</f>
        <v>200946154</v>
      </c>
      <c r="E69" s="27">
        <f>+D69/D6</f>
        <v>0.1776771321281515</v>
      </c>
      <c r="F69" s="55">
        <f>(+D69-B69)/B69</f>
        <v>-0.19821826044243049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0.64810000000000001</v>
      </c>
      <c r="C72" s="19"/>
      <c r="D72" s="31">
        <v>0.63429999999999997</v>
      </c>
      <c r="E72" s="24"/>
    </row>
    <row r="73" spans="1:6" x14ac:dyDescent="0.25">
      <c r="A73" s="20" t="s">
        <v>43</v>
      </c>
      <c r="B73" s="31">
        <v>0.22</v>
      </c>
      <c r="C73" s="19"/>
      <c r="D73" s="31">
        <v>0.24</v>
      </c>
      <c r="E73" s="24"/>
    </row>
    <row r="74" spans="1:6" x14ac:dyDescent="0.25">
      <c r="A74" s="20" t="s">
        <v>44</v>
      </c>
      <c r="B74" s="18">
        <v>214857</v>
      </c>
      <c r="C74" s="19"/>
      <c r="D74" s="18">
        <v>198419</v>
      </c>
      <c r="E74" s="24"/>
    </row>
    <row r="75" spans="1:6" x14ac:dyDescent="0.25">
      <c r="A75" s="20" t="s">
        <v>45</v>
      </c>
      <c r="B75" s="18">
        <v>205143</v>
      </c>
      <c r="C75" s="19"/>
      <c r="D75" s="18">
        <v>195045</v>
      </c>
      <c r="E75" s="24"/>
    </row>
    <row r="76" spans="1:6" x14ac:dyDescent="0.25">
      <c r="A76" s="20" t="s">
        <v>46</v>
      </c>
      <c r="B76" s="18">
        <v>256739110</v>
      </c>
      <c r="C76" s="19"/>
      <c r="D76" s="18">
        <v>252727105</v>
      </c>
      <c r="E76" s="24"/>
    </row>
    <row r="77" spans="1:6" x14ac:dyDescent="0.25">
      <c r="A77" s="20" t="s">
        <v>47</v>
      </c>
      <c r="B77" s="21">
        <v>0.21</v>
      </c>
      <c r="C77" s="19"/>
      <c r="D77" s="21">
        <v>0.22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77</v>
      </c>
      <c r="E78" s="24"/>
    </row>
    <row r="79" spans="1:6" x14ac:dyDescent="0.25">
      <c r="A79" s="20" t="s">
        <v>49</v>
      </c>
      <c r="B79" s="18">
        <v>6794</v>
      </c>
      <c r="C79" s="19"/>
      <c r="D79" s="28">
        <v>6217</v>
      </c>
      <c r="E79" s="24"/>
    </row>
    <row r="80" spans="1:6" x14ac:dyDescent="0.25">
      <c r="A80" s="20" t="s">
        <v>50</v>
      </c>
      <c r="B80" s="18">
        <v>34001</v>
      </c>
      <c r="C80" s="19"/>
      <c r="D80" s="18">
        <v>33921</v>
      </c>
      <c r="E80" s="24"/>
    </row>
    <row r="81" spans="1:5" x14ac:dyDescent="0.25">
      <c r="A81" s="20" t="s">
        <v>51</v>
      </c>
      <c r="B81" s="18">
        <v>5400</v>
      </c>
      <c r="C81" s="19"/>
      <c r="D81" s="18">
        <v>5400</v>
      </c>
      <c r="E81" s="24"/>
    </row>
    <row r="82" spans="1:5" x14ac:dyDescent="0.25">
      <c r="A82" s="20" t="s">
        <v>52</v>
      </c>
      <c r="B82" s="18">
        <v>3500</v>
      </c>
      <c r="C82" s="19"/>
      <c r="D82" s="28">
        <v>3425</v>
      </c>
      <c r="E82" s="24"/>
    </row>
    <row r="83" spans="1:5" x14ac:dyDescent="0.25">
      <c r="A83" s="20" t="s">
        <v>53</v>
      </c>
      <c r="B83" s="18">
        <v>4270</v>
      </c>
      <c r="C83" s="19"/>
      <c r="D83" s="28">
        <v>4261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56"/>
    </row>
    <row r="87" spans="1:5" x14ac:dyDescent="0.25">
      <c r="A87" s="39" t="s">
        <v>54</v>
      </c>
      <c r="B87" s="18">
        <v>1514337</v>
      </c>
      <c r="C87" s="40"/>
      <c r="D87" s="18">
        <v>1244246</v>
      </c>
      <c r="E87" s="49">
        <f>(+D87-B87)/B87</f>
        <v>-0.1783559405865405</v>
      </c>
    </row>
    <row r="88" spans="1:5" x14ac:dyDescent="0.25">
      <c r="A88" s="41" t="s">
        <v>55</v>
      </c>
      <c r="B88" s="18">
        <v>1656477</v>
      </c>
      <c r="C88" s="40"/>
      <c r="D88" s="18">
        <v>1361035</v>
      </c>
      <c r="E88" s="50">
        <f>(+D88-B88)/B88</f>
        <v>-0.17835563065469667</v>
      </c>
    </row>
    <row r="89" spans="1:5" x14ac:dyDescent="0.25">
      <c r="A89" s="41" t="s">
        <v>56</v>
      </c>
      <c r="B89" s="18">
        <v>1847820</v>
      </c>
      <c r="C89" s="40"/>
      <c r="D89" s="18">
        <v>1518250</v>
      </c>
      <c r="E89" s="50">
        <f t="shared" ref="E89:E90" si="3">(+D89-B89)/B89</f>
        <v>-0.17835611693779696</v>
      </c>
    </row>
    <row r="90" spans="1:5" ht="15.75" thickBot="1" x14ac:dyDescent="0.3">
      <c r="A90" s="33" t="s">
        <v>57</v>
      </c>
      <c r="B90" s="42">
        <v>2788130</v>
      </c>
      <c r="C90" s="43"/>
      <c r="D90" s="42">
        <v>2290850</v>
      </c>
      <c r="E90" s="54">
        <f t="shared" si="3"/>
        <v>-0.17835610247728764</v>
      </c>
    </row>
    <row r="91" spans="1:5" ht="15.75" thickBot="1" x14ac:dyDescent="0.3"/>
    <row r="92" spans="1:5" ht="15.75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thickBot="1" x14ac:dyDescent="0.3">
      <c r="A93" s="38" t="s">
        <v>60</v>
      </c>
      <c r="B93" s="38"/>
      <c r="C93" s="38"/>
      <c r="D93" s="38"/>
      <c r="E93" s="37"/>
    </row>
    <row r="94" spans="1:5" x14ac:dyDescent="0.25">
      <c r="A94" s="39" t="s">
        <v>54</v>
      </c>
      <c r="B94" s="18">
        <v>1266686</v>
      </c>
      <c r="C94" s="40"/>
      <c r="D94" s="18">
        <v>1015605</v>
      </c>
      <c r="E94" s="49">
        <f>(+D94-B94)/B94</f>
        <v>-0.19821881666016677</v>
      </c>
    </row>
    <row r="95" spans="1:5" x14ac:dyDescent="0.25">
      <c r="A95" s="41" t="s">
        <v>55</v>
      </c>
      <c r="B95" s="18">
        <v>1385580</v>
      </c>
      <c r="C95" s="40"/>
      <c r="D95" s="18">
        <v>1110933</v>
      </c>
      <c r="E95" s="50">
        <f>(+D95-B95)/B95</f>
        <v>-0.1982180747412636</v>
      </c>
    </row>
    <row r="96" spans="1:5" x14ac:dyDescent="0.25">
      <c r="A96" s="41" t="s">
        <v>56</v>
      </c>
      <c r="B96" s="18">
        <v>1545631</v>
      </c>
      <c r="C96" s="40"/>
      <c r="D96" s="18">
        <v>1239259</v>
      </c>
      <c r="E96" s="50">
        <f t="shared" ref="E96:E97" si="4">(+D96-B96)/B96</f>
        <v>-0.198218074042252</v>
      </c>
    </row>
    <row r="97" spans="1:5" ht="15.75" thickBot="1" x14ac:dyDescent="0.3">
      <c r="A97" s="33" t="s">
        <v>57</v>
      </c>
      <c r="B97" s="42">
        <v>2332165</v>
      </c>
      <c r="C97" s="43"/>
      <c r="D97" s="42">
        <v>1869887</v>
      </c>
      <c r="E97" s="54">
        <f t="shared" si="4"/>
        <v>-0.198218393638529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2017-12-04T16:47:08Z</dcterms:modified>
</cp:coreProperties>
</file>