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B19" l="1"/>
  <c r="D19"/>
  <c r="D6" s="1"/>
  <c r="C9"/>
  <c r="B31"/>
  <c r="C31" s="1"/>
  <c r="E97"/>
  <c r="E96"/>
  <c r="E95"/>
  <c r="E94"/>
  <c r="D22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D63"/>
  <c r="E63" s="1"/>
  <c r="E33"/>
  <c r="C10"/>
  <c r="C11"/>
  <c r="C12"/>
  <c r="B13"/>
  <c r="C13" s="1"/>
  <c r="B6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B63"/>
  <c r="C63" s="1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<sst xmlns="http://schemas.openxmlformats.org/spreadsheetml/2006/main" count="96" uniqueCount="64">
  <si>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</si>
  <si>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</si>
  <si>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</si>
  <si>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</si>
  <si>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</si>
  <si>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</si>
  <si>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</si>
  <si>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</si>
  <si>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</si>
  <si>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</si>
  <si>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</si>
  <si>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</si>
  <si>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</si>
  <si>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</si>
  <si>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</si>
  <si>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</si>
  <si>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</si>
  <si>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</si>
  <si>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</si>
  <si>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</si>
  <si>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</si>
  <si>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</si>
  <si>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</si>
  <si>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</si>
  <si>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</si>
  <si>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</si>
  <si>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</si>
  <si>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</si>
  <si>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</si>
  <si>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</si>
  <si>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</si>
  <si>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</si>
  <si>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</si>
  <si>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</si>
  <si>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</si>
  <si>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</si>
  <si>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</si>
  <si>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</si>
  <si>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</si>
  <si>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</si>
  <si>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</si>
  <si>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</si>
  <si>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</si>
  <si>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</si>
  <si>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</si>
  <si>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</si>
  <si>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</si>
  <si>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</si>
  <si>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</si>
  <si>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</si>
  <si>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</si>
  <si>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</si>
  <si>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</si>
  <si>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</si>
  <si>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</si>
  <si>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</si>
  <si>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</si>
  <si>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</si>
  <si>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</si>
  <si>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</si>
  <si>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</si>
  <si>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</si>
  <si>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</si>
  <si>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Octubre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</si>
</sst>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D98" sqref="D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5" t="s">
        <v>63</v>
      </c>
      <c r="E4" s="5" t="s">
        <v>3</v>
      </c>
    </row>
    <row r="5" spans="1:6" ht="15.75" thickBot="1">
      <c r="A5" s="58"/>
      <c r="B5" s="9">
        <v>2015</v>
      </c>
      <c r="C5" s="10"/>
      <c r="D5" s="11">
        <v>2015</v>
      </c>
      <c r="E5" s="11"/>
    </row>
    <row r="6" spans="1:6">
      <c r="A6" s="12" t="s">
        <v>4</v>
      </c>
      <c r="B6" s="46">
        <f>+B9+B10+B19+B28+B33+B53</f>
        <v>1337000001</v>
      </c>
      <c r="C6" s="47">
        <v>1</v>
      </c>
      <c r="D6" s="46">
        <f>+D9+D10+D19+D28+D33+D53</f>
        <v>1229735361</v>
      </c>
      <c r="E6" s="15">
        <v>100</v>
      </c>
      <c r="F6" s="55">
        <f>(+D6-B6)/B6</f>
        <v>-8.0227853343135494E-2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804191320</v>
      </c>
      <c r="C9" s="21">
        <f>+B9/(B9+B10)</f>
        <v>0.95908326888382023</v>
      </c>
      <c r="D9" s="3">
        <v>738291980</v>
      </c>
      <c r="E9" s="21">
        <f>+D9/(D9+D10)</f>
        <v>0.96615062434841703</v>
      </c>
    </row>
    <row r="10" spans="1:6">
      <c r="A10" s="20" t="s">
        <v>8</v>
      </c>
      <c r="B10" s="16">
        <v>34308679</v>
      </c>
      <c r="C10" s="21">
        <f>+B10/(B9+B10)</f>
        <v>4.0916731116179765E-2</v>
      </c>
      <c r="D10" s="3">
        <v>25866280</v>
      </c>
      <c r="E10" s="21">
        <f>+D10/(D9+D10)</f>
        <v>3.3849375651582962E-2</v>
      </c>
    </row>
    <row r="11" spans="1:6">
      <c r="A11" s="20" t="s">
        <v>9</v>
      </c>
      <c r="B11" s="16">
        <v>65028587</v>
      </c>
      <c r="C11" s="21">
        <f>+B11/(B9+B10)</f>
        <v>7.7553472960707776E-2</v>
      </c>
      <c r="D11" s="44">
        <v>66188639</v>
      </c>
      <c r="E11" s="21">
        <f>+D11/(D9+D10)</f>
        <v>8.661640194794204E-2</v>
      </c>
    </row>
    <row r="12" spans="1:6">
      <c r="A12" s="20" t="s">
        <v>10</v>
      </c>
      <c r="B12" s="16">
        <v>90000000</v>
      </c>
      <c r="C12" s="21">
        <f>+B12/(B9+B10)</f>
        <v>0.10733452606718488</v>
      </c>
      <c r="D12" s="44">
        <v>89490124</v>
      </c>
      <c r="E12" s="21">
        <f>+D12/(D9+D10)</f>
        <v>0.11710941134104864</v>
      </c>
    </row>
    <row r="13" spans="1:6">
      <c r="A13" s="12" t="s">
        <v>11</v>
      </c>
      <c r="B13" s="26">
        <f>+B9+B10-B11-B12</f>
        <v>683471412</v>
      </c>
      <c r="C13" s="27">
        <f>+B13/(B9+B10)</f>
        <v>0.81511200097210734</v>
      </c>
      <c r="D13" s="26">
        <f>+D9+D10-D11-D12</f>
        <v>608479497</v>
      </c>
      <c r="E13" s="27">
        <f>+D13/(D9+D10)</f>
        <v>0.79627418671100936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244499794</v>
      </c>
      <c r="C16" s="21">
        <f>+B16/B19</f>
        <v>0.57327079366526656</v>
      </c>
      <c r="D16" s="3">
        <v>230918382</v>
      </c>
      <c r="E16" s="23">
        <v>0.49147774981419301</v>
      </c>
    </row>
    <row r="17" spans="1:6">
      <c r="A17" s="20" t="s">
        <v>14</v>
      </c>
      <c r="B17" s="16">
        <v>32000211</v>
      </c>
      <c r="C17" s="21">
        <f>+B17/B19</f>
        <v>7.5029864268212815E-2</v>
      </c>
      <c r="D17" s="3">
        <v>32327693</v>
      </c>
      <c r="E17" s="23">
        <v>0.13748515967074823</v>
      </c>
    </row>
    <row r="18" spans="1:6">
      <c r="A18" s="20" t="s">
        <v>15</v>
      </c>
      <c r="B18" s="18">
        <f>66999896+82999751</f>
        <v>149999647</v>
      </c>
      <c r="C18" s="21">
        <f>+B18/B19</f>
        <v>0.35169934206652059</v>
      </c>
      <c r="D18" s="16">
        <f>66064765+62042081</f>
        <v>128106846</v>
      </c>
      <c r="E18" s="23">
        <v>0.37103709051505873</v>
      </c>
    </row>
    <row r="19" spans="1:6">
      <c r="A19" s="12" t="s">
        <v>16</v>
      </c>
      <c r="B19" s="26">
        <f>+B16+B17+B18</f>
        <v>426499652</v>
      </c>
      <c r="C19" s="48">
        <f>SUM(C16:C18)</f>
        <v>1</v>
      </c>
      <c r="D19" s="26">
        <f>+D16+D17+D18</f>
        <v>391352921</v>
      </c>
      <c r="E19" s="48">
        <f>SUM(E16:E18)</f>
        <v>1</v>
      </c>
      <c r="F19" s="3"/>
    </row>
    <row r="20" spans="1:6">
      <c r="A20" s="20" t="s">
        <v>17</v>
      </c>
      <c r="B20" s="18">
        <v>58679950</v>
      </c>
      <c r="C20" s="21">
        <f>+B20/B16</f>
        <v>0.23999999770960953</v>
      </c>
      <c r="D20" s="44">
        <v>44002110</v>
      </c>
      <c r="E20" s="21">
        <f>+D20/D16</f>
        <v>0.19055265162909379</v>
      </c>
    </row>
    <row r="21" spans="1:6">
      <c r="A21" s="20" t="s">
        <v>18</v>
      </c>
      <c r="B21" s="18">
        <v>9984066</v>
      </c>
      <c r="C21" s="21">
        <f>+B21/B17</f>
        <v>0.31200000524996541</v>
      </c>
      <c r="D21" s="44">
        <v>9817398</v>
      </c>
      <c r="E21" s="21">
        <f>+D21/D17</f>
        <v>0.30368384159055212</v>
      </c>
    </row>
    <row r="22" spans="1:6">
      <c r="A22" s="12" t="s">
        <v>19</v>
      </c>
      <c r="B22" s="18">
        <f>+B20+B21</f>
        <v>68664016</v>
      </c>
      <c r="C22" s="22">
        <f>+B22/B19</f>
        <v>0.16099430721223659</v>
      </c>
      <c r="D22" s="18">
        <f>+D20+D21</f>
        <v>53819508</v>
      </c>
      <c r="E22" s="21">
        <f>+D22/D19</f>
        <v>0.13752167190289094</v>
      </c>
    </row>
    <row r="23" spans="1:6">
      <c r="A23" s="20" t="s">
        <v>9</v>
      </c>
      <c r="B23" s="18">
        <v>88332776</v>
      </c>
      <c r="C23" s="21">
        <f>+B23/B19</f>
        <v>0.20711101541531857</v>
      </c>
      <c r="D23" s="16">
        <v>78504270</v>
      </c>
      <c r="E23" s="21">
        <f>+D23/D19</f>
        <v>0.20059712292271353</v>
      </c>
    </row>
    <row r="24" spans="1:6">
      <c r="A24" s="20" t="s">
        <v>20</v>
      </c>
      <c r="B24" s="18">
        <f>55610089+51548913</f>
        <v>107159002</v>
      </c>
      <c r="C24" s="21">
        <f>+B24/B19</f>
        <v>0.25125226127968797</v>
      </c>
      <c r="D24" s="16">
        <f>45981660+63122477</f>
        <v>109104137</v>
      </c>
      <c r="E24" s="21">
        <f>+D24/D19</f>
        <v>0.27878707720185891</v>
      </c>
    </row>
    <row r="25" spans="1:6">
      <c r="A25" s="12" t="s">
        <v>11</v>
      </c>
      <c r="B25" s="26">
        <f>+B19-B22-B23-B24</f>
        <v>162343858</v>
      </c>
      <c r="C25" s="27">
        <f>+B25/B19</f>
        <v>0.38064241609275684</v>
      </c>
      <c r="D25" s="26">
        <f>+D19-D22-D23-D24</f>
        <v>149925006</v>
      </c>
      <c r="E25" s="27">
        <f>+D25/D19</f>
        <v>0.38309412797253656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40000140</v>
      </c>
      <c r="C28" s="21">
        <v>1</v>
      </c>
      <c r="D28" s="16">
        <v>39093351</v>
      </c>
      <c r="E28" s="21">
        <v>1</v>
      </c>
    </row>
    <row r="29" spans="1:6">
      <c r="A29" s="20" t="s">
        <v>9</v>
      </c>
      <c r="B29" s="18">
        <v>4145590</v>
      </c>
      <c r="C29" s="21">
        <f>+B29/B28</f>
        <v>0.10363938726214458</v>
      </c>
      <c r="D29" s="16">
        <v>2128710</v>
      </c>
      <c r="E29" s="21">
        <f>+D29/D28</f>
        <v>5.4451970617714507E-2</v>
      </c>
    </row>
    <row r="30" spans="1:6">
      <c r="A30" s="20" t="s">
        <v>20</v>
      </c>
      <c r="B30" s="18">
        <v>14797929</v>
      </c>
      <c r="C30" s="21">
        <f>+B30/B28</f>
        <v>0.36994693018574437</v>
      </c>
      <c r="D30" s="16">
        <v>16459253</v>
      </c>
      <c r="E30" s="21">
        <f>+D30/D28</f>
        <v>0.42102435782494063</v>
      </c>
    </row>
    <row r="31" spans="1:6">
      <c r="A31" s="12" t="s">
        <v>11</v>
      </c>
      <c r="B31" s="26">
        <f>+B28-B29-B30</f>
        <v>21056621</v>
      </c>
      <c r="C31" s="27">
        <f>+B31/B28</f>
        <v>0.52641368255211107</v>
      </c>
      <c r="D31" s="26">
        <f>+D28-D29-D30</f>
        <v>20505388</v>
      </c>
      <c r="E31" s="27">
        <f>+D31/D28</f>
        <v>0.52452367155734492</v>
      </c>
    </row>
    <row r="32" spans="1:6">
      <c r="A32" s="20"/>
      <c r="B32" s="18"/>
      <c r="C32" s="19"/>
      <c r="D32" s="24"/>
      <c r="E32" s="24"/>
    </row>
    <row r="33" spans="1:5">
      <c r="A33" s="12" t="s">
        <v>23</v>
      </c>
      <c r="B33" s="18">
        <v>13678341</v>
      </c>
      <c r="C33" s="21">
        <f>+B33/B6</f>
        <v>1.0230621533110979E-2</v>
      </c>
      <c r="D33" s="18">
        <v>15862060</v>
      </c>
      <c r="E33" s="21">
        <f>+D33/D6</f>
        <v>1.2898758955017152E-2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880550232</v>
      </c>
      <c r="C35" s="27">
        <f>+B35/B6</f>
        <v>0.65860151932789712</v>
      </c>
      <c r="D35" s="26">
        <f>+D13+D25+D31+D33</f>
        <v>794771951</v>
      </c>
      <c r="E35" s="27">
        <f>+D35/D6</f>
        <v>0.64629511048109156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85777205</v>
      </c>
      <c r="C38" s="21">
        <f>+B38/$B$6</f>
        <v>6.4156473400032554E-2</v>
      </c>
      <c r="D38" s="44">
        <v>86777716</v>
      </c>
      <c r="E38" s="21">
        <f>+D38/$D$6</f>
        <v>7.0566171187786145E-2</v>
      </c>
    </row>
    <row r="39" spans="1:5">
      <c r="A39" s="20" t="s">
        <v>10</v>
      </c>
      <c r="B39" s="18">
        <v>83733822</v>
      </c>
      <c r="C39" s="21">
        <f t="shared" ref="C39:C40" si="0">+B39/$B$6</f>
        <v>6.2628139070584787E-2</v>
      </c>
      <c r="D39" s="44">
        <v>78621555</v>
      </c>
      <c r="E39" s="21">
        <f>+D39/$D$6</f>
        <v>6.3933718988178304E-2</v>
      </c>
    </row>
    <row r="40" spans="1:5">
      <c r="A40" s="12" t="s">
        <v>26</v>
      </c>
      <c r="B40" s="26">
        <f>+B38+B39</f>
        <v>169511027</v>
      </c>
      <c r="C40" s="27">
        <f t="shared" si="0"/>
        <v>0.12678461247061734</v>
      </c>
      <c r="D40" s="26">
        <f>+D38+D39</f>
        <v>165399271</v>
      </c>
      <c r="E40" s="27">
        <f>+D40/$D$6</f>
        <v>0.13449989017596445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3723847</v>
      </c>
      <c r="C43" s="21">
        <f>+B43/$B$6</f>
        <v>2.7852258767500182E-3</v>
      </c>
      <c r="D43" s="28">
        <v>3133330</v>
      </c>
      <c r="E43" s="21">
        <f>+D43/D6</f>
        <v>2.547970969503576E-3</v>
      </c>
    </row>
    <row r="44" spans="1:5">
      <c r="A44" s="20" t="s">
        <v>29</v>
      </c>
      <c r="B44" s="13">
        <v>76667845</v>
      </c>
      <c r="C44" s="21">
        <f>+B44/B6</f>
        <v>5.7343189934672259E-2</v>
      </c>
      <c r="D44" s="28">
        <v>69699068</v>
      </c>
      <c r="E44" s="21">
        <f>+D44/D6</f>
        <v>5.667810344440441E-2</v>
      </c>
    </row>
    <row r="45" spans="1:5">
      <c r="A45" s="12" t="s">
        <v>30</v>
      </c>
      <c r="B45" s="26">
        <f>+B43+B44</f>
        <v>80391692</v>
      </c>
      <c r="C45" s="27">
        <f>+B45/B6</f>
        <v>6.0128415811422274E-2</v>
      </c>
      <c r="D45" s="26">
        <f>+D43+D44</f>
        <v>72832398</v>
      </c>
      <c r="E45" s="27">
        <f>+D45/D6</f>
        <v>5.9226074413907988E-2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14533042</v>
      </c>
      <c r="C48" s="21">
        <f>+B48/$B$6</f>
        <v>1.0869889296282804E-2</v>
      </c>
      <c r="D48" s="28">
        <v>12910402</v>
      </c>
      <c r="E48" s="21">
        <f>+D48/$D$6</f>
        <v>1.0498520583730698E-2</v>
      </c>
    </row>
    <row r="49" spans="1:6">
      <c r="A49" s="20" t="s">
        <v>29</v>
      </c>
      <c r="B49" s="18">
        <v>25127413</v>
      </c>
      <c r="C49" s="21">
        <f t="shared" ref="C49:C53" si="1">+B49/$B$6</f>
        <v>1.8793876575322457E-2</v>
      </c>
      <c r="D49" s="28">
        <v>30300799</v>
      </c>
      <c r="E49" s="21">
        <f t="shared" ref="E49:E53" si="2">+D49/$D$6</f>
        <v>2.4640097342049191E-2</v>
      </c>
    </row>
    <row r="50" spans="1:6">
      <c r="A50" s="20" t="s">
        <v>32</v>
      </c>
      <c r="B50" s="18">
        <v>80500611</v>
      </c>
      <c r="C50" s="21">
        <f t="shared" si="1"/>
        <v>6.0209881032004579E-2</v>
      </c>
      <c r="D50" s="28">
        <v>99121968</v>
      </c>
      <c r="E50" s="21">
        <f t="shared" si="2"/>
        <v>8.060430816545415E-2</v>
      </c>
    </row>
    <row r="51" spans="1:6">
      <c r="A51" s="12" t="s">
        <v>33</v>
      </c>
      <c r="B51" s="26">
        <f>+B48+B49+B50</f>
        <v>120161066</v>
      </c>
      <c r="C51" s="27">
        <f t="shared" si="1"/>
        <v>8.9873646903609841E-2</v>
      </c>
      <c r="D51" s="26">
        <f>+D48+D49+D50</f>
        <v>142333169</v>
      </c>
      <c r="E51" s="27">
        <f t="shared" si="2"/>
        <v>0.11574292609123403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18321869</v>
      </c>
      <c r="C53" s="21">
        <f t="shared" si="1"/>
        <v>1.3703716519294154E-2</v>
      </c>
      <c r="D53" s="18">
        <v>19268769</v>
      </c>
      <c r="E53" s="21">
        <f t="shared" si="2"/>
        <v>1.5669037104317277E-2</v>
      </c>
    </row>
    <row r="54" spans="1:6">
      <c r="A54" s="20"/>
      <c r="B54" s="19"/>
      <c r="C54" s="19"/>
      <c r="D54" s="24"/>
      <c r="E54" s="24">
        <v>0</v>
      </c>
    </row>
    <row r="55" spans="1:6">
      <c r="A55" s="12" t="s">
        <v>34</v>
      </c>
      <c r="B55" s="46">
        <v>50137500</v>
      </c>
      <c r="C55" s="27">
        <f>+B55/B6</f>
        <v>3.7499999971952129E-2</v>
      </c>
      <c r="D55" s="26">
        <v>46115076</v>
      </c>
      <c r="E55" s="27">
        <f>+D55/D6</f>
        <v>3.7499999969505635E-2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420201285</v>
      </c>
      <c r="C57" s="27">
        <f>+B57/B6</f>
        <v>0.31428667515760161</v>
      </c>
      <c r="D57" s="26">
        <f>+D40+D45+D51+D55</f>
        <v>426679914</v>
      </c>
      <c r="E57" s="27">
        <f>+D57/D6</f>
        <v>0.34696889065061209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478670816</v>
      </c>
      <c r="C59" s="27">
        <f>+B59/B6</f>
        <v>0.3580185606895897</v>
      </c>
      <c r="D59" s="26">
        <f>+D35-D57+D53</f>
        <v>387360806</v>
      </c>
      <c r="E59" s="27">
        <f>+D59/D6</f>
        <v>0.31499525693479674</v>
      </c>
      <c r="F59" s="55">
        <f>(+D59-B59)/B59</f>
        <v>-0.19075742023094217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478670816</v>
      </c>
      <c r="C61" s="21">
        <f>+C59</f>
        <v>0.3580185606895897</v>
      </c>
      <c r="D61" s="18">
        <f>+D59</f>
        <v>387360806</v>
      </c>
      <c r="E61" s="21">
        <f>+E59</f>
        <v>0.31499525693479674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26740000.02</v>
      </c>
      <c r="C63" s="21">
        <f>+B63/B6</f>
        <v>0.02</v>
      </c>
      <c r="D63" s="18">
        <f>+D6*2%</f>
        <v>24594707.219999999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119667704</v>
      </c>
      <c r="C65" s="27">
        <f>+B65/B6</f>
        <v>8.9504640172397426E-2</v>
      </c>
      <c r="D65" s="30">
        <v>96840201</v>
      </c>
      <c r="E65" s="27">
        <f>+D65/D6</f>
        <v>7.8748813827107633E-2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359003112</v>
      </c>
      <c r="C67" s="27">
        <f>+B67/B6</f>
        <v>0.26851392051719231</v>
      </c>
      <c r="D67" s="30">
        <f>+D61-D65</f>
        <v>290520605</v>
      </c>
      <c r="E67" s="27">
        <f>+D67/D6</f>
        <v>0.23624644310768908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332263111.98000002</v>
      </c>
      <c r="C69" s="27">
        <f>+B69/B6</f>
        <v>0.24851392051719229</v>
      </c>
      <c r="D69" s="51">
        <f>+D59-D65-D63</f>
        <v>265925897.78</v>
      </c>
      <c r="E69" s="27">
        <f>+D69/D6</f>
        <v>0.21624644310768909</v>
      </c>
      <c r="F69" s="55">
        <f>(+D69-B69)/B69</f>
        <v>-0.19965266022065389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0.71240000000000003</v>
      </c>
      <c r="C72" s="19"/>
      <c r="D72" s="31">
        <v>0.66720000000000002</v>
      </c>
      <c r="E72" s="24"/>
    </row>
    <row r="73" spans="1:6">
      <c r="A73" s="20" t="s">
        <v>43</v>
      </c>
      <c r="B73" s="31">
        <v>0.24</v>
      </c>
      <c r="C73" s="19"/>
      <c r="D73" s="31">
        <v>0.27</v>
      </c>
      <c r="E73" s="24"/>
    </row>
    <row r="74" spans="1:6">
      <c r="A74" s="20" t="s">
        <v>44</v>
      </c>
      <c r="B74" s="18">
        <v>210943</v>
      </c>
      <c r="C74" s="19"/>
      <c r="D74" s="18">
        <v>205253</v>
      </c>
      <c r="E74" s="24"/>
    </row>
    <row r="75" spans="1:6">
      <c r="A75" s="20" t="s">
        <v>45</v>
      </c>
      <c r="B75" s="18">
        <v>202312</v>
      </c>
      <c r="C75" s="19"/>
      <c r="D75" s="18">
        <v>198306</v>
      </c>
      <c r="E75" s="24"/>
    </row>
    <row r="76" spans="1:6">
      <c r="A76" s="20" t="s">
        <v>46</v>
      </c>
      <c r="B76" s="18">
        <v>261541047</v>
      </c>
      <c r="C76" s="19"/>
      <c r="D76" s="18">
        <v>249643067</v>
      </c>
      <c r="E76" s="24"/>
    </row>
    <row r="77" spans="1:6">
      <c r="A77" s="20" t="s">
        <v>47</v>
      </c>
      <c r="B77" s="21">
        <v>0.2</v>
      </c>
      <c r="C77" s="19"/>
      <c r="D77" s="21">
        <v>0.2</v>
      </c>
      <c r="E77" s="24"/>
    </row>
    <row r="78" spans="1:6">
      <c r="A78" s="20" t="s">
        <v>48</v>
      </c>
      <c r="B78" s="32">
        <v>92</v>
      </c>
      <c r="C78" s="19"/>
      <c r="D78" s="28">
        <v>80</v>
      </c>
      <c r="E78" s="24"/>
    </row>
    <row r="79" spans="1:6">
      <c r="A79" s="20" t="s">
        <v>49</v>
      </c>
      <c r="B79" s="18">
        <v>8103</v>
      </c>
      <c r="C79" s="19"/>
      <c r="D79" s="28">
        <v>7334</v>
      </c>
      <c r="E79" s="24"/>
    </row>
    <row r="80" spans="1:6">
      <c r="A80" s="20" t="s">
        <v>50</v>
      </c>
      <c r="B80" s="18">
        <v>30174</v>
      </c>
      <c r="C80" s="19"/>
      <c r="D80" s="18">
        <v>31486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3975</v>
      </c>
      <c r="C82" s="19"/>
      <c r="D82" s="28">
        <v>3723</v>
      </c>
      <c r="E82" s="24"/>
    </row>
    <row r="83" spans="1:5">
      <c r="A83" s="20" t="s">
        <v>53</v>
      </c>
      <c r="B83" s="18">
        <v>4934</v>
      </c>
      <c r="C83" s="19"/>
      <c r="D83" s="28">
        <v>4732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>
        <v>2015</v>
      </c>
      <c r="C86" s="38"/>
      <c r="D86" s="38">
        <v>2015</v>
      </c>
      <c r="E86" s="37"/>
    </row>
    <row r="87" spans="1:5">
      <c r="A87" s="39" t="s">
        <v>54</v>
      </c>
      <c r="B87" s="18">
        <v>1814444</v>
      </c>
      <c r="C87" s="40"/>
      <c r="D87" s="18">
        <v>1468325</v>
      </c>
      <c r="E87" s="49">
        <f>(+D87-B87)/B87</f>
        <v>-0.19075760949359694</v>
      </c>
    </row>
    <row r="88" spans="1:5">
      <c r="A88" s="41" t="s">
        <v>55</v>
      </c>
      <c r="B88" s="18">
        <v>1984753</v>
      </c>
      <c r="C88" s="40"/>
      <c r="D88" s="18">
        <v>1606146</v>
      </c>
      <c r="E88" s="50">
        <f>(+D88-B88)/B88</f>
        <v>-0.1907577416434186</v>
      </c>
    </row>
    <row r="89" spans="1:5">
      <c r="A89" s="41" t="s">
        <v>56</v>
      </c>
      <c r="B89" s="18">
        <v>2214015</v>
      </c>
      <c r="C89" s="40"/>
      <c r="D89" s="18">
        <v>1791675</v>
      </c>
      <c r="E89" s="50">
        <f t="shared" ref="E89:E90" si="3">(+D89-B89)/B89</f>
        <v>-0.1907575151929865</v>
      </c>
    </row>
    <row r="90" spans="1:5" ht="15.75" thickBot="1">
      <c r="A90" s="33" t="s">
        <v>57</v>
      </c>
      <c r="B90" s="42">
        <v>3340673</v>
      </c>
      <c r="C90" s="43"/>
      <c r="D90" s="42">
        <v>2703415</v>
      </c>
      <c r="E90" s="54">
        <f t="shared" si="3"/>
        <v>-0.19075737134403756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>
        <v>2015</v>
      </c>
      <c r="C93" s="38"/>
      <c r="D93" s="38">
        <v>2015</v>
      </c>
      <c r="E93" s="37"/>
    </row>
    <row r="94" spans="1:5">
      <c r="A94" s="39" t="s">
        <v>54</v>
      </c>
      <c r="B94" s="18">
        <v>1679297</v>
      </c>
      <c r="C94" s="40"/>
      <c r="D94" s="18">
        <v>1344021</v>
      </c>
      <c r="E94" s="49">
        <f>(+D94-B94)/B94</f>
        <v>-0.19965259272183539</v>
      </c>
    </row>
    <row r="95" spans="1:5">
      <c r="A95" s="41" t="s">
        <v>55</v>
      </c>
      <c r="B95" s="18">
        <v>1836920</v>
      </c>
      <c r="C95" s="40"/>
      <c r="D95" s="18">
        <v>1470174</v>
      </c>
      <c r="E95" s="50">
        <f>(+D95-B95)/B95</f>
        <v>-0.19965267948522528</v>
      </c>
    </row>
    <row r="96" spans="1:5">
      <c r="A96" s="41" t="s">
        <v>56</v>
      </c>
      <c r="B96" s="18">
        <v>2049106</v>
      </c>
      <c r="C96" s="40"/>
      <c r="D96" s="18">
        <v>1639996</v>
      </c>
      <c r="E96" s="50">
        <f t="shared" ref="E96:E97" si="4">(+D96-B96)/B96</f>
        <v>-0.19965292181077993</v>
      </c>
    </row>
    <row r="97" spans="1:5" ht="15.75" thickBot="1">
      <c r="A97" s="33" t="s">
        <v>57</v>
      </c>
      <c r="B97" s="42">
        <v>3091846</v>
      </c>
      <c r="C97" s="43"/>
      <c r="D97" s="42">
        <v>2474551</v>
      </c>
      <c r="E97" s="54">
        <f t="shared" si="4"/>
        <v>-0.19965257001804101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2015-11-03T21:42:16Z</dcterms:modified>
</cp:coreProperties>
</file>