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D22" l="1"/>
  <c r="B19" l="1"/>
  <c r="D19"/>
  <c r="D6" s="1"/>
  <c r="D63" s="1"/>
  <c r="C9"/>
  <c r="B31"/>
  <c r="C31" s="1"/>
  <c r="E97"/>
  <c r="E96"/>
  <c r="E95"/>
  <c r="E94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E63"/>
  <c r="E33"/>
  <c r="C10"/>
  <c r="C11"/>
  <c r="C12"/>
  <c r="B13"/>
  <c r="C13" s="1"/>
  <c r="B6"/>
  <c r="B63" s="1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C63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<sst xmlns="http://schemas.openxmlformats.org/spreadsheetml/2006/main" count="96" uniqueCount="64">
  <si>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</si>
  <si>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</si>
  <si>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</si>
  <si>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</si>
  <si>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</si>
  <si>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</si>
  <si>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</si>
  <si>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</si>
  <si>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</si>
  <si>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</si>
  <si>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</si>
  <si>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</si>
  <si>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</si>
  <si>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</si>
  <si>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</si>
  <si>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</si>
  <si>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</si>
  <si>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</si>
  <si>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</si>
  <si>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</si>
  <si>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</si>
  <si>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</si>
  <si>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</si>
  <si>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</si>
  <si>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</si>
  <si>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</si>
  <si>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</si>
  <si>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</si>
  <si>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</si>
  <si>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</si>
  <si>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</si>
  <si>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</si>
  <si>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</si>
  <si>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</si>
  <si>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</si>
  <si>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</si>
  <si>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</si>
  <si>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</si>
  <si>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</si>
  <si>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</si>
  <si>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</si>
  <si>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</si>
  <si>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</si>
  <si>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</si>
  <si>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</si>
  <si>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</si>
  <si>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</si>
  <si>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</si>
  <si>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</si>
  <si>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</si>
  <si>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</si>
  <si>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</si>
  <si>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</si>
  <si>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</si>
  <si>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</si>
  <si>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</si>
  <si>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</si>
  <si>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</si>
  <si>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</si>
  <si>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</si>
  <si>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</si>
  <si>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</si>
  <si>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</si>
  <si>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Septiembre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</si>
</sst>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topLeftCell="A70" workbookViewId="0">
      <selection activeCell="E87" sqref="E87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>
      <c r="A5" s="58"/>
      <c r="B5" s="9">
        <v>2016</v>
      </c>
      <c r="C5" s="10"/>
      <c r="D5" s="9">
        <v>2016</v>
      </c>
      <c r="E5" s="11"/>
    </row>
    <row r="6" spans="1:6">
      <c r="A6" s="12" t="s">
        <v>4</v>
      </c>
      <c r="B6" s="46">
        <f>+B9+B10+B19+B28+B33+B53</f>
        <v>1296404142</v>
      </c>
      <c r="C6" s="47">
        <v>1</v>
      </c>
      <c r="D6" s="46">
        <f>+D9+D10+D19+D28+D33+D53</f>
        <v>1098666275</v>
      </c>
      <c r="E6" s="15">
        <v>100</v>
      </c>
      <c r="F6" s="55">
        <f>(+D6-B6)/B6</f>
        <v>-0.15252795065506664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736036622</v>
      </c>
      <c r="C9" s="21">
        <f>+B9/(B9+B10)</f>
        <v>0.96630776158592624</v>
      </c>
      <c r="D9" s="3">
        <v>644704712</v>
      </c>
      <c r="E9" s="21">
        <f>+D9/(D9+D10)</f>
        <v>0.97570180058874323</v>
      </c>
    </row>
    <row r="10" spans="1:6">
      <c r="A10" s="20" t="s">
        <v>8</v>
      </c>
      <c r="B10" s="16">
        <v>25663378</v>
      </c>
      <c r="C10" s="21">
        <f>+B10/(B9+B10)</f>
        <v>3.3692238414073782E-2</v>
      </c>
      <c r="D10" s="3">
        <v>16055278</v>
      </c>
      <c r="E10" s="21">
        <f>+D10/(D9+D10)</f>
        <v>2.4298199411256726E-2</v>
      </c>
    </row>
    <row r="11" spans="1:6">
      <c r="A11" s="20" t="s">
        <v>9</v>
      </c>
      <c r="B11" s="16">
        <v>61175799</v>
      </c>
      <c r="C11" s="21">
        <f>+B11/(B9+B10)</f>
        <v>8.0314820795588812E-2</v>
      </c>
      <c r="D11" s="44">
        <v>63239625</v>
      </c>
      <c r="E11" s="21">
        <f>+D11/(D9+D10)</f>
        <v>9.5707406557712427E-2</v>
      </c>
    </row>
    <row r="12" spans="1:6">
      <c r="A12" s="20" t="s">
        <v>10</v>
      </c>
      <c r="B12" s="16">
        <v>72000000</v>
      </c>
      <c r="C12" s="21">
        <f>+B12/(B9+B10)</f>
        <v>9.4525403702244978E-2</v>
      </c>
      <c r="D12" s="44">
        <v>72809293</v>
      </c>
      <c r="E12" s="21">
        <f>+D12/(D9+D10)</f>
        <v>0.11019022656017656</v>
      </c>
    </row>
    <row r="13" spans="1:6">
      <c r="A13" s="12" t="s">
        <v>11</v>
      </c>
      <c r="B13" s="26">
        <f>+B9+B10-B11-B12</f>
        <v>628524201</v>
      </c>
      <c r="C13" s="27">
        <f>+B13/(B9+B10)</f>
        <v>0.82515977550216624</v>
      </c>
      <c r="D13" s="26">
        <f>+D9+D10-D11-D12</f>
        <v>524711072</v>
      </c>
      <c r="E13" s="27">
        <f>+D13/(D9+D10)</f>
        <v>0.794102366882111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276000000</v>
      </c>
      <c r="C16" s="21">
        <f>+B16/B19</f>
        <v>0.58635557959462359</v>
      </c>
      <c r="D16" s="3">
        <v>217517474</v>
      </c>
      <c r="E16" s="23">
        <v>0.49147774981419301</v>
      </c>
    </row>
    <row r="17" spans="1:6">
      <c r="A17" s="20" t="s">
        <v>14</v>
      </c>
      <c r="B17" s="16">
        <v>35704142</v>
      </c>
      <c r="C17" s="21">
        <f>+B17/B19</f>
        <v>7.5852619117169354E-2</v>
      </c>
      <c r="D17" s="3">
        <v>33088186</v>
      </c>
      <c r="E17" s="23">
        <v>0.13748515967074823</v>
      </c>
    </row>
    <row r="18" spans="1:6">
      <c r="A18" s="20" t="s">
        <v>15</v>
      </c>
      <c r="B18" s="18">
        <f>67000000+92000000</f>
        <v>159000000</v>
      </c>
      <c r="C18" s="21">
        <f>+B18/B19</f>
        <v>0.33779180128820707</v>
      </c>
      <c r="D18" s="16">
        <f>55566219+70722114</f>
        <v>126288333</v>
      </c>
      <c r="E18" s="23">
        <v>0.37103709051505873</v>
      </c>
    </row>
    <row r="19" spans="1:6">
      <c r="A19" s="12" t="s">
        <v>16</v>
      </c>
      <c r="B19" s="26">
        <f>+B16+B17+B18</f>
        <v>470704142</v>
      </c>
      <c r="C19" s="48">
        <f>SUM(C16:C18)</f>
        <v>1</v>
      </c>
      <c r="D19" s="26">
        <f>+D16+D17+D18</f>
        <v>376893993</v>
      </c>
      <c r="E19" s="48">
        <f>SUM(E16:E18)</f>
        <v>1</v>
      </c>
      <c r="F19" s="3"/>
    </row>
    <row r="20" spans="1:6">
      <c r="A20" s="20" t="s">
        <v>17</v>
      </c>
      <c r="B20" s="18">
        <v>59892000</v>
      </c>
      <c r="C20" s="21">
        <f>+B20/B16</f>
        <v>0.217</v>
      </c>
      <c r="D20" s="44">
        <v>50918997</v>
      </c>
      <c r="E20" s="21">
        <f>+D20/D16</f>
        <v>0.23409152406762501</v>
      </c>
    </row>
    <row r="21" spans="1:6">
      <c r="A21" s="20" t="s">
        <v>18</v>
      </c>
      <c r="B21" s="18">
        <v>11568142</v>
      </c>
      <c r="C21" s="21">
        <f>+B21/B17</f>
        <v>0.32399999977593635</v>
      </c>
      <c r="D21" s="44">
        <v>11133192</v>
      </c>
      <c r="E21" s="21">
        <f>+D21/D17</f>
        <v>0.33647030393264837</v>
      </c>
    </row>
    <row r="22" spans="1:6">
      <c r="A22" s="12" t="s">
        <v>19</v>
      </c>
      <c r="B22" s="18">
        <f>+B20+B21</f>
        <v>71460142</v>
      </c>
      <c r="C22" s="22">
        <f>+B22/B19</f>
        <v>0.15181540934900037</v>
      </c>
      <c r="D22" s="18">
        <f>+D20+D21</f>
        <v>62052189</v>
      </c>
      <c r="E22" s="21">
        <f>+D22/D19</f>
        <v>0.16464096046232288</v>
      </c>
    </row>
    <row r="23" spans="1:6">
      <c r="A23" s="20" t="s">
        <v>9</v>
      </c>
      <c r="B23" s="18">
        <v>83701613</v>
      </c>
      <c r="C23" s="21">
        <f>+B23/B19</f>
        <v>0.17782212972326045</v>
      </c>
      <c r="D23" s="18">
        <v>81557517</v>
      </c>
      <c r="E23" s="21">
        <f>+D23/D19</f>
        <v>0.21639378317181085</v>
      </c>
    </row>
    <row r="24" spans="1:6">
      <c r="A24" s="20" t="s">
        <v>20</v>
      </c>
      <c r="B24" s="18">
        <f>62000000+46000000</f>
        <v>108000000</v>
      </c>
      <c r="C24" s="21">
        <f>+B24/B19</f>
        <v>0.22944348766746139</v>
      </c>
      <c r="D24" s="16">
        <f>39925074+47870005</f>
        <v>87795079</v>
      </c>
      <c r="E24" s="21">
        <f>+D24/D19</f>
        <v>0.23294369406412907</v>
      </c>
    </row>
    <row r="25" spans="1:6">
      <c r="A25" s="12" t="s">
        <v>11</v>
      </c>
      <c r="B25" s="26">
        <f>+B19-B22-B23-B24</f>
        <v>207542387</v>
      </c>
      <c r="C25" s="27">
        <f>+B25/B19</f>
        <v>0.44091897326027779</v>
      </c>
      <c r="D25" s="26">
        <f>+D19-D22-D23-D24</f>
        <v>145489208</v>
      </c>
      <c r="E25" s="27">
        <f>+D25/D19</f>
        <v>0.38602156230173718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34000000</v>
      </c>
      <c r="C28" s="21">
        <v>1</v>
      </c>
      <c r="D28" s="16">
        <v>25696512</v>
      </c>
      <c r="E28" s="21">
        <v>1</v>
      </c>
    </row>
    <row r="29" spans="1:6">
      <c r="A29" s="20" t="s">
        <v>9</v>
      </c>
      <c r="B29" s="18">
        <v>2418764</v>
      </c>
      <c r="C29" s="21">
        <f>+B29/B28</f>
        <v>7.1140117647058826E-2</v>
      </c>
      <c r="D29" s="16">
        <v>2748126</v>
      </c>
      <c r="E29" s="21">
        <f>+D29/D28</f>
        <v>0.10694548738754894</v>
      </c>
    </row>
    <row r="30" spans="1:6">
      <c r="A30" s="20" t="s">
        <v>20</v>
      </c>
      <c r="B30" s="18">
        <v>11800000</v>
      </c>
      <c r="C30" s="21">
        <f>+B30/B28</f>
        <v>0.34705882352941175</v>
      </c>
      <c r="D30" s="16">
        <v>12929011</v>
      </c>
      <c r="E30" s="21">
        <f>+D30/D28</f>
        <v>0.50314264441804402</v>
      </c>
    </row>
    <row r="31" spans="1:6">
      <c r="A31" s="12" t="s">
        <v>11</v>
      </c>
      <c r="B31" s="26">
        <f>+B28-B29-B30</f>
        <v>19781236</v>
      </c>
      <c r="C31" s="27">
        <f>+B31/B28</f>
        <v>0.58180105882352939</v>
      </c>
      <c r="D31" s="26">
        <f>+D28-D29-D30</f>
        <v>10019375</v>
      </c>
      <c r="E31" s="27">
        <f>+D31/D28</f>
        <v>0.3899118681944071</v>
      </c>
    </row>
    <row r="32" spans="1:6">
      <c r="A32" s="20"/>
      <c r="B32" s="18"/>
      <c r="C32" s="19"/>
      <c r="D32" s="18"/>
      <c r="E32" s="24"/>
    </row>
    <row r="33" spans="1:5">
      <c r="A33" s="12" t="s">
        <v>23</v>
      </c>
      <c r="B33" s="18">
        <v>9872547</v>
      </c>
      <c r="C33" s="21">
        <f>+B33/B6</f>
        <v>7.6153312691282652E-3</v>
      </c>
      <c r="D33" s="18">
        <v>18815764</v>
      </c>
      <c r="E33" s="21">
        <f>+D33/D6</f>
        <v>1.7126004891703808E-2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865720371</v>
      </c>
      <c r="C35" s="27">
        <f>+B35/B6</f>
        <v>0.66778587243976884</v>
      </c>
      <c r="D35" s="26">
        <f>+D13+D25+D31+D33</f>
        <v>699035419</v>
      </c>
      <c r="E35" s="27">
        <f>+D35/D6</f>
        <v>0.63625819314422849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83717419</v>
      </c>
      <c r="C38" s="21">
        <f>+B38/$B$6</f>
        <v>6.4576636472980356E-2</v>
      </c>
      <c r="D38" s="44">
        <v>61384836</v>
      </c>
      <c r="E38" s="21">
        <f>+D38/$D$6</f>
        <v>5.5872140063642162E-2</v>
      </c>
    </row>
    <row r="39" spans="1:5">
      <c r="A39" s="20" t="s">
        <v>10</v>
      </c>
      <c r="B39" s="18">
        <v>83000000</v>
      </c>
      <c r="C39" s="21">
        <f t="shared" ref="C39:C40" si="0">+B39/$B$6</f>
        <v>6.4023244998240678E-2</v>
      </c>
      <c r="D39" s="44">
        <v>78103255</v>
      </c>
      <c r="E39" s="21">
        <f>+D39/$D$6</f>
        <v>7.1089153073347955E-2</v>
      </c>
    </row>
    <row r="40" spans="1:5">
      <c r="A40" s="12" t="s">
        <v>26</v>
      </c>
      <c r="B40" s="26">
        <f>+B38+B39</f>
        <v>166717419</v>
      </c>
      <c r="C40" s="27">
        <f t="shared" si="0"/>
        <v>0.12859988147122103</v>
      </c>
      <c r="D40" s="26">
        <f>+D38+D39</f>
        <v>139488091</v>
      </c>
      <c r="E40" s="27">
        <f>+D40/$D$6</f>
        <v>0.12696129313699012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3629287</v>
      </c>
      <c r="C43" s="21">
        <f>+B43/$B$6</f>
        <v>2.7995027803606014E-3</v>
      </c>
      <c r="D43" s="28">
        <v>3315941</v>
      </c>
      <c r="E43" s="21">
        <f>+D43/D6</f>
        <v>3.0181512579877815E-3</v>
      </c>
    </row>
    <row r="44" spans="1:5">
      <c r="A44" s="20" t="s">
        <v>29</v>
      </c>
      <c r="B44" s="13">
        <v>72392456</v>
      </c>
      <c r="C44" s="21">
        <f>+B44/B6</f>
        <v>5.5840963210992273E-2</v>
      </c>
      <c r="D44" s="28">
        <v>61475090</v>
      </c>
      <c r="E44" s="21">
        <f>+D44/D6</f>
        <v>5.5954288757976117E-2</v>
      </c>
    </row>
    <row r="45" spans="1:5">
      <c r="A45" s="12" t="s">
        <v>30</v>
      </c>
      <c r="B45" s="26">
        <f>+B43+B44</f>
        <v>76021743</v>
      </c>
      <c r="C45" s="27">
        <f>+B45/B6</f>
        <v>5.8640465991352871E-2</v>
      </c>
      <c r="D45" s="26">
        <f>+D43+D44</f>
        <v>64791031</v>
      </c>
      <c r="E45" s="27">
        <f>+D45/D6</f>
        <v>5.8972440015963905E-2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13580287</v>
      </c>
      <c r="C48" s="21">
        <f>+B48/$B$6</f>
        <v>1.0475349900571361E-2</v>
      </c>
      <c r="D48" s="28">
        <v>16322131</v>
      </c>
      <c r="E48" s="21">
        <f>+D48/$D$6</f>
        <v>1.4856313851992953E-2</v>
      </c>
    </row>
    <row r="49" spans="1:6">
      <c r="A49" s="20" t="s">
        <v>29</v>
      </c>
      <c r="B49" s="18">
        <v>26745000</v>
      </c>
      <c r="C49" s="21">
        <f t="shared" ref="C49:C53" si="1">+B49/$B$6</f>
        <v>2.0630140812987315E-2</v>
      </c>
      <c r="D49" s="28">
        <v>23092292</v>
      </c>
      <c r="E49" s="21">
        <f t="shared" ref="E49:E53" si="2">+D49/$D$6</f>
        <v>2.1018477153128233E-2</v>
      </c>
    </row>
    <row r="50" spans="1:6">
      <c r="A50" s="20" t="s">
        <v>32</v>
      </c>
      <c r="B50" s="18">
        <v>102000000</v>
      </c>
      <c r="C50" s="21">
        <f t="shared" si="1"/>
        <v>7.8679168552054812E-2</v>
      </c>
      <c r="D50" s="28">
        <v>113323107</v>
      </c>
      <c r="E50" s="21">
        <f t="shared" si="2"/>
        <v>0.10314606862761852</v>
      </c>
    </row>
    <row r="51" spans="1:6">
      <c r="A51" s="12" t="s">
        <v>33</v>
      </c>
      <c r="B51" s="26">
        <f>+B48+B49+B50</f>
        <v>142325287</v>
      </c>
      <c r="C51" s="27">
        <f t="shared" si="1"/>
        <v>0.10978465926561348</v>
      </c>
      <c r="D51" s="26">
        <f>+D48+D49+D50</f>
        <v>152737530</v>
      </c>
      <c r="E51" s="27">
        <f t="shared" si="2"/>
        <v>0.13902085963273972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20127453</v>
      </c>
      <c r="C53" s="21">
        <f t="shared" si="1"/>
        <v>1.5525600657946679E-2</v>
      </c>
      <c r="D53" s="18">
        <v>16500016</v>
      </c>
      <c r="E53" s="21">
        <f t="shared" si="2"/>
        <v>1.501822380048937E-2</v>
      </c>
    </row>
    <row r="54" spans="1:6">
      <c r="A54" s="20"/>
      <c r="B54" s="19"/>
      <c r="C54" s="19"/>
      <c r="D54" s="24"/>
      <c r="E54" s="24"/>
    </row>
    <row r="55" spans="1:6">
      <c r="A55" s="12" t="s">
        <v>34</v>
      </c>
      <c r="B55" s="46">
        <v>48615155</v>
      </c>
      <c r="C55" s="27">
        <f>+B55/B6</f>
        <v>3.7499999749306567E-2</v>
      </c>
      <c r="D55" s="26">
        <v>41199985</v>
      </c>
      <c r="E55" s="27">
        <f>+D55/D6</f>
        <v>3.7499999715564218E-2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433679604</v>
      </c>
      <c r="C57" s="27">
        <f>+B57/B6</f>
        <v>0.33452500647749395</v>
      </c>
      <c r="D57" s="26">
        <f>+D40+D45+D51+D55</f>
        <v>398216637</v>
      </c>
      <c r="E57" s="27">
        <f>+D57/D6</f>
        <v>0.36245459250125794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452168220</v>
      </c>
      <c r="C59" s="27">
        <f>+B59/B6</f>
        <v>0.34878646662022156</v>
      </c>
      <c r="D59" s="26">
        <f>+D35-D57+D53</f>
        <v>317318798</v>
      </c>
      <c r="E59" s="27">
        <f>+D59/D6</f>
        <v>0.28882182444345988</v>
      </c>
      <c r="F59" s="55">
        <f>(+D59-B59)/B59</f>
        <v>-0.29822843807996946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452168220</v>
      </c>
      <c r="C61" s="21">
        <f>+C59</f>
        <v>0.34878646662022156</v>
      </c>
      <c r="D61" s="18">
        <f>+D59</f>
        <v>317318798</v>
      </c>
      <c r="E61" s="21">
        <f>+E59</f>
        <v>0.28882182444345988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+B6*2%</f>
        <v>25928082.84</v>
      </c>
      <c r="C63" s="21">
        <f>+B63/B6</f>
        <v>0.02</v>
      </c>
      <c r="D63" s="18">
        <f>+D6*2%</f>
        <v>21973325.5</v>
      </c>
      <c r="E63" s="21">
        <f>+D63/D6</f>
        <v>0.02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113042055</v>
      </c>
      <c r="C65" s="27">
        <f>+B65/B6</f>
        <v>8.7196616655055389E-2</v>
      </c>
      <c r="D65" s="30">
        <v>79329699</v>
      </c>
      <c r="E65" s="27">
        <f>+D65/D6</f>
        <v>7.220545565576772E-2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339126165</v>
      </c>
      <c r="C67" s="27">
        <f>+B67/B6</f>
        <v>0.26158984996516621</v>
      </c>
      <c r="D67" s="30">
        <f>+D61-D65</f>
        <v>237989099</v>
      </c>
      <c r="E67" s="27">
        <f>+D67/D6</f>
        <v>0.21661636878769214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313198082.16000003</v>
      </c>
      <c r="C69" s="27">
        <f>+B69/B6</f>
        <v>0.24158984996516622</v>
      </c>
      <c r="D69" s="51">
        <f>+D59-D65-D63</f>
        <v>216015773.5</v>
      </c>
      <c r="E69" s="27">
        <f>+D69/D6</f>
        <v>0.19661636878769215</v>
      </c>
      <c r="F69" s="55">
        <f>(+D69-B69)/B69</f>
        <v>-0.31029024184877857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0.6976</v>
      </c>
      <c r="C72" s="19"/>
      <c r="D72" s="31">
        <v>0.56740000000000002</v>
      </c>
      <c r="E72" s="24"/>
    </row>
    <row r="73" spans="1:6">
      <c r="A73" s="20" t="s">
        <v>43</v>
      </c>
      <c r="B73" s="31">
        <v>0.25</v>
      </c>
      <c r="C73" s="19"/>
      <c r="D73" s="31">
        <v>0.19</v>
      </c>
      <c r="E73" s="24"/>
    </row>
    <row r="74" spans="1:6">
      <c r="A74" s="20" t="s">
        <v>44</v>
      </c>
      <c r="B74" s="18">
        <v>202203</v>
      </c>
      <c r="C74" s="19"/>
      <c r="D74" s="18">
        <v>215653</v>
      </c>
      <c r="E74" s="24"/>
    </row>
    <row r="75" spans="1:6">
      <c r="A75" s="20" t="s">
        <v>45</v>
      </c>
      <c r="B75" s="18">
        <v>195391</v>
      </c>
      <c r="C75" s="19"/>
      <c r="D75" s="18">
        <v>210413</v>
      </c>
      <c r="E75" s="24"/>
    </row>
    <row r="76" spans="1:6">
      <c r="A76" s="20" t="s">
        <v>46</v>
      </c>
      <c r="B76" s="18">
        <v>248223169</v>
      </c>
      <c r="C76" s="19"/>
      <c r="D76" s="18">
        <v>228658176</v>
      </c>
      <c r="E76" s="24"/>
    </row>
    <row r="77" spans="1:6">
      <c r="A77" s="20" t="s">
        <v>47</v>
      </c>
      <c r="B77" s="21">
        <v>0.19</v>
      </c>
      <c r="C77" s="19"/>
      <c r="D77" s="21">
        <v>0.21</v>
      </c>
      <c r="E77" s="24"/>
    </row>
    <row r="78" spans="1:6">
      <c r="A78" s="20" t="s">
        <v>48</v>
      </c>
      <c r="B78" s="32">
        <v>87</v>
      </c>
      <c r="C78" s="19"/>
      <c r="D78" s="28">
        <v>84</v>
      </c>
      <c r="E78" s="24"/>
    </row>
    <row r="79" spans="1:6">
      <c r="A79" s="20" t="s">
        <v>49</v>
      </c>
      <c r="B79" s="18">
        <v>8900</v>
      </c>
      <c r="C79" s="19"/>
      <c r="D79" s="28">
        <v>6206</v>
      </c>
      <c r="E79" s="24"/>
    </row>
    <row r="80" spans="1:6">
      <c r="A80" s="20" t="s">
        <v>50</v>
      </c>
      <c r="B80" s="18">
        <v>31011</v>
      </c>
      <c r="C80" s="19"/>
      <c r="D80" s="18">
        <v>35050</v>
      </c>
      <c r="E80" s="24"/>
    </row>
    <row r="81" spans="1:5">
      <c r="A81" s="20" t="s">
        <v>51</v>
      </c>
      <c r="B81" s="18">
        <v>5400</v>
      </c>
      <c r="C81" s="19"/>
      <c r="D81" s="18">
        <v>5400</v>
      </c>
      <c r="E81" s="24"/>
    </row>
    <row r="82" spans="1:5">
      <c r="A82" s="20" t="s">
        <v>52</v>
      </c>
      <c r="B82" s="18">
        <v>3767</v>
      </c>
      <c r="C82" s="19"/>
      <c r="D82" s="28">
        <v>3064</v>
      </c>
      <c r="E82" s="24"/>
    </row>
    <row r="83" spans="1:5">
      <c r="A83" s="20" t="s">
        <v>53</v>
      </c>
      <c r="B83" s="18">
        <v>4702</v>
      </c>
      <c r="C83" s="19"/>
      <c r="D83" s="28">
        <v>3646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/>
      <c r="C86" s="38"/>
      <c r="D86" s="38"/>
      <c r="E86" s="37"/>
    </row>
    <row r="87" spans="1:5">
      <c r="A87" s="39" t="s">
        <v>54</v>
      </c>
      <c r="B87" s="18">
        <v>1713983</v>
      </c>
      <c r="C87" s="40"/>
      <c r="D87" s="18">
        <v>1202825</v>
      </c>
      <c r="E87" s="49">
        <f>(+D87-B87)/B87</f>
        <v>-0.29822816212296155</v>
      </c>
    </row>
    <row r="88" spans="1:5">
      <c r="A88" s="41" t="s">
        <v>55</v>
      </c>
      <c r="B88" s="18">
        <v>1874863</v>
      </c>
      <c r="C88" s="40"/>
      <c r="D88" s="18">
        <v>1315725</v>
      </c>
      <c r="E88" s="50">
        <f>(+D88-B88)/B88</f>
        <v>-0.29822872391209382</v>
      </c>
    </row>
    <row r="89" spans="1:5">
      <c r="A89" s="41" t="s">
        <v>56</v>
      </c>
      <c r="B89" s="18">
        <v>2091431</v>
      </c>
      <c r="C89" s="40"/>
      <c r="D89" s="18">
        <v>1467707</v>
      </c>
      <c r="E89" s="50">
        <f t="shared" ref="E89:E90" si="3">(+D89-B89)/B89</f>
        <v>-0.29822834222118733</v>
      </c>
    </row>
    <row r="90" spans="1:5" ht="15.75" thickBot="1">
      <c r="A90" s="33" t="s">
        <v>57</v>
      </c>
      <c r="B90" s="42">
        <v>3155710</v>
      </c>
      <c r="C90" s="43"/>
      <c r="D90" s="42">
        <v>2214587</v>
      </c>
      <c r="E90" s="54">
        <f t="shared" si="3"/>
        <v>-0.2982286078251804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/>
      <c r="C93" s="38"/>
      <c r="D93" s="38"/>
      <c r="E93" s="37"/>
    </row>
    <row r="94" spans="1:5">
      <c r="A94" s="39" t="s">
        <v>54</v>
      </c>
      <c r="B94" s="18">
        <v>1582940</v>
      </c>
      <c r="C94" s="40"/>
      <c r="D94" s="18">
        <v>1091769</v>
      </c>
      <c r="E94" s="49">
        <f>(+D94-B94)/B94</f>
        <v>-0.31029034581222281</v>
      </c>
    </row>
    <row r="95" spans="1:5">
      <c r="A95" s="41" t="s">
        <v>55</v>
      </c>
      <c r="B95" s="18">
        <v>1731519</v>
      </c>
      <c r="C95" s="40"/>
      <c r="D95" s="18">
        <v>1194246</v>
      </c>
      <c r="E95" s="50">
        <f>(+D95-B95)/B95</f>
        <v>-0.31028998237963312</v>
      </c>
    </row>
    <row r="96" spans="1:5">
      <c r="A96" s="41" t="s">
        <v>56</v>
      </c>
      <c r="B96" s="18">
        <v>1931530</v>
      </c>
      <c r="C96" s="40"/>
      <c r="D96" s="18">
        <v>1332195</v>
      </c>
      <c r="E96" s="50">
        <f t="shared" ref="E96:E97" si="4">(+D96-B96)/B96</f>
        <v>-0.31029028801002312</v>
      </c>
    </row>
    <row r="97" spans="1:5" ht="15.75" thickBot="1">
      <c r="A97" s="33" t="s">
        <v>57</v>
      </c>
      <c r="B97" s="42">
        <v>2914438</v>
      </c>
      <c r="C97" s="43"/>
      <c r="D97" s="42">
        <v>2010116</v>
      </c>
      <c r="E97" s="54">
        <f t="shared" si="4"/>
        <v>-0.31029035443540059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2016-10-04T00:18:00Z</dcterms:modified>
</cp:coreProperties>
</file>