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<sst xmlns="http://schemas.openxmlformats.org/spreadsheetml/2006/main" count="96" uniqueCount="64">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</sst>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topLeftCell="A75" workbookViewId="0">
      <selection activeCell="K92" sqref="K92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1299328421</v>
      </c>
      <c r="C6" s="47">
        <v>1</v>
      </c>
      <c r="D6" s="46">
        <f>+D9+D10+D19+D28+D33+D53</f>
        <v>1182266805</v>
      </c>
      <c r="E6" s="15">
        <v>100</v>
      </c>
      <c r="F6" s="55">
        <f>(+D6-B6)/B6</f>
        <v>-9.0093939382859076E-2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755000000</v>
      </c>
      <c r="C9" s="21">
        <f>+B9/(B9+B10)</f>
        <v>0.95690747782002539</v>
      </c>
      <c r="D9" s="3">
        <v>703498921</v>
      </c>
      <c r="E9" s="21">
        <f>+D9/(D9+D10)</f>
        <v>0.98816042236954449</v>
      </c>
    </row>
    <row r="10" spans="1:6" x14ac:dyDescent="0.25">
      <c r="A10" s="20" t="s">
        <v>8</v>
      </c>
      <c r="B10" s="16">
        <v>34000000</v>
      </c>
      <c r="C10" s="21">
        <f>+B10/(B9+B10)</f>
        <v>4.3092522179974654E-2</v>
      </c>
      <c r="D10" s="3">
        <v>8428925</v>
      </c>
      <c r="E10" s="21">
        <f>+D10/(D9+D10)</f>
        <v>1.1839577630455544E-2</v>
      </c>
    </row>
    <row r="11" spans="1:6" x14ac:dyDescent="0.25">
      <c r="A11" s="20" t="s">
        <v>9</v>
      </c>
      <c r="B11" s="16">
        <v>62737125</v>
      </c>
      <c r="C11" s="21">
        <f>+B11/(B9+B10)</f>
        <v>7.9514733840304178E-2</v>
      </c>
      <c r="D11" s="44">
        <v>64842717</v>
      </c>
      <c r="E11" s="21">
        <f>+D11/(D9+D10)</f>
        <v>9.1080461825340658E-2</v>
      </c>
    </row>
    <row r="12" spans="1:6" x14ac:dyDescent="0.25">
      <c r="A12" s="20" t="s">
        <v>10</v>
      </c>
      <c r="B12" s="16">
        <v>71000000</v>
      </c>
      <c r="C12" s="21">
        <f>+B12/(B9+B10)</f>
        <v>8.9987325728770592E-2</v>
      </c>
      <c r="D12" s="44">
        <v>76147229</v>
      </c>
      <c r="E12" s="21">
        <f>+D12/(D9+D10)</f>
        <v>0.10695919456983848</v>
      </c>
    </row>
    <row r="13" spans="1:6" x14ac:dyDescent="0.25">
      <c r="A13" s="12" t="s">
        <v>11</v>
      </c>
      <c r="B13" s="26">
        <f>+B9+B10-B11-B12</f>
        <v>655262875</v>
      </c>
      <c r="C13" s="27">
        <f>+B13/(B9+B10)</f>
        <v>0.83049794043092517</v>
      </c>
      <c r="D13" s="26">
        <f>+D9+D10-D11-D12</f>
        <v>570937900</v>
      </c>
      <c r="E13" s="27">
        <f>+D13/(D9+D10)</f>
        <v>0.80196034360482082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254000000</v>
      </c>
      <c r="C16" s="21">
        <f>+B16/B19</f>
        <v>0.57336343115124155</v>
      </c>
      <c r="D16" s="3">
        <v>196950117</v>
      </c>
      <c r="E16" s="23">
        <v>0.49147774981419301</v>
      </c>
    </row>
    <row r="17" spans="1:6" x14ac:dyDescent="0.25">
      <c r="A17" s="20" t="s">
        <v>14</v>
      </c>
      <c r="B17" s="16">
        <v>38000000</v>
      </c>
      <c r="C17" s="21">
        <f>+B17/B19</f>
        <v>8.5778781038374718E-2</v>
      </c>
      <c r="D17" s="3">
        <v>50663827</v>
      </c>
      <c r="E17" s="23">
        <v>0.13748515967074823</v>
      </c>
    </row>
    <row r="18" spans="1:6" x14ac:dyDescent="0.25">
      <c r="A18" s="20" t="s">
        <v>15</v>
      </c>
      <c r="B18" s="18">
        <f>69000000+82000000</f>
        <v>151000000</v>
      </c>
      <c r="C18" s="21">
        <f>+B18/B19</f>
        <v>0.34085778781038373</v>
      </c>
      <c r="D18" s="16">
        <f>59833305+63114001</f>
        <v>122947306</v>
      </c>
      <c r="E18" s="23">
        <v>0.37103709051505873</v>
      </c>
    </row>
    <row r="19" spans="1:6" x14ac:dyDescent="0.25">
      <c r="A19" s="12" t="s">
        <v>16</v>
      </c>
      <c r="B19" s="26">
        <f>+B16+B17+B18</f>
        <v>443000000</v>
      </c>
      <c r="C19" s="48">
        <f>SUM(C16:C18)</f>
        <v>1</v>
      </c>
      <c r="D19" s="26">
        <f>+D16+D17+D18</f>
        <v>370561250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59690000</v>
      </c>
      <c r="C20" s="21">
        <f>+B20/B16</f>
        <v>0.23499999999999999</v>
      </c>
      <c r="D20" s="44">
        <v>49163432</v>
      </c>
      <c r="E20" s="21">
        <f>+D20/D16</f>
        <v>0.24962377656267146</v>
      </c>
    </row>
    <row r="21" spans="1:6" x14ac:dyDescent="0.25">
      <c r="A21" s="20" t="s">
        <v>18</v>
      </c>
      <c r="B21" s="18">
        <v>12730000</v>
      </c>
      <c r="C21" s="21">
        <f>+B21/B17</f>
        <v>0.33500000000000002</v>
      </c>
      <c r="D21" s="44">
        <v>12866923</v>
      </c>
      <c r="E21" s="21">
        <f>+D21/D17</f>
        <v>0.25396666146045382</v>
      </c>
    </row>
    <row r="22" spans="1:6" x14ac:dyDescent="0.25">
      <c r="A22" s="12" t="s">
        <v>19</v>
      </c>
      <c r="B22" s="18">
        <f>+B20+B21</f>
        <v>72420000</v>
      </c>
      <c r="C22" s="22">
        <f>+B22/B19</f>
        <v>0.1634762979683973</v>
      </c>
      <c r="D22" s="18">
        <f>+D20+D21</f>
        <v>62030355</v>
      </c>
      <c r="E22" s="21">
        <f>+D22/D19</f>
        <v>0.16739568694783927</v>
      </c>
    </row>
    <row r="23" spans="1:6" x14ac:dyDescent="0.25">
      <c r="A23" s="20" t="s">
        <v>9</v>
      </c>
      <c r="B23" s="18">
        <v>85777555</v>
      </c>
      <c r="C23" s="21">
        <f>+B23/B19</f>
        <v>0.19362879232505642</v>
      </c>
      <c r="D23" s="18">
        <v>85019646</v>
      </c>
      <c r="E23" s="21">
        <f>+D23/D19</f>
        <v>0.22943479924034152</v>
      </c>
    </row>
    <row r="24" spans="1:6" x14ac:dyDescent="0.25">
      <c r="A24" s="20" t="s">
        <v>20</v>
      </c>
      <c r="B24" s="18">
        <f>50500000+53000000</f>
        <v>103500000</v>
      </c>
      <c r="C24" s="21">
        <f>+B24/B19</f>
        <v>0.23363431151241534</v>
      </c>
      <c r="D24" s="16">
        <f>27077524+47846195</f>
        <v>74923719</v>
      </c>
      <c r="E24" s="21">
        <f>+D24/D19</f>
        <v>0.20218983771238896</v>
      </c>
    </row>
    <row r="25" spans="1:6" x14ac:dyDescent="0.25">
      <c r="A25" s="12" t="s">
        <v>11</v>
      </c>
      <c r="B25" s="26">
        <f>+B19-B22-B23-B24</f>
        <v>181302445</v>
      </c>
      <c r="C25" s="27">
        <f>+B25/B19</f>
        <v>0.40926059819413091</v>
      </c>
      <c r="D25" s="26">
        <f>+D19-D22-D23-D24</f>
        <v>148587530</v>
      </c>
      <c r="E25" s="27">
        <f>+D25/D19</f>
        <v>0.40097967609943025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31999999</v>
      </c>
      <c r="C28" s="21">
        <v>1</v>
      </c>
      <c r="D28" s="16">
        <v>44272207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8.7831471494733485E-2</v>
      </c>
      <c r="D29" s="16">
        <v>3833638</v>
      </c>
      <c r="E29" s="21">
        <f>+D29/D28</f>
        <v>8.6592430325418385E-2</v>
      </c>
    </row>
    <row r="30" spans="1:6" x14ac:dyDescent="0.25">
      <c r="A30" s="20" t="s">
        <v>20</v>
      </c>
      <c r="B30" s="18">
        <v>13500000</v>
      </c>
      <c r="C30" s="21">
        <f>+B30/B28</f>
        <v>0.42187501318359416</v>
      </c>
      <c r="D30" s="16">
        <v>14965248</v>
      </c>
      <c r="E30" s="21">
        <f>+D30/D28</f>
        <v>0.33802805448574091</v>
      </c>
    </row>
    <row r="31" spans="1:6" x14ac:dyDescent="0.25">
      <c r="A31" s="12" t="s">
        <v>11</v>
      </c>
      <c r="B31" s="26">
        <f>+B28-B29-B30</f>
        <v>15689392</v>
      </c>
      <c r="C31" s="27">
        <f>+B31/B28</f>
        <v>0.49029351532167237</v>
      </c>
      <c r="D31" s="26">
        <f>+D28-D29-D30</f>
        <v>25473321</v>
      </c>
      <c r="E31" s="27">
        <f>+D31/D28</f>
        <v>0.57537951518884067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17120024</v>
      </c>
      <c r="C33" s="21">
        <f>+B33/B6</f>
        <v>1.3176055971148499E-2</v>
      </c>
      <c r="D33" s="18">
        <v>32390360</v>
      </c>
      <c r="E33" s="21">
        <f>+D33/D6</f>
        <v>2.7396827740587708E-2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869374736</v>
      </c>
      <c r="C35" s="27">
        <f>+B35/B6</f>
        <v>0.66909545111843594</v>
      </c>
      <c r="D35" s="26">
        <f>+D13+D25+D31+D33</f>
        <v>777389111</v>
      </c>
      <c r="E35" s="27">
        <f>+D35/D6</f>
        <v>0.65754118081662627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6.6359995368715174E-2</v>
      </c>
      <c r="D38" s="44">
        <v>80248060</v>
      </c>
      <c r="E38" s="21">
        <f>+D38/$D$6</f>
        <v>6.7876438432186215E-2</v>
      </c>
    </row>
    <row r="39" spans="1:6" x14ac:dyDescent="0.25">
      <c r="A39" s="20" t="s">
        <v>10</v>
      </c>
      <c r="B39" s="18">
        <v>79500000</v>
      </c>
      <c r="C39" s="21">
        <f t="shared" ref="C39:C40" si="0">+B39/$B$6</f>
        <v>6.1185454512581616E-2</v>
      </c>
      <c r="D39" s="44">
        <v>83394416</v>
      </c>
      <c r="E39" s="21">
        <f>+D39/$D$6</f>
        <v>7.0537729425635021E-2</v>
      </c>
    </row>
    <row r="40" spans="1:6" x14ac:dyDescent="0.25">
      <c r="A40" s="12" t="s">
        <v>26</v>
      </c>
      <c r="B40" s="26">
        <f>+B38+B39</f>
        <v>165723428</v>
      </c>
      <c r="C40" s="27">
        <f t="shared" si="0"/>
        <v>0.12754544988129679</v>
      </c>
      <c r="D40" s="26">
        <f>+D38+D39</f>
        <v>163642476</v>
      </c>
      <c r="E40" s="27">
        <f>+D40/$D$6</f>
        <v>0.13841416785782124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3.0099803381426998E-3</v>
      </c>
      <c r="D43" s="28">
        <v>5256444</v>
      </c>
      <c r="E43" s="21">
        <f>+D43/D6</f>
        <v>4.446072559738324E-3</v>
      </c>
    </row>
    <row r="44" spans="1:6" x14ac:dyDescent="0.25">
      <c r="A44" s="20" t="s">
        <v>29</v>
      </c>
      <c r="B44" s="13">
        <v>71929047</v>
      </c>
      <c r="C44" s="21">
        <f>+B44/B6</f>
        <v>5.5358634381784219E-2</v>
      </c>
      <c r="D44" s="28">
        <v>63736142</v>
      </c>
      <c r="E44" s="21">
        <f>+D44/D6</f>
        <v>5.3910117183743479E-2</v>
      </c>
    </row>
    <row r="45" spans="1:6" x14ac:dyDescent="0.25">
      <c r="A45" s="12" t="s">
        <v>30</v>
      </c>
      <c r="B45" s="26">
        <f>+B43+B44</f>
        <v>75840000</v>
      </c>
      <c r="C45" s="27">
        <f>+B45/B6</f>
        <v>5.8368614719926916E-2</v>
      </c>
      <c r="D45" s="26">
        <f>+D43+D44</f>
        <v>68992586</v>
      </c>
      <c r="E45" s="27">
        <f>+D45/D6</f>
        <v>5.83561897434818E-2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1.1759491097901567E-2</v>
      </c>
      <c r="D48" s="28">
        <v>14865198</v>
      </c>
      <c r="E48" s="21">
        <f>+D48/$D$6</f>
        <v>1.2573471518554561E-2</v>
      </c>
    </row>
    <row r="49" spans="1:6" x14ac:dyDescent="0.25">
      <c r="A49" s="20" t="s">
        <v>29</v>
      </c>
      <c r="B49" s="18">
        <v>23000000</v>
      </c>
      <c r="C49" s="21">
        <f t="shared" ref="C49:C53" si="1">+B49/$B$6</f>
        <v>1.7701452248922986E-2</v>
      </c>
      <c r="D49" s="28">
        <v>22015037</v>
      </c>
      <c r="E49" s="21">
        <f t="shared" ref="E49:E53" si="2">+D49/$D$6</f>
        <v>1.8621039605353717E-2</v>
      </c>
    </row>
    <row r="50" spans="1:6" x14ac:dyDescent="0.25">
      <c r="A50" s="20" t="s">
        <v>32</v>
      </c>
      <c r="B50" s="18">
        <v>110000000</v>
      </c>
      <c r="C50" s="21">
        <f t="shared" si="1"/>
        <v>8.4659119451370793E-2</v>
      </c>
      <c r="D50" s="28">
        <v>107089288</v>
      </c>
      <c r="E50" s="21">
        <f t="shared" si="2"/>
        <v>9.0579628512871935E-2</v>
      </c>
    </row>
    <row r="51" spans="1:6" x14ac:dyDescent="0.25">
      <c r="A51" s="12" t="s">
        <v>33</v>
      </c>
      <c r="B51" s="26">
        <f>+B48+B49+B50</f>
        <v>148279441</v>
      </c>
      <c r="C51" s="27">
        <f t="shared" si="1"/>
        <v>0.11412006279819535</v>
      </c>
      <c r="D51" s="26">
        <f>+D48+D49+D50</f>
        <v>143969523</v>
      </c>
      <c r="E51" s="27">
        <f t="shared" si="2"/>
        <v>0.12177413963678022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18208398</v>
      </c>
      <c r="C53" s="21">
        <f t="shared" si="1"/>
        <v>1.4013699466364556E-2</v>
      </c>
      <c r="D53" s="18">
        <v>23115142</v>
      </c>
      <c r="E53" s="21">
        <f t="shared" si="2"/>
        <v>1.9551544458697712E-2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48724816</v>
      </c>
      <c r="C55" s="27">
        <f>+B55/B6</f>
        <v>3.7500000163546029E-2</v>
      </c>
      <c r="D55" s="26">
        <v>44335005</v>
      </c>
      <c r="E55" s="27">
        <f>+D55/D6</f>
        <v>3.7499999841406353E-2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438567685</v>
      </c>
      <c r="C57" s="27">
        <f>+B57/B6</f>
        <v>0.33753412756296508</v>
      </c>
      <c r="D57" s="26">
        <f>+D40+D45+D51+D55</f>
        <v>420939590</v>
      </c>
      <c r="E57" s="27">
        <f>+D57/D6</f>
        <v>0.3560444970794896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449015449</v>
      </c>
      <c r="C59" s="27">
        <f>+B59/B6</f>
        <v>0.34557502302183535</v>
      </c>
      <c r="D59" s="26">
        <f>+D35-D57+D53</f>
        <v>379564663</v>
      </c>
      <c r="E59" s="27">
        <f>+D59/D6</f>
        <v>0.32104822819583434</v>
      </c>
      <c r="F59" s="55">
        <f>(+D59-B59)/B59</f>
        <v>-0.15467348875116321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449015449</v>
      </c>
      <c r="C61" s="21">
        <f>+C59</f>
        <v>0.34557502302183535</v>
      </c>
      <c r="D61" s="18">
        <f>+D59</f>
        <v>379564663</v>
      </c>
      <c r="E61" s="21">
        <f>+E59</f>
        <v>0.32104822819583434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v>51973137</v>
      </c>
      <c r="C63" s="21">
        <f>+B63/B6</f>
        <v>4.000000012314054E-2</v>
      </c>
      <c r="D63" s="18">
        <v>47290672</v>
      </c>
      <c r="E63" s="21">
        <f>+D63/D6</f>
        <v>3.9999999830833445E-2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112253862</v>
      </c>
      <c r="C65" s="27">
        <f>+B65/B6</f>
        <v>8.6393755563051747E-2</v>
      </c>
      <c r="D65" s="30">
        <v>94891166</v>
      </c>
      <c r="E65" s="27">
        <f>+D65/D6</f>
        <v>8.0262057260416783E-2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336761587</v>
      </c>
      <c r="C67" s="27">
        <f>+B67/B6</f>
        <v>0.25918126745878362</v>
      </c>
      <c r="D67" s="30">
        <f>+D61-D65</f>
        <v>284673497</v>
      </c>
      <c r="E67" s="27">
        <f>+D67/D6</f>
        <v>0.24078617093541757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284788450</v>
      </c>
      <c r="C69" s="27">
        <f>+B69/B6</f>
        <v>0.21918126733564308</v>
      </c>
      <c r="D69" s="51">
        <f>+D59-D65-D63</f>
        <v>237382825</v>
      </c>
      <c r="E69" s="27">
        <f>+D69/D6</f>
        <v>0.20078617110458413</v>
      </c>
      <c r="F69" s="55">
        <f>(+D69-B69)/B69</f>
        <v>-0.16645908568272344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0.68110000000000004</v>
      </c>
      <c r="C72" s="19"/>
      <c r="D72" s="31">
        <v>0.57220000000000004</v>
      </c>
      <c r="E72" s="24"/>
    </row>
    <row r="73" spans="1:6" x14ac:dyDescent="0.25">
      <c r="A73" s="20" t="s">
        <v>43</v>
      </c>
      <c r="B73" s="31">
        <v>0.22</v>
      </c>
      <c r="C73" s="19"/>
      <c r="D73" s="31">
        <v>0.22</v>
      </c>
      <c r="E73" s="24"/>
    </row>
    <row r="74" spans="1:6" x14ac:dyDescent="0.25">
      <c r="A74" s="20" t="s">
        <v>44</v>
      </c>
      <c r="B74" s="18">
        <v>214519</v>
      </c>
      <c r="C74" s="19"/>
      <c r="D74" s="18">
        <v>230397</v>
      </c>
      <c r="E74" s="24"/>
    </row>
    <row r="75" spans="1:6" x14ac:dyDescent="0.25">
      <c r="A75" s="20" t="s">
        <v>45</v>
      </c>
      <c r="B75" s="18">
        <v>205275</v>
      </c>
      <c r="C75" s="19"/>
      <c r="D75" s="18">
        <v>227670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254065703</v>
      </c>
      <c r="E76" s="24"/>
    </row>
    <row r="77" spans="1:6" x14ac:dyDescent="0.25">
      <c r="A77" s="20" t="s">
        <v>47</v>
      </c>
      <c r="B77" s="21">
        <v>0.2</v>
      </c>
      <c r="C77" s="19"/>
      <c r="D77" s="21">
        <v>0.21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77</v>
      </c>
      <c r="E78" s="24"/>
    </row>
    <row r="79" spans="1:6" x14ac:dyDescent="0.25">
      <c r="A79" s="20" t="s">
        <v>49</v>
      </c>
      <c r="B79" s="18">
        <v>7471</v>
      </c>
      <c r="C79" s="19"/>
      <c r="D79" s="28">
        <v>5608</v>
      </c>
      <c r="E79" s="24"/>
    </row>
    <row r="80" spans="1:6" x14ac:dyDescent="0.25">
      <c r="A80" s="20" t="s">
        <v>50</v>
      </c>
      <c r="B80" s="18">
        <v>33998</v>
      </c>
      <c r="C80" s="19"/>
      <c r="D80" s="18">
        <v>35119</v>
      </c>
      <c r="E80" s="24"/>
    </row>
    <row r="81" spans="1:5" x14ac:dyDescent="0.25">
      <c r="A81" s="20" t="s">
        <v>51</v>
      </c>
      <c r="B81" s="18">
        <v>5400</v>
      </c>
      <c r="C81" s="19"/>
      <c r="D81" s="18">
        <v>5400</v>
      </c>
      <c r="E81" s="24"/>
    </row>
    <row r="82" spans="1:5" x14ac:dyDescent="0.25">
      <c r="A82" s="20" t="s">
        <v>52</v>
      </c>
      <c r="B82" s="18">
        <v>3678</v>
      </c>
      <c r="C82" s="19"/>
      <c r="D82" s="28">
        <v>3090</v>
      </c>
      <c r="E82" s="24"/>
    </row>
    <row r="83" spans="1:5" x14ac:dyDescent="0.25">
      <c r="A83" s="20" t="s">
        <v>53</v>
      </c>
      <c r="B83" s="18">
        <v>4487</v>
      </c>
      <c r="C83" s="19"/>
      <c r="D83" s="28">
        <v>3773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1702033</v>
      </c>
      <c r="C87" s="40"/>
      <c r="D87" s="18">
        <v>1438773</v>
      </c>
      <c r="E87" s="49">
        <f>(+D87-B87)/B87</f>
        <v>-0.15467385179958321</v>
      </c>
    </row>
    <row r="88" spans="1:5" x14ac:dyDescent="0.25">
      <c r="A88" s="41" t="s">
        <v>55</v>
      </c>
      <c r="B88" s="18">
        <v>1861790</v>
      </c>
      <c r="C88" s="40"/>
      <c r="D88" s="18">
        <v>1573821</v>
      </c>
      <c r="E88" s="50">
        <f>(+D88-B88)/B88</f>
        <v>-0.15467319085396311</v>
      </c>
    </row>
    <row r="89" spans="1:5" x14ac:dyDescent="0.25">
      <c r="A89" s="41" t="s">
        <v>56</v>
      </c>
      <c r="B89" s="18">
        <v>2076848</v>
      </c>
      <c r="C89" s="40"/>
      <c r="D89" s="18">
        <v>1755615</v>
      </c>
      <c r="E89" s="50">
        <f t="shared" ref="E89:E90" si="3">(+D89-B89)/B89</f>
        <v>-0.15467333189525667</v>
      </c>
    </row>
    <row r="90" spans="1:5" ht="15.75" thickBot="1" x14ac:dyDescent="0.3">
      <c r="A90" s="33" t="s">
        <v>57</v>
      </c>
      <c r="B90" s="42">
        <v>3133706</v>
      </c>
      <c r="C90" s="43"/>
      <c r="D90" s="42">
        <v>2649005</v>
      </c>
      <c r="E90" s="54">
        <f t="shared" si="3"/>
        <v>-0.15467341224735187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1439354</v>
      </c>
      <c r="C94" s="40"/>
      <c r="D94" s="18">
        <v>1199761</v>
      </c>
      <c r="E94" s="49">
        <f>(+D94-B94)/B94</f>
        <v>-0.16645870300148538</v>
      </c>
    </row>
    <row r="95" spans="1:5" x14ac:dyDescent="0.25">
      <c r="A95" s="41" t="s">
        <v>55</v>
      </c>
      <c r="B95" s="18">
        <v>1574456</v>
      </c>
      <c r="C95" s="40"/>
      <c r="D95" s="18">
        <v>1312374</v>
      </c>
      <c r="E95" s="50">
        <f>(+D95-B95)/B95</f>
        <v>-0.16645876416997363</v>
      </c>
    </row>
    <row r="96" spans="1:5" x14ac:dyDescent="0.25">
      <c r="A96" s="41" t="s">
        <v>56</v>
      </c>
      <c r="B96" s="18">
        <v>1756324</v>
      </c>
      <c r="C96" s="40"/>
      <c r="D96" s="18">
        <v>1463968</v>
      </c>
      <c r="E96" s="50">
        <f t="shared" ref="E96:E97" si="4">(+D96-B96)/B96</f>
        <v>-0.1664590360320761</v>
      </c>
    </row>
    <row r="97" spans="1:5" ht="15.75" thickBot="1" x14ac:dyDescent="0.3">
      <c r="A97" s="33" t="s">
        <v>57</v>
      </c>
      <c r="B97" s="42">
        <v>2650075</v>
      </c>
      <c r="C97" s="43"/>
      <c r="D97" s="42">
        <v>2208946</v>
      </c>
      <c r="E97" s="54">
        <f t="shared" si="4"/>
        <v>-0.16645906247936379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2017-10-02T21:26:05Z</dcterms:modified>
</cp:coreProperties>
</file>