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灵气计算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<sst xmlns="http://schemas.openxmlformats.org/spreadsheetml/2006/main" count="298" uniqueCount="213">
  <si>
    <t xml:space="preserve">神识【加成值】</t>
  </si>
  <si>
    <t xml:space="preserve">神识【根本值】</t>
  </si>
  <si>
    <t xml:space="preserve">神识【附乘值】</t>
  </si>
  <si>
    <t xml:space="preserve">根骨【加成值】</t>
  </si>
  <si>
    <t xml:space="preserve">根骨【根本值】</t>
  </si>
  <si>
    <t xml:space="preserve">根骨【附乘值】</t>
  </si>
  <si>
    <t xml:space="preserve">黄色这些值可以在游戏目录下Settings\Property\PracticeProperty.xml</t>
  </si>
  <si>
    <t xml:space="preserve">说明：</t>
  </si>
  <si>
    <t xml:space="preserve">"Perception" =神识·"Physique" =根骨·"Intelligence" =悟性·"Qi" =气感</t>
  </si>
  <si>
    <t xml:space="preserve">悟性【加成值】</t>
  </si>
  <si>
    <t xml:space="preserve">悟性【根本值】</t>
  </si>
  <si>
    <t xml:space="preserve">悟性【附乘值】</t>
  </si>
  <si>
    <t xml:space="preserve">气感【加成值】</t>
  </si>
  <si>
    <t xml:space="preserve">气感【根本值】</t>
  </si>
  <si>
    <t xml:space="preserve">气感【附乘值】</t>
  </si>
  <si>
    <t xml:space="preserve">Weight=加成值·Base=根本值·Addion=附乘值</t>
  </si>
  <si>
    <t xml:space="preserve">人物基础值</t>
  </si>
  <si>
    <t xml:space="preserve">单独未知A</t>
  </si>
  <si>
    <t xml:space="preserve">混合未知B</t>
  </si>
  <si>
    <t xml:space="preserve">单独【神识】值</t>
  </si>
  <si>
    <t xml:space="preserve">单独【根骨】值</t>
  </si>
  <si>
    <t xml:space="preserve">单独【悟性】值</t>
  </si>
  <si>
    <t xml:space="preserve">混合【气感】值</t>
  </si>
  <si>
    <t xml:space="preserve">混合神识气感值</t>
  </si>
  <si>
    <t xml:space="preserve">混合根骨气感值</t>
  </si>
  <si>
    <t xml:space="preserve">混合悟性气感值</t>
  </si>
  <si>
    <t xml:space="preserve">【神识】总收益</t>
  </si>
  <si>
    <t xml:space="preserve">【根骨】总收益</t>
  </si>
  <si>
    <t xml:space="preserve">【悟性】总收益</t>
  </si>
  <si>
    <t xml:space="preserve">根本总灵气</t>
  </si>
  <si>
    <t xml:space="preserve">金丹灵气</t>
  </si>
  <si>
    <t xml:space="preserve">境界加成</t>
  </si>
  <si>
    <t xml:space="preserve">根本乘算（BP）</t>
  </si>
  <si>
    <t xml:space="preserve">根本加算（BV）</t>
  </si>
  <si>
    <t xml:space="preserve">最大乘算(AP)</t>
  </si>
  <si>
    <t xml:space="preserve">最大加算（AV）</t>
  </si>
  <si>
    <t xml:space="preserve">填写人物基础</t>
  </si>
  <si>
    <t xml:space="preserve">人物神识</t>
  </si>
  <si>
    <t xml:space="preserve">人物根骨</t>
  </si>
  <si>
    <t xml:space="preserve">人物悟性</t>
  </si>
  <si>
    <t xml:space="preserve">人物气感</t>
  </si>
  <si>
    <t xml:space="preserve">绿色区域随意填写</t>
  </si>
  <si>
    <t xml:space="preserve">金丹品质</t>
  </si>
  <si>
    <t xml:space="preserve">炼精化气</t>
  </si>
  <si>
    <t xml:space="preserve">境界</t>
  </si>
  <si>
    <t xml:space="preserve">元神大成</t>
  </si>
  <si>
    <t xml:space="preserve">境界填写</t>
  </si>
  <si>
    <t xml:space="preserve">吃药列表自行观察</t>
  </si>
  <si>
    <t xml:space="preserve">长生六道轮回经不支持查询</t>
  </si>
  <si>
    <t xml:space="preserve">练气</t>
  </si>
  <si>
    <t xml:space="preserve">根本乘算BP</t>
  </si>
  <si>
    <t xml:space="preserve">结丹</t>
  </si>
  <si>
    <t xml:space="preserve">1个圣品地母灵液</t>
  </si>
  <si>
    <t xml:space="preserve">最终根本灵气</t>
  </si>
  <si>
    <t xml:space="preserve">最终最大灵气</t>
  </si>
  <si>
    <t xml:space="preserve">金丹</t>
  </si>
  <si>
    <t xml:space="preserve">2个圣品地母灵液</t>
  </si>
  <si>
    <t xml:space="preserve">初入元神</t>
  </si>
  <si>
    <t xml:space="preserve">3个圣品地母灵液</t>
  </si>
  <si>
    <t xml:space="preserve">真仙</t>
  </si>
  <si>
    <t xml:space="preserve">1个普通地母灵液</t>
  </si>
  <si>
    <t xml:space="preserve">2个普通地母灵液</t>
  </si>
  <si>
    <t xml:space="preserve">3个普通地母灵液</t>
  </si>
  <si>
    <t xml:space="preserve">最大加算AV</t>
  </si>
  <si>
    <t xml:space="preserve">1个普通紫芝/赤参</t>
  </si>
  <si>
    <t xml:space="preserve">1个圣品紫芝/赤参</t>
  </si>
  <si>
    <t xml:space="preserve">说明</t>
  </si>
  <si>
    <t xml:space="preserve">学习后增加灵气</t>
  </si>
  <si>
    <t xml:space="preserve">最大乘算（AP）</t>
  </si>
  <si>
    <t xml:space="preserve">2个普通紫芝/赤参</t>
  </si>
  <si>
    <t xml:space="preserve">2个圣品紫芝/赤参</t>
  </si>
  <si>
    <t xml:space="preserve">从根本上提高灵气最大值</t>
  </si>
  <si>
    <t xml:space="preserve">采水诀</t>
  </si>
  <si>
    <t xml:space="preserve">3个普通紫芝/赤参</t>
  </si>
  <si>
    <t xml:space="preserve">3个圣品紫芝/赤参</t>
  </si>
  <si>
    <t xml:space="preserve">小幅灵气最大值</t>
  </si>
  <si>
    <t xml:space="preserve">罡煞合流</t>
  </si>
  <si>
    <t xml:space="preserve">4个普通紫芝/赤参</t>
  </si>
  <si>
    <t xml:space="preserve">4个圣品紫芝/赤参</t>
  </si>
  <si>
    <t xml:space="preserve">小幅提高灵气最大值</t>
  </si>
  <si>
    <t xml:space="preserve">血骨炼形</t>
  </si>
  <si>
    <t xml:space="preserve">5个普通紫芝/赤参</t>
  </si>
  <si>
    <t xml:space="preserve">5个圣品紫芝/赤参</t>
  </si>
  <si>
    <t xml:space="preserve">提高灵气最大值</t>
  </si>
  <si>
    <t xml:space="preserve">司南经</t>
  </si>
  <si>
    <t xml:space="preserve">6个普通紫芝/赤参</t>
  </si>
  <si>
    <t xml:space="preserve">6个圣品紫芝/赤参</t>
  </si>
  <si>
    <t xml:space="preserve">通息诀</t>
  </si>
  <si>
    <t xml:space="preserve">7个普通紫芝/赤参</t>
  </si>
  <si>
    <t xml:space="preserve">7个圣品紫芝/赤参</t>
  </si>
  <si>
    <t xml:space="preserve">轮回经</t>
  </si>
  <si>
    <t xml:space="preserve">8个普通紫芝/赤参</t>
  </si>
  <si>
    <t xml:space="preserve">8个圣品紫芝/赤参</t>
  </si>
  <si>
    <t xml:space="preserve">从根本大幅提高灵气最大值</t>
  </si>
  <si>
    <t xml:space="preserve">真吾之体·一阶</t>
  </si>
  <si>
    <t xml:space="preserve">9个普通紫芝/赤参</t>
  </si>
  <si>
    <t xml:space="preserve">9个圣品紫芝/赤参</t>
  </si>
  <si>
    <t xml:space="preserve">金乌观</t>
  </si>
  <si>
    <t xml:space="preserve">10个普通紫芝/赤参</t>
  </si>
  <si>
    <t xml:space="preserve">10个圣品紫芝/赤参</t>
  </si>
  <si>
    <t xml:space="preserve">三阳真脉</t>
  </si>
  <si>
    <t xml:space="preserve">太阴锻体</t>
  </si>
  <si>
    <t xml:space="preserve">最大乘算AP</t>
  </si>
  <si>
    <t xml:space="preserve">九州大法</t>
  </si>
  <si>
    <t xml:space="preserve">1个普通紫阳丹</t>
  </si>
  <si>
    <t xml:space="preserve">1个圣品紫阳丹</t>
  </si>
  <si>
    <t xml:space="preserve">提高灵气最大值15000点</t>
  </si>
  <si>
    <t xml:space="preserve">坤元真气</t>
  </si>
  <si>
    <t xml:space="preserve">2个普通紫阳丹</t>
  </si>
  <si>
    <t xml:space="preserve">2个圣品紫阳丹</t>
  </si>
  <si>
    <t xml:space="preserve">七杀魔体</t>
  </si>
  <si>
    <t xml:space="preserve">3个普通紫阳丹</t>
  </si>
  <si>
    <t xml:space="preserve">3个圣品紫阳丹</t>
  </si>
  <si>
    <t xml:space="preserve">百炼诀</t>
  </si>
  <si>
    <t xml:space="preserve">4个普通紫阳丹</t>
  </si>
  <si>
    <t xml:space="preserve">4个圣品紫阳丹</t>
  </si>
  <si>
    <t xml:space="preserve">心焰</t>
  </si>
  <si>
    <t xml:space="preserve">5个普通紫阳丹</t>
  </si>
  <si>
    <t xml:space="preserve">5个圣品紫阳丹</t>
  </si>
  <si>
    <t xml:space="preserve">养吾经</t>
  </si>
  <si>
    <t xml:space="preserve">6个普通紫阳丹</t>
  </si>
  <si>
    <t xml:space="preserve">6个圣品紫阳丹</t>
  </si>
  <si>
    <t xml:space="preserve">大幅提高灵气最大值</t>
  </si>
  <si>
    <t xml:space="preserve">同心诀</t>
  </si>
  <si>
    <t xml:space="preserve">7个普通紫阳丹</t>
  </si>
  <si>
    <t xml:space="preserve">7个圣品紫阳丹</t>
  </si>
  <si>
    <t xml:space="preserve">风神云体</t>
  </si>
  <si>
    <t xml:space="preserve">8个普通紫阳丹</t>
  </si>
  <si>
    <t xml:space="preserve">8个圣品紫阳丹</t>
  </si>
  <si>
    <t xml:space="preserve">玉液炼形诀</t>
  </si>
  <si>
    <t xml:space="preserve">9个普通紫阳丹</t>
  </si>
  <si>
    <t xml:space="preserve">9个圣品紫阳丹</t>
  </si>
  <si>
    <t xml:space="preserve">归元诀</t>
  </si>
  <si>
    <t xml:space="preserve">10个普通紫阳丹</t>
  </si>
  <si>
    <t xml:space="preserve">10个圣品紫阳丹</t>
  </si>
  <si>
    <t xml:space="preserve">玉京飞流法</t>
  </si>
  <si>
    <t xml:space="preserve">11个普通紫阳丹</t>
  </si>
  <si>
    <t xml:space="preserve">11个圣品紫阳丹</t>
  </si>
  <si>
    <t xml:space="preserve">五气归源</t>
  </si>
  <si>
    <t xml:space="preserve">12个普通紫阳丹</t>
  </si>
  <si>
    <t xml:space="preserve">12个圣品紫阳丹</t>
  </si>
  <si>
    <t xml:space="preserve">谷神大法</t>
  </si>
  <si>
    <t xml:space="preserve">13个普通紫阳丹</t>
  </si>
  <si>
    <t xml:space="preserve">13个圣品紫阳丹</t>
  </si>
  <si>
    <t xml:space="preserve">壬水元神</t>
  </si>
  <si>
    <t xml:space="preserve">14个普通紫阳丹</t>
  </si>
  <si>
    <t xml:space="preserve">14个圣品紫阳丹</t>
  </si>
  <si>
    <t xml:space="preserve">提高灵气最大值1000点</t>
  </si>
  <si>
    <t xml:space="preserve">云气汇流</t>
  </si>
  <si>
    <t xml:space="preserve">15个普通紫阳丹</t>
  </si>
  <si>
    <t xml:space="preserve">15个圣品紫阳丹</t>
  </si>
  <si>
    <t xml:space="preserve">境界详细介绍</t>
  </si>
  <si>
    <t xml:space="preserve">境界说明：</t>
  </si>
  <si>
    <t xml:space="preserve">太上</t>
  </si>
  <si>
    <t xml:space="preserve">北斗</t>
  </si>
  <si>
    <t xml:space="preserve">【灵犀突破后】</t>
  </si>
  <si>
    <t xml:space="preserve">【天璇境突破后】</t>
  </si>
  <si>
    <t xml:space="preserve">太和</t>
  </si>
  <si>
    <t xml:space="preserve">【真丹突破后】</t>
  </si>
  <si>
    <t xml:space="preserve">【天权境突破后】</t>
  </si>
  <si>
    <t xml:space="preserve">【周天突破后】</t>
  </si>
  <si>
    <t xml:space="preserve">【新生突破后】</t>
  </si>
  <si>
    <t xml:space="preserve">【玉衡境突破后】</t>
  </si>
  <si>
    <t xml:space="preserve">【凝丹突破后】</t>
  </si>
  <si>
    <t xml:space="preserve">【劫空突破后】</t>
  </si>
  <si>
    <t xml:space="preserve">【辅境突破后】</t>
  </si>
  <si>
    <t xml:space="preserve">【初劫突破后】</t>
  </si>
  <si>
    <t xml:space="preserve">【忘情突破后】</t>
  </si>
  <si>
    <t xml:space="preserve">【摇光境突破后】</t>
  </si>
  <si>
    <t xml:space="preserve">【婴儿突破后】</t>
  </si>
  <si>
    <t xml:space="preserve">【飞升突破后】</t>
  </si>
  <si>
    <t xml:space="preserve">九转</t>
  </si>
  <si>
    <t xml:space="preserve">玉清</t>
  </si>
  <si>
    <t xml:space="preserve">【精门突破后】</t>
  </si>
  <si>
    <t xml:space="preserve">七杀</t>
  </si>
  <si>
    <t xml:space="preserve">【金丸突破后】</t>
  </si>
  <si>
    <t xml:space="preserve">【丹门突破后】</t>
  </si>
  <si>
    <t xml:space="preserve">【剑心突破后】</t>
  </si>
  <si>
    <t xml:space="preserve">【还珠突破后】</t>
  </si>
  <si>
    <t xml:space="preserve">【牝门突破后】</t>
  </si>
  <si>
    <t xml:space="preserve">【剑丸突破后】</t>
  </si>
  <si>
    <t xml:space="preserve">【婴孩突破后】</t>
  </si>
  <si>
    <t xml:space="preserve">【化门突破后】</t>
  </si>
  <si>
    <t xml:space="preserve">【剑意突破后】</t>
  </si>
  <si>
    <t xml:space="preserve">【纯阳突破后】</t>
  </si>
  <si>
    <t xml:space="preserve">【生门突破后】</t>
  </si>
  <si>
    <t xml:space="preserve">【剑胎突破后】</t>
  </si>
  <si>
    <t xml:space="preserve">【剑神突破后】</t>
  </si>
  <si>
    <t xml:space="preserve">偷天</t>
  </si>
  <si>
    <t xml:space="preserve">葵花</t>
  </si>
  <si>
    <t xml:space="preserve">【凝气突破后】</t>
  </si>
  <si>
    <t xml:space="preserve">【入体突破后】</t>
  </si>
  <si>
    <t xml:space="preserve">太元</t>
  </si>
  <si>
    <t xml:space="preserve">【成丹突破后】</t>
  </si>
  <si>
    <t xml:space="preserve">【观海突破后】</t>
  </si>
  <si>
    <t xml:space="preserve">【忘我突破后】</t>
  </si>
  <si>
    <t xml:space="preserve">【焚念突破后】</t>
  </si>
  <si>
    <t xml:space="preserve">【返虚突破后】</t>
  </si>
  <si>
    <t xml:space="preserve">【混成突破后】</t>
  </si>
  <si>
    <t xml:space="preserve">【合道突破后】</t>
  </si>
  <si>
    <t xml:space="preserve">【元符突破后】</t>
  </si>
  <si>
    <t xml:space="preserve">【云升突破后】</t>
  </si>
  <si>
    <t xml:space="preserve">己寅</t>
  </si>
  <si>
    <t xml:space="preserve">三阳</t>
  </si>
  <si>
    <t xml:space="preserve">【朝元宫突破后】</t>
  </si>
  <si>
    <t xml:space="preserve">【人火突破后】</t>
  </si>
  <si>
    <t xml:space="preserve">【金灵宫突破后】</t>
  </si>
  <si>
    <t xml:space="preserve">【地火突破后】</t>
  </si>
  <si>
    <t xml:space="preserve">【妙成宫突破后】</t>
  </si>
  <si>
    <t xml:space="preserve">【燃灯突破后】</t>
  </si>
  <si>
    <t xml:space="preserve">【神婴宫突破后】</t>
  </si>
  <si>
    <t xml:space="preserve">【天火突破后】</t>
  </si>
  <si>
    <t xml:space="preserve">【紫薇宫突破后】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</si>
</sst>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%"/>
    <numFmt numFmtId="167" formatCode="General"/>
    <numFmt numFmtId="168" formatCode="0_ "/>
  </numFmts>
  <fonts count="6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8"/>
      <color rgb="FF00000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99CC00"/>
        <bgColor rgb="FFFFCC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/>
      <right style="medium">
        <color rgb="FFCCCCCC"/>
      </right>
      <top/>
      <bottom/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9.015625" defaultRowHeight="13.5" zeroHeight="false" outlineLevelRow="0" outlineLevelCol="0"/>
  <cols>
    <col collapsed="false" customWidth="true" hidden="false" outlineLevel="0" max="1" min="1" style="1" width="25.31"/>
    <col collapsed="false" customWidth="true" hidden="false" outlineLevel="0" max="7" min="2" style="1" width="14.96"/>
    <col collapsed="false" customWidth="true" hidden="false" outlineLevel="0" max="9" min="8" style="1" width="16.96"/>
    <col collapsed="false" customWidth="true" hidden="false" outlineLevel="0" max="10" min="10" style="1" width="12.6"/>
    <col collapsed="false" customWidth="true" hidden="false" outlineLevel="0" max="11" min="11" style="1" width="11.22"/>
    <col collapsed="false" customWidth="true" hidden="false" outlineLevel="0" max="14" min="12" style="1" width="12.6"/>
    <col collapsed="false" customWidth="false" hidden="false" outlineLevel="0" max="15" min="15" style="1" width="8.96"/>
    <col collapsed="false" customWidth="true" hidden="false" outlineLevel="0" max="16" min="16" style="1" width="9.36"/>
    <col collapsed="false" customWidth="true" hidden="false" outlineLevel="0" max="17" min="17" style="1" width="12.6"/>
    <col collapsed="false" customWidth="false" hidden="false" outlineLevel="0" max="257" min="18" style="1" width="8.96"/>
  </cols>
  <sheetData>
    <row r="1" s="1" customFormat="true" ht="14.25" hidden="false" customHeight="false" outlineLevel="0" collapsed="false"/>
    <row r="2" s="1" customFormat="true" ht="13.5" hidden="false" customHeight="false" outlineLevel="0" collapsed="false">
      <c r="B2" s="2" t="s">
        <v>0</v>
      </c>
      <c r="C2" s="3" t="s">
        <v>1</v>
      </c>
      <c r="D2" s="3" t="s">
        <v>2</v>
      </c>
      <c r="E2" s="3"/>
      <c r="F2" s="3" t="s">
        <v>3</v>
      </c>
      <c r="G2" s="3" t="s">
        <v>4</v>
      </c>
      <c r="H2" s="4" t="s">
        <v>5</v>
      </c>
      <c r="I2" s="5" t="s">
        <v>6</v>
      </c>
      <c r="J2" s="6"/>
      <c r="K2" s="6"/>
      <c r="L2" s="6"/>
      <c r="M2" s="6"/>
      <c r="N2" s="7"/>
    </row>
    <row r="3" s="1" customFormat="true" ht="13.5" hidden="false" customHeight="false" outlineLevel="0" collapsed="false">
      <c r="B3" s="8" t="n">
        <v>0.1</v>
      </c>
      <c r="C3" s="9" t="n">
        <v>0.6</v>
      </c>
      <c r="D3" s="9" t="n">
        <v>0.08</v>
      </c>
      <c r="E3" s="9"/>
      <c r="F3" s="9" t="n">
        <v>0.25</v>
      </c>
      <c r="G3" s="9" t="n">
        <v>0.4</v>
      </c>
      <c r="H3" s="10" t="n">
        <v>0.12</v>
      </c>
      <c r="I3" s="11" t="s">
        <v>7</v>
      </c>
      <c r="J3" s="12"/>
      <c r="K3" s="12"/>
      <c r="L3" s="12"/>
      <c r="M3" s="12"/>
      <c r="N3" s="13"/>
    </row>
    <row r="4" s="1" customFormat="true" ht="13.5" hidden="false" customHeight="false" outlineLevel="0" collapsed="false">
      <c r="B4" s="8"/>
      <c r="C4" s="9"/>
      <c r="D4" s="9"/>
      <c r="E4" s="9"/>
      <c r="F4" s="9"/>
      <c r="G4" s="9"/>
      <c r="H4" s="10"/>
      <c r="I4" s="11" t="s">
        <v>8</v>
      </c>
      <c r="J4" s="12"/>
      <c r="K4" s="12"/>
      <c r="L4" s="12"/>
      <c r="M4" s="12"/>
      <c r="N4" s="13"/>
    </row>
    <row r="5" s="1" customFormat="true" ht="13.5" hidden="false" customHeight="false" outlineLevel="0" collapsed="false">
      <c r="B5" s="8" t="s">
        <v>9</v>
      </c>
      <c r="C5" s="9" t="s">
        <v>10</v>
      </c>
      <c r="D5" s="9" t="s">
        <v>11</v>
      </c>
      <c r="E5" s="9"/>
      <c r="F5" s="9" t="s">
        <v>12</v>
      </c>
      <c r="G5" s="9" t="s">
        <v>13</v>
      </c>
      <c r="H5" s="10" t="s">
        <v>14</v>
      </c>
      <c r="I5" s="11" t="s">
        <v>15</v>
      </c>
      <c r="J5" s="12"/>
      <c r="K5" s="12"/>
      <c r="L5" s="12"/>
      <c r="M5" s="12"/>
      <c r="N5" s="13"/>
    </row>
    <row r="6" s="1" customFormat="true" ht="13.5" hidden="false" customHeight="false" outlineLevel="0" collapsed="false">
      <c r="B6" s="8" t="n">
        <v>0.25</v>
      </c>
      <c r="C6" s="9" t="n">
        <v>0.4</v>
      </c>
      <c r="D6" s="9" t="n">
        <v>0.12</v>
      </c>
      <c r="E6" s="9"/>
      <c r="F6" s="9" t="n">
        <v>0.4</v>
      </c>
      <c r="G6" s="9" t="n">
        <v>0.4</v>
      </c>
      <c r="H6" s="10" t="n">
        <v>0.06</v>
      </c>
      <c r="I6" s="11"/>
      <c r="J6" s="12"/>
      <c r="K6" s="12"/>
      <c r="L6" s="12"/>
      <c r="M6" s="12"/>
      <c r="N6" s="13"/>
    </row>
    <row r="7" s="1" customFormat="true" ht="14.25" hidden="false" customHeight="false" outlineLevel="0" collapsed="false">
      <c r="B7" s="14"/>
      <c r="C7" s="15"/>
      <c r="D7" s="15"/>
      <c r="E7" s="15"/>
      <c r="F7" s="15"/>
      <c r="G7" s="15"/>
      <c r="H7" s="16"/>
      <c r="I7" s="17"/>
      <c r="J7" s="18"/>
      <c r="K7" s="18"/>
      <c r="L7" s="18"/>
      <c r="M7" s="18"/>
      <c r="N7" s="19"/>
    </row>
    <row r="8" s="1" customFormat="true" ht="13.5" hidden="false" customHeight="false" outlineLevel="0" collapsed="false">
      <c r="B8" s="5"/>
      <c r="C8" s="6"/>
      <c r="D8" s="6"/>
      <c r="E8" s="6"/>
      <c r="F8" s="5" t="s">
        <v>16</v>
      </c>
      <c r="G8" s="6" t="s">
        <v>17</v>
      </c>
      <c r="H8" s="7" t="s">
        <v>18</v>
      </c>
    </row>
    <row r="9" s="1" customFormat="true" ht="13.5" hidden="false" customHeight="false" outlineLevel="0" collapsed="false">
      <c r="B9" s="11"/>
      <c r="C9" s="12"/>
      <c r="D9" s="12"/>
      <c r="E9" s="12"/>
      <c r="F9" s="11" t="n">
        <v>120</v>
      </c>
      <c r="G9" s="12" t="n">
        <v>300</v>
      </c>
      <c r="H9" s="13" t="n">
        <v>200</v>
      </c>
    </row>
    <row r="10" s="1" customFormat="true" ht="13.5" hidden="false" customHeight="false" outlineLevel="0" collapsed="false">
      <c r="B10" s="11"/>
      <c r="C10" s="12"/>
      <c r="D10" s="12"/>
      <c r="E10" s="12"/>
      <c r="F10" s="11"/>
      <c r="G10" s="12"/>
      <c r="H10" s="13"/>
    </row>
    <row r="11" s="1" customFormat="true" ht="13.5" hidden="false" customHeight="false" outlineLevel="0" collapsed="false">
      <c r="B11" s="11" t="s">
        <v>19</v>
      </c>
      <c r="C11" s="12" t="s">
        <v>20</v>
      </c>
      <c r="D11" s="12" t="s">
        <v>21</v>
      </c>
      <c r="E11" s="12" t="s">
        <v>22</v>
      </c>
      <c r="F11" s="11"/>
      <c r="G11" s="12"/>
      <c r="H11" s="13"/>
    </row>
    <row r="12" s="1" customFormat="true" ht="13.5" hidden="false" customHeight="false" outlineLevel="0" collapsed="false">
      <c r="B12" s="11" t="n">
        <f aca="false">SUM((G24*D3+C3)*B3*G9)</f>
        <v>34.8</v>
      </c>
      <c r="C12" s="12" t="n">
        <f aca="false">SUM((H24*H3+G3)*F3*G9)</f>
        <v>75</v>
      </c>
      <c r="D12" s="12" t="n">
        <f aca="false">SUM((I24*D6+C6)*B6*G9)</f>
        <v>93</v>
      </c>
      <c r="E12" s="12" t="n">
        <f aca="false">SUM((J24*H6+G6)*F6*H9)</f>
        <v>128</v>
      </c>
      <c r="F12" s="11"/>
      <c r="G12" s="12"/>
      <c r="H12" s="13"/>
    </row>
    <row r="13" s="1" customFormat="true" ht="13.5" hidden="false" customHeight="false" outlineLevel="0" collapsed="false">
      <c r="B13" s="11"/>
      <c r="C13" s="12"/>
      <c r="D13" s="12"/>
      <c r="E13" s="12"/>
      <c r="F13" s="11"/>
      <c r="G13" s="12"/>
      <c r="H13" s="13"/>
    </row>
    <row r="14" s="1" customFormat="true" ht="13.5" hidden="false" customHeight="false" outlineLevel="0" collapsed="false">
      <c r="B14" s="11" t="s">
        <v>23</v>
      </c>
      <c r="C14" s="12" t="s">
        <v>24</v>
      </c>
      <c r="D14" s="12" t="s">
        <v>25</v>
      </c>
      <c r="E14" s="12"/>
      <c r="F14" s="11"/>
      <c r="G14" s="12"/>
      <c r="H14" s="13"/>
    </row>
    <row r="15" s="1" customFormat="true" ht="13.5" hidden="false" customHeight="false" outlineLevel="0" collapsed="false">
      <c r="B15" s="11" t="n">
        <f aca="false">SUM((G24*D3+C3)*(J24*H6+G6)*B3*H9)</f>
        <v>37.12</v>
      </c>
      <c r="C15" s="12" t="n">
        <f aca="false">SUM((H24*H3+G3)*(J24*H6+G6)*F3*H9)</f>
        <v>80</v>
      </c>
      <c r="D15" s="12" t="n">
        <f aca="false">SUM((I24*D6+C6)*(J24*H6+G6)*B6*H9)</f>
        <v>99.2</v>
      </c>
      <c r="E15" s="12"/>
      <c r="F15" s="11"/>
      <c r="G15" s="12"/>
      <c r="H15" s="13"/>
    </row>
    <row r="16" s="1" customFormat="true" ht="13.5" hidden="false" customHeight="false" outlineLevel="0" collapsed="false">
      <c r="B16" s="11"/>
      <c r="C16" s="12"/>
      <c r="D16" s="12"/>
      <c r="E16" s="12"/>
      <c r="F16" s="11"/>
      <c r="G16" s="12"/>
      <c r="H16" s="13"/>
    </row>
    <row r="17" s="1" customFormat="true" ht="13.5" hidden="false" customHeight="false" outlineLevel="0" collapsed="false">
      <c r="B17" s="20" t="s">
        <v>26</v>
      </c>
      <c r="C17" s="21" t="s">
        <v>27</v>
      </c>
      <c r="D17" s="21" t="s">
        <v>28</v>
      </c>
      <c r="E17" s="21"/>
      <c r="F17" s="11" t="s">
        <v>29</v>
      </c>
      <c r="G17" s="12" t="s">
        <v>30</v>
      </c>
      <c r="H17" s="13" t="s">
        <v>31</v>
      </c>
    </row>
    <row r="18" s="1" customFormat="true" ht="13.5" hidden="false" customHeight="false" outlineLevel="0" collapsed="false">
      <c r="B18" s="20" t="n">
        <f aca="false">SUM(B12+B15)</f>
        <v>71.92</v>
      </c>
      <c r="C18" s="21" t="n">
        <f aca="false">SUM(C12+C15)</f>
        <v>155</v>
      </c>
      <c r="D18" s="21" t="n">
        <f aca="false">SUM(D12+D15)</f>
        <v>192.2</v>
      </c>
      <c r="E18" s="21"/>
      <c r="F18" s="11" t="n">
        <f aca="false">SUM(B12+C12+D12+B15+C15+D15+E12+F9)</f>
        <v>667.12</v>
      </c>
      <c r="G18" s="12" t="n">
        <f aca="false">SUM(0.015*G27)</f>
        <v>363.03</v>
      </c>
      <c r="H18" s="22" t="n">
        <f aca="false">IF(I27="练气",0,IF(I27="结丹",2.5,IF(I27="金丹",8.5,IF(I27="初入元神",20.5,IF(I27="元神大成",44.5,IF(I27="真仙",84.5,0))))))</f>
        <v>44.5</v>
      </c>
    </row>
    <row r="19" s="1" customFormat="true" ht="14.25" hidden="false" customHeight="false" outlineLevel="0" collapsed="false">
      <c r="B19" s="23"/>
      <c r="C19" s="24"/>
      <c r="D19" s="24"/>
      <c r="E19" s="24"/>
      <c r="F19" s="17"/>
      <c r="G19" s="18"/>
      <c r="H19" s="19"/>
    </row>
    <row r="21" s="1" customFormat="true" ht="14.25" hidden="false" customHeight="false" outlineLevel="0" collapsed="false"/>
    <row r="22" s="1" customFormat="true" ht="14.25" hidden="false" customHeight="false" outlineLevel="0" collapsed="false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="1" customFormat="true" ht="13.5" hidden="false" customHeight="false" outlineLevel="0" collapsed="false">
      <c r="A23" s="28"/>
      <c r="B23" s="21" t="s">
        <v>32</v>
      </c>
      <c r="C23" s="21" t="s">
        <v>33</v>
      </c>
      <c r="D23" s="21" t="s">
        <v>34</v>
      </c>
      <c r="E23" s="21" t="s">
        <v>35</v>
      </c>
      <c r="F23" s="29" t="s">
        <v>36</v>
      </c>
      <c r="G23" s="30" t="s">
        <v>37</v>
      </c>
      <c r="H23" s="31" t="s">
        <v>38</v>
      </c>
      <c r="I23" s="31" t="s">
        <v>39</v>
      </c>
      <c r="J23" s="31" t="s">
        <v>40</v>
      </c>
      <c r="L23" s="32"/>
    </row>
    <row r="24" s="1" customFormat="true" ht="14.25" hidden="false" customHeight="false" outlineLevel="0" collapsed="false">
      <c r="A24" s="28"/>
      <c r="B24" s="33" t="n">
        <f aca="false">SUM(1+B25+B26+B27+B28+B29)</f>
        <v>1</v>
      </c>
      <c r="C24" s="21" t="n">
        <f aca="false">SUM(C25+C26+C27+C28+C29)</f>
        <v>0</v>
      </c>
      <c r="D24" s="33" t="n">
        <f aca="false">SUM(1+D25+D26+D27+D28+D29)</f>
        <v>41</v>
      </c>
      <c r="E24" s="21" t="n">
        <f aca="false">SUM(E25+E26+E27+E28+E29)</f>
        <v>330</v>
      </c>
      <c r="F24" s="29"/>
      <c r="G24" s="34" t="n">
        <v>7</v>
      </c>
      <c r="H24" s="35" t="n">
        <v>5</v>
      </c>
      <c r="I24" s="35" t="n">
        <v>7</v>
      </c>
      <c r="J24" s="35" t="n">
        <v>20</v>
      </c>
      <c r="L24" s="32"/>
    </row>
    <row r="25" s="1" customFormat="true" ht="14.25" hidden="false" customHeight="false" outlineLevel="0" collapsed="false">
      <c r="A25" s="36" t="s">
        <v>41</v>
      </c>
      <c r="B25" s="37"/>
      <c r="C25" s="38"/>
      <c r="D25" s="37" t="n">
        <v>40</v>
      </c>
      <c r="E25" s="38" t="n">
        <v>165</v>
      </c>
      <c r="F25" s="29"/>
      <c r="G25" s="39"/>
      <c r="H25" s="39"/>
      <c r="I25" s="39"/>
      <c r="J25" s="39"/>
      <c r="L25" s="32"/>
    </row>
    <row r="26" s="1" customFormat="true" ht="13.5" hidden="false" customHeight="false" outlineLevel="0" collapsed="false">
      <c r="A26" s="36"/>
      <c r="B26" s="37"/>
      <c r="C26" s="38"/>
      <c r="D26" s="37"/>
      <c r="E26" s="38" t="n">
        <v>165</v>
      </c>
      <c r="F26" s="29"/>
      <c r="G26" s="30" t="s">
        <v>42</v>
      </c>
      <c r="H26" s="31" t="s">
        <v>43</v>
      </c>
      <c r="I26" s="40" t="s">
        <v>44</v>
      </c>
      <c r="J26" s="39"/>
      <c r="L26" s="32"/>
    </row>
    <row r="27" s="1" customFormat="true" ht="14.25" hidden="false" customHeight="false" outlineLevel="0" collapsed="false">
      <c r="A27" s="36"/>
      <c r="B27" s="37"/>
      <c r="C27" s="38"/>
      <c r="D27" s="37"/>
      <c r="E27" s="38"/>
      <c r="F27" s="29"/>
      <c r="G27" s="34" t="n">
        <v>24202</v>
      </c>
      <c r="H27" s="35" t="n">
        <v>17</v>
      </c>
      <c r="I27" s="41" t="s">
        <v>45</v>
      </c>
      <c r="J27" s="39"/>
      <c r="L27" s="32"/>
    </row>
    <row r="28" s="1" customFormat="true" ht="14.25" hidden="false" customHeight="false" outlineLevel="0" collapsed="false">
      <c r="A28" s="36"/>
      <c r="B28" s="37"/>
      <c r="C28" s="38"/>
      <c r="D28" s="37"/>
      <c r="E28" s="38"/>
    </row>
    <row r="29" s="1" customFormat="true" ht="13.5" hidden="false" customHeight="false" outlineLevel="0" collapsed="false">
      <c r="A29" s="36"/>
      <c r="B29" s="37"/>
      <c r="C29" s="38"/>
      <c r="D29" s="37"/>
      <c r="E29" s="38"/>
      <c r="I29" s="42" t="s">
        <v>46</v>
      </c>
      <c r="K29" s="43" t="s">
        <v>47</v>
      </c>
      <c r="L29" s="43"/>
      <c r="M29" s="43"/>
    </row>
    <row r="30" s="1" customFormat="true" ht="13.5" hidden="false" customHeight="false" outlineLevel="0" collapsed="false">
      <c r="A30" s="28"/>
      <c r="G30" s="12" t="s">
        <v>48</v>
      </c>
      <c r="H30" s="12"/>
      <c r="I30" s="44" t="s">
        <v>49</v>
      </c>
      <c r="K30" s="43"/>
      <c r="L30" s="43"/>
      <c r="M30" s="43" t="s">
        <v>50</v>
      </c>
    </row>
    <row r="31" s="1" customFormat="true" ht="14.25" hidden="false" customHeight="false" outlineLevel="0" collapsed="false">
      <c r="A31" s="45"/>
      <c r="B31" s="46"/>
      <c r="C31" s="46"/>
      <c r="D31" s="46"/>
      <c r="E31" s="46"/>
      <c r="F31" s="46"/>
      <c r="G31" s="46"/>
      <c r="H31" s="46"/>
      <c r="I31" s="44" t="s">
        <v>51</v>
      </c>
      <c r="K31" s="43" t="s">
        <v>52</v>
      </c>
      <c r="L31" s="43"/>
      <c r="M31" s="47" t="n">
        <v>1.0368</v>
      </c>
    </row>
    <row r="32" s="1" customFormat="true" ht="13.5" hidden="false" customHeight="false" outlineLevel="0" collapsed="false">
      <c r="B32" s="48" t="s">
        <v>53</v>
      </c>
      <c r="C32" s="48"/>
      <c r="E32" s="48" t="s">
        <v>54</v>
      </c>
      <c r="F32" s="48"/>
      <c r="I32" s="44" t="s">
        <v>55</v>
      </c>
      <c r="K32" s="43" t="s">
        <v>56</v>
      </c>
      <c r="L32" s="43"/>
      <c r="M32" s="47" t="n">
        <v>1.14048</v>
      </c>
    </row>
    <row r="33" s="1" customFormat="true" ht="13.5" hidden="false" customHeight="false" outlineLevel="0" collapsed="false">
      <c r="B33" s="49" t="n">
        <f aca="false">SUM((F18*B24+C24+G18))</f>
        <v>1030.15</v>
      </c>
      <c r="C33" s="49"/>
      <c r="E33" s="49" t="n">
        <f aca="false">SUM(B33*(D24+H18)+E24+H27)</f>
        <v>88424.825</v>
      </c>
      <c r="F33" s="49"/>
      <c r="I33" s="44" t="s">
        <v>57</v>
      </c>
      <c r="K33" s="43" t="s">
        <v>58</v>
      </c>
      <c r="L33" s="43"/>
      <c r="M33" s="47" t="n">
        <v>1.150848</v>
      </c>
    </row>
    <row r="34" s="1" customFormat="true" ht="13.5" hidden="false" customHeight="false" outlineLevel="0" collapsed="false">
      <c r="B34" s="49"/>
      <c r="C34" s="49"/>
      <c r="E34" s="49"/>
      <c r="F34" s="49"/>
      <c r="I34" s="44" t="s">
        <v>45</v>
      </c>
      <c r="K34" s="43"/>
      <c r="L34" s="43"/>
      <c r="M34" s="43" t="s">
        <v>50</v>
      </c>
    </row>
    <row r="35" s="1" customFormat="true" ht="14.25" hidden="false" customHeight="false" outlineLevel="0" collapsed="false">
      <c r="B35" s="49"/>
      <c r="C35" s="49"/>
      <c r="E35" s="49"/>
      <c r="F35" s="49"/>
      <c r="I35" s="50" t="s">
        <v>59</v>
      </c>
      <c r="K35" s="43" t="s">
        <v>60</v>
      </c>
      <c r="L35" s="43"/>
      <c r="M35" s="47" t="n">
        <v>0.5</v>
      </c>
    </row>
    <row r="36" s="1" customFormat="true" ht="13.5" hidden="false" customHeight="false" outlineLevel="0" collapsed="false">
      <c r="B36" s="49"/>
      <c r="C36" s="49"/>
      <c r="E36" s="49"/>
      <c r="F36" s="49"/>
      <c r="K36" s="43" t="s">
        <v>61</v>
      </c>
      <c r="L36" s="43"/>
      <c r="M36" s="47" t="n">
        <v>0.55</v>
      </c>
    </row>
    <row r="37" s="1" customFormat="true" ht="13.5" hidden="false" customHeight="false" outlineLevel="0" collapsed="false">
      <c r="K37" s="43" t="s">
        <v>62</v>
      </c>
      <c r="L37" s="43"/>
      <c r="M37" s="47" t="n">
        <v>0.555</v>
      </c>
    </row>
    <row r="38" s="1" customFormat="true" ht="13.5" hidden="false" customHeight="false" outlineLevel="0" collapsed="false">
      <c r="H38" s="43"/>
      <c r="I38" s="43" t="s">
        <v>35</v>
      </c>
      <c r="K38" s="43"/>
      <c r="L38" s="43"/>
      <c r="M38" s="43" t="s">
        <v>63</v>
      </c>
    </row>
    <row r="39" s="1" customFormat="true" ht="13.5" hidden="false" customHeight="false" outlineLevel="0" collapsed="false">
      <c r="H39" s="43" t="s">
        <v>64</v>
      </c>
      <c r="I39" s="43" t="n">
        <v>100</v>
      </c>
      <c r="K39" s="43" t="s">
        <v>65</v>
      </c>
      <c r="L39" s="43"/>
      <c r="M39" s="43" t="n">
        <v>298.5984</v>
      </c>
    </row>
    <row r="40" s="1" customFormat="true" ht="13.5" hidden="false" customHeight="false" outlineLevel="0" collapsed="false">
      <c r="A40" s="43" t="s">
        <v>66</v>
      </c>
      <c r="B40" s="43"/>
      <c r="C40" s="51" t="s">
        <v>67</v>
      </c>
      <c r="D40" s="43" t="s">
        <v>32</v>
      </c>
      <c r="E40" s="43" t="s">
        <v>33</v>
      </c>
      <c r="F40" s="43" t="s">
        <v>68</v>
      </c>
      <c r="G40" s="43" t="s">
        <v>35</v>
      </c>
      <c r="H40" s="43" t="s">
        <v>69</v>
      </c>
      <c r="I40" s="43" t="n">
        <v>165</v>
      </c>
      <c r="K40" s="43" t="s">
        <v>70</v>
      </c>
      <c r="L40" s="43"/>
      <c r="M40" s="43" t="n">
        <v>492.68736</v>
      </c>
    </row>
    <row r="41" s="1" customFormat="true" ht="13.5" hidden="false" customHeight="false" outlineLevel="0" collapsed="false">
      <c r="A41" s="43" t="s">
        <v>71</v>
      </c>
      <c r="B41" s="43" t="s">
        <v>72</v>
      </c>
      <c r="C41" s="52" t="n">
        <f aca="false">SUM(((F18*(B24+D41)+C24)+G18)*(H18+D24)+E24+H27)-E33</f>
        <v>11407.752</v>
      </c>
      <c r="D41" s="53" t="n">
        <v>0.2</v>
      </c>
      <c r="E41" s="43"/>
      <c r="F41" s="43"/>
      <c r="G41" s="43"/>
      <c r="H41" s="43" t="s">
        <v>73</v>
      </c>
      <c r="I41" s="43" t="n">
        <v>207.25</v>
      </c>
      <c r="K41" s="43" t="s">
        <v>74</v>
      </c>
      <c r="L41" s="43"/>
      <c r="M41" s="43" t="n">
        <v>618.845184</v>
      </c>
    </row>
    <row r="42" s="1" customFormat="true" ht="13.5" hidden="false" customHeight="false" outlineLevel="0" collapsed="false">
      <c r="A42" s="43" t="s">
        <v>75</v>
      </c>
      <c r="B42" s="43" t="s">
        <v>76</v>
      </c>
      <c r="C42" s="52" t="n">
        <f aca="false">SUM(((F18*B24+C24)+G18)*(H18+D24+F42)+E24+H27)-E33</f>
        <v>5150.75</v>
      </c>
      <c r="D42" s="43"/>
      <c r="E42" s="43"/>
      <c r="F42" s="53" t="n">
        <v>5</v>
      </c>
      <c r="G42" s="43"/>
      <c r="H42" s="43" t="s">
        <v>77</v>
      </c>
      <c r="I42" s="43" t="n">
        <v>234.7125</v>
      </c>
      <c r="K42" s="43" t="s">
        <v>78</v>
      </c>
      <c r="L42" s="43"/>
      <c r="M42" s="43" t="n">
        <v>700.8477696</v>
      </c>
    </row>
    <row r="43" s="1" customFormat="true" ht="13.5" hidden="false" customHeight="false" outlineLevel="0" collapsed="false">
      <c r="A43" s="43" t="s">
        <v>79</v>
      </c>
      <c r="B43" s="43" t="s">
        <v>80</v>
      </c>
      <c r="C43" s="52" t="n">
        <f aca="false">SUM(((F18*B24+C24)+G18)*(H18+D24+F43)+E24+H27)-E33</f>
        <v>1030.14999999999</v>
      </c>
      <c r="D43" s="43"/>
      <c r="E43" s="43"/>
      <c r="F43" s="53" t="n">
        <v>1</v>
      </c>
      <c r="G43" s="43"/>
      <c r="H43" s="43" t="s">
        <v>81</v>
      </c>
      <c r="I43" s="43" t="n">
        <v>252.563125</v>
      </c>
      <c r="K43" s="43" t="s">
        <v>82</v>
      </c>
      <c r="L43" s="43"/>
      <c r="M43" s="43" t="n">
        <v>754.14945024</v>
      </c>
    </row>
    <row r="44" s="1" customFormat="true" ht="13.5" hidden="false" customHeight="false" outlineLevel="0" collapsed="false">
      <c r="A44" s="43" t="s">
        <v>83</v>
      </c>
      <c r="B44" s="43" t="s">
        <v>84</v>
      </c>
      <c r="C44" s="52" t="n">
        <f aca="false">SUM(((F18*B24+C24)+G18)*(H18+D24+F44)+E24+H27)-E33</f>
        <v>772.612500000003</v>
      </c>
      <c r="D44" s="43"/>
      <c r="E44" s="43"/>
      <c r="F44" s="53" t="n">
        <v>0.75</v>
      </c>
      <c r="G44" s="43"/>
      <c r="H44" s="43" t="s">
        <v>85</v>
      </c>
      <c r="I44" s="43" t="n">
        <v>264.16603125</v>
      </c>
      <c r="K44" s="43" t="s">
        <v>86</v>
      </c>
      <c r="L44" s="43"/>
      <c r="M44" s="43" t="n">
        <v>788.795542656</v>
      </c>
    </row>
    <row r="45" s="1" customFormat="true" ht="13.5" hidden="false" customHeight="false" outlineLevel="0" collapsed="false">
      <c r="A45" s="43" t="s">
        <v>83</v>
      </c>
      <c r="B45" s="43" t="s">
        <v>87</v>
      </c>
      <c r="C45" s="52" t="n">
        <f aca="false">SUM(((F18*B24+C24)+G18)*(H18+D24+F45)+E24+H27)-E33</f>
        <v>515.074999999997</v>
      </c>
      <c r="D45" s="43"/>
      <c r="E45" s="43"/>
      <c r="F45" s="53" t="n">
        <v>0.5</v>
      </c>
      <c r="G45" s="43"/>
      <c r="H45" s="43" t="s">
        <v>88</v>
      </c>
      <c r="I45" s="43" t="n">
        <v>271.7079203125</v>
      </c>
      <c r="K45" s="43" t="s">
        <v>89</v>
      </c>
      <c r="L45" s="43"/>
      <c r="M45" s="43" t="n">
        <v>811.3155027264</v>
      </c>
    </row>
    <row r="46" s="1" customFormat="true" ht="13.5" hidden="false" customHeight="false" outlineLevel="0" collapsed="false">
      <c r="A46" s="43" t="s">
        <v>71</v>
      </c>
      <c r="B46" s="43" t="s">
        <v>90</v>
      </c>
      <c r="C46" s="52" t="n">
        <f aca="false">SUM(((F18*(B24+D46)+C24)+G18)*(H18+D24)+E24+H27)-E33</f>
        <v>5703.87599999999</v>
      </c>
      <c r="D46" s="53" t="n">
        <v>0.1</v>
      </c>
      <c r="E46" s="43"/>
      <c r="F46" s="43"/>
      <c r="G46" s="43"/>
      <c r="H46" s="43" t="s">
        <v>91</v>
      </c>
      <c r="I46" s="43" t="n">
        <v>276.6101482031</v>
      </c>
      <c r="K46" s="43" t="s">
        <v>92</v>
      </c>
      <c r="L46" s="43"/>
      <c r="M46" s="43" t="n">
        <v>825.9534767722</v>
      </c>
    </row>
    <row r="47" s="1" customFormat="true" ht="13.5" hidden="false" customHeight="false" outlineLevel="0" collapsed="false">
      <c r="A47" s="43" t="s">
        <v>93</v>
      </c>
      <c r="B47" s="43" t="s">
        <v>94</v>
      </c>
      <c r="C47" s="52" t="n">
        <f aca="false">SUM(((F18*B24+C24+E47)+G18)*(H18+D24)+E24+H27)-E33</f>
        <v>12825</v>
      </c>
      <c r="D47" s="43"/>
      <c r="E47" s="43" t="n">
        <v>150</v>
      </c>
      <c r="F47" s="43"/>
      <c r="G47" s="43"/>
      <c r="H47" s="43" t="s">
        <v>95</v>
      </c>
      <c r="I47" s="43" t="n">
        <v>279.796596332</v>
      </c>
      <c r="K47" s="43" t="s">
        <v>96</v>
      </c>
      <c r="L47" s="43"/>
      <c r="M47" s="43" t="n">
        <v>835.4681599019</v>
      </c>
    </row>
    <row r="48" s="1" customFormat="true" ht="13.5" hidden="false" customHeight="false" outlineLevel="0" collapsed="false">
      <c r="A48" s="43" t="s">
        <v>71</v>
      </c>
      <c r="B48" s="43" t="s">
        <v>97</v>
      </c>
      <c r="C48" s="52" t="n">
        <f aca="false">SUM(((F18*B24+C24+E48)+G18)*(H18+D24)+E24+H27)-E33</f>
        <v>2137.5</v>
      </c>
      <c r="D48" s="43"/>
      <c r="E48" s="43" t="n">
        <v>25</v>
      </c>
      <c r="F48" s="43"/>
      <c r="G48" s="43"/>
      <c r="H48" s="43" t="s">
        <v>98</v>
      </c>
      <c r="I48" s="43" t="n">
        <v>281.8677876158</v>
      </c>
      <c r="K48" s="43" t="s">
        <v>99</v>
      </c>
      <c r="L48" s="43"/>
      <c r="M48" s="43" t="n">
        <v>841.6527039362</v>
      </c>
    </row>
    <row r="49" s="1" customFormat="true" ht="13.5" hidden="false" customHeight="false" outlineLevel="0" collapsed="false">
      <c r="A49" s="43" t="s">
        <v>83</v>
      </c>
      <c r="B49" s="43" t="s">
        <v>100</v>
      </c>
      <c r="C49" s="52" t="n">
        <f aca="false">SUM(((F18*B24+C24)+G18)*(H18+D24+F49)+E24+H27)-E33</f>
        <v>772.612500000003</v>
      </c>
      <c r="D49" s="43"/>
      <c r="E49" s="43"/>
      <c r="F49" s="53" t="n">
        <v>0.75</v>
      </c>
      <c r="G49" s="43"/>
      <c r="H49" s="43"/>
      <c r="I49" s="43"/>
      <c r="K49" s="43"/>
      <c r="L49" s="43"/>
      <c r="M49" s="43"/>
    </row>
    <row r="50" s="1" customFormat="true" ht="13.5" hidden="false" customHeight="false" outlineLevel="0" collapsed="false">
      <c r="A50" s="43" t="s">
        <v>71</v>
      </c>
      <c r="B50" s="43" t="s">
        <v>101</v>
      </c>
      <c r="C50" s="52" t="n">
        <f aca="false">SUM(((F18*B24+C24+E50)+G18)*(H18+D24)+E24+H27)-E33</f>
        <v>1282.5</v>
      </c>
      <c r="D50" s="43"/>
      <c r="E50" s="43" t="n">
        <v>15</v>
      </c>
      <c r="F50" s="43"/>
      <c r="G50" s="43"/>
      <c r="H50" s="43"/>
      <c r="I50" s="43" t="s">
        <v>68</v>
      </c>
      <c r="K50" s="43"/>
      <c r="L50" s="43"/>
      <c r="M50" s="43" t="s">
        <v>102</v>
      </c>
    </row>
    <row r="51" s="1" customFormat="true" ht="13.5" hidden="false" customHeight="false" outlineLevel="0" collapsed="false">
      <c r="A51" s="43" t="s">
        <v>83</v>
      </c>
      <c r="B51" s="43" t="s">
        <v>103</v>
      </c>
      <c r="C51" s="52" t="n">
        <f aca="false">SUM(((F18*B24+C24)+G18)*(H18+D24+F51)+E24+H27)-E33</f>
        <v>515.074999999997</v>
      </c>
      <c r="D51" s="43"/>
      <c r="E51" s="43"/>
      <c r="F51" s="53" t="n">
        <v>0.5</v>
      </c>
      <c r="G51" s="43"/>
      <c r="H51" s="43" t="s">
        <v>104</v>
      </c>
      <c r="I51" s="47" t="n">
        <v>10</v>
      </c>
      <c r="K51" s="43" t="s">
        <v>105</v>
      </c>
      <c r="L51" s="43"/>
      <c r="M51" s="47" t="n">
        <v>20.736</v>
      </c>
    </row>
    <row r="52" s="1" customFormat="true" ht="13.5" hidden="false" customHeight="false" outlineLevel="0" collapsed="false">
      <c r="A52" s="43" t="s">
        <v>106</v>
      </c>
      <c r="B52" s="43" t="s">
        <v>107</v>
      </c>
      <c r="C52" s="52" t="n">
        <f aca="false">SUM(((F18*B24+C24)+G18)*(H18+D24)+E24+H27+G52)-E33</f>
        <v>15000</v>
      </c>
      <c r="D52" s="43"/>
      <c r="E52" s="43"/>
      <c r="F52" s="43"/>
      <c r="G52" s="43" t="n">
        <v>15000</v>
      </c>
      <c r="H52" s="43" t="s">
        <v>108</v>
      </c>
      <c r="I52" s="47" t="n">
        <v>17.5</v>
      </c>
      <c r="K52" s="43" t="s">
        <v>109</v>
      </c>
      <c r="L52" s="43"/>
      <c r="M52" s="47" t="n">
        <v>36.288</v>
      </c>
    </row>
    <row r="53" s="1" customFormat="true" ht="13.5" hidden="false" customHeight="false" outlineLevel="0" collapsed="false">
      <c r="A53" s="43" t="s">
        <v>79</v>
      </c>
      <c r="B53" s="43" t="s">
        <v>110</v>
      </c>
      <c r="C53" s="52" t="n">
        <f aca="false">SUM(((F18*B24+C24)+G18)*(H18+D24+F53)+E24+H27)-E33</f>
        <v>515.074999999997</v>
      </c>
      <c r="D53" s="43"/>
      <c r="E53" s="43"/>
      <c r="F53" s="53" t="n">
        <v>0.5</v>
      </c>
      <c r="G53" s="43"/>
      <c r="H53" s="43" t="s">
        <v>111</v>
      </c>
      <c r="I53" s="47" t="n">
        <v>23.125</v>
      </c>
      <c r="K53" s="43" t="s">
        <v>112</v>
      </c>
      <c r="L53" s="43"/>
      <c r="M53" s="47" t="n">
        <v>47.952</v>
      </c>
    </row>
    <row r="54" s="1" customFormat="true" ht="13.5" hidden="false" customHeight="false" outlineLevel="0" collapsed="false">
      <c r="A54" s="43" t="s">
        <v>79</v>
      </c>
      <c r="B54" s="43" t="s">
        <v>113</v>
      </c>
      <c r="C54" s="52" t="n">
        <f aca="false">SUM(((F18*B24+C24)+G18)*(H18+D24+F54)+E24+H27)-E33</f>
        <v>103.014999999985</v>
      </c>
      <c r="D54" s="43"/>
      <c r="E54" s="43"/>
      <c r="F54" s="53" t="n">
        <v>0.1</v>
      </c>
      <c r="G54" s="43"/>
      <c r="H54" s="43" t="s">
        <v>114</v>
      </c>
      <c r="I54" s="47" t="n">
        <v>27.34375</v>
      </c>
      <c r="K54" s="43" t="s">
        <v>115</v>
      </c>
      <c r="L54" s="43"/>
      <c r="M54" s="47" t="n">
        <v>56.7</v>
      </c>
    </row>
    <row r="55" s="1" customFormat="true" ht="13.5" hidden="false" customHeight="false" outlineLevel="0" collapsed="false">
      <c r="A55" s="43" t="s">
        <v>83</v>
      </c>
      <c r="B55" s="43" t="s">
        <v>116</v>
      </c>
      <c r="C55" s="52" t="n">
        <f aca="false">SUM(((F18*B24+C24)+G18)*(H18+D24+F55)+E24+H27)-E33</f>
        <v>15452.25</v>
      </c>
      <c r="D55" s="43"/>
      <c r="E55" s="43"/>
      <c r="F55" s="53" t="n">
        <v>15</v>
      </c>
      <c r="G55" s="43"/>
      <c r="H55" s="43" t="s">
        <v>117</v>
      </c>
      <c r="I55" s="47" t="n">
        <v>30.5078125</v>
      </c>
      <c r="K55" s="43" t="s">
        <v>118</v>
      </c>
      <c r="L55" s="43"/>
      <c r="M55" s="47" t="n">
        <v>63.261</v>
      </c>
    </row>
    <row r="56" s="1" customFormat="true" ht="13.5" hidden="false" customHeight="false" outlineLevel="0" collapsed="false">
      <c r="A56" s="43" t="s">
        <v>71</v>
      </c>
      <c r="B56" s="43" t="s">
        <v>119</v>
      </c>
      <c r="C56" s="52" t="n">
        <f aca="false">SUM(((F18*B24+C24+E56)+G18)*(H18+D24)+E24+H27)-E33</f>
        <v>3420</v>
      </c>
      <c r="D56" s="43"/>
      <c r="E56" s="43" t="n">
        <v>40</v>
      </c>
      <c r="F56" s="43"/>
      <c r="G56" s="43"/>
      <c r="H56" s="43" t="s">
        <v>120</v>
      </c>
      <c r="I56" s="47" t="n">
        <v>32.880859375</v>
      </c>
      <c r="K56" s="43" t="s">
        <v>121</v>
      </c>
      <c r="L56" s="43"/>
      <c r="M56" s="47" t="n">
        <v>68.18175</v>
      </c>
    </row>
    <row r="57" s="1" customFormat="true" ht="13.5" hidden="false" customHeight="false" outlineLevel="0" collapsed="false">
      <c r="A57" s="43" t="s">
        <v>122</v>
      </c>
      <c r="B57" s="43" t="s">
        <v>123</v>
      </c>
      <c r="C57" s="52" t="n">
        <f aca="false">SUM(((F18*B24+C24)+G18)*(H18+D24+F57)+E24+H27)-E33</f>
        <v>20603</v>
      </c>
      <c r="D57" s="43"/>
      <c r="E57" s="43"/>
      <c r="F57" s="53" t="n">
        <v>20</v>
      </c>
      <c r="G57" s="43"/>
      <c r="H57" s="43" t="s">
        <v>124</v>
      </c>
      <c r="I57" s="47" t="n">
        <v>34.66064453125</v>
      </c>
      <c r="K57" s="43" t="s">
        <v>125</v>
      </c>
      <c r="L57" s="43"/>
      <c r="M57" s="47" t="n">
        <v>71.8723125</v>
      </c>
    </row>
    <row r="58" s="1" customFormat="true" ht="13.5" hidden="false" customHeight="false" outlineLevel="0" collapsed="false">
      <c r="A58" s="43" t="s">
        <v>122</v>
      </c>
      <c r="B58" s="43" t="s">
        <v>126</v>
      </c>
      <c r="C58" s="52" t="n">
        <f aca="false">SUM(((F18*B24+C24)+G18)*(H18+D24+F58)+E24+H27)-E33</f>
        <v>41206</v>
      </c>
      <c r="D58" s="43"/>
      <c r="E58" s="43"/>
      <c r="F58" s="53" t="n">
        <v>40</v>
      </c>
      <c r="G58" s="43"/>
      <c r="H58" s="43" t="s">
        <v>127</v>
      </c>
      <c r="I58" s="47" t="n">
        <v>35.99548339844</v>
      </c>
      <c r="K58" s="43" t="s">
        <v>128</v>
      </c>
      <c r="L58" s="43"/>
      <c r="M58" s="47" t="n">
        <v>74.640234375</v>
      </c>
    </row>
    <row r="59" s="1" customFormat="true" ht="13.5" hidden="false" customHeight="false" outlineLevel="0" collapsed="false">
      <c r="A59" s="43" t="s">
        <v>71</v>
      </c>
      <c r="B59" s="43" t="s">
        <v>129</v>
      </c>
      <c r="C59" s="52" t="n">
        <f aca="false">SUM(((F18*B24+C24+E59)+G18)*(H18+D24)+E24+H27)-E33</f>
        <v>2992.5</v>
      </c>
      <c r="D59" s="43"/>
      <c r="E59" s="43" t="n">
        <v>35</v>
      </c>
      <c r="F59" s="43"/>
      <c r="G59" s="43"/>
      <c r="H59" s="43" t="s">
        <v>130</v>
      </c>
      <c r="I59" s="47" t="n">
        <v>36.99661254883</v>
      </c>
      <c r="K59" s="43" t="s">
        <v>131</v>
      </c>
      <c r="L59" s="43"/>
      <c r="M59" s="47" t="n">
        <v>76.71617578125</v>
      </c>
    </row>
    <row r="60" s="1" customFormat="true" ht="13.5" hidden="false" customHeight="false" outlineLevel="0" collapsed="false">
      <c r="A60" s="43" t="s">
        <v>83</v>
      </c>
      <c r="B60" s="43" t="s">
        <v>132</v>
      </c>
      <c r="C60" s="52" t="n">
        <f aca="false">SUM(((F18*B24+C24)+G18)*(H18+D24+F60)+E24+H27)-E33</f>
        <v>309.044999999998</v>
      </c>
      <c r="D60" s="43"/>
      <c r="E60" s="43"/>
      <c r="F60" s="53" t="n">
        <v>0.3</v>
      </c>
      <c r="G60" s="43"/>
      <c r="H60" s="43" t="s">
        <v>133</v>
      </c>
      <c r="I60" s="47" t="n">
        <v>37.74745941162</v>
      </c>
      <c r="K60" s="43" t="s">
        <v>134</v>
      </c>
      <c r="L60" s="43"/>
      <c r="M60" s="47" t="n">
        <v>78.27313183594</v>
      </c>
    </row>
    <row r="61" s="1" customFormat="true" ht="13.5" hidden="false" customHeight="false" outlineLevel="0" collapsed="false">
      <c r="A61" s="43" t="s">
        <v>71</v>
      </c>
      <c r="B61" s="43" t="s">
        <v>135</v>
      </c>
      <c r="C61" s="52" t="n">
        <f aca="false">SUM(((F18*B24+C24+E61)+G18)*(H18+D24)+E24+H27)-E33</f>
        <v>8550</v>
      </c>
      <c r="D61" s="43"/>
      <c r="E61" s="43" t="n">
        <v>100</v>
      </c>
      <c r="F61" s="43"/>
      <c r="G61" s="43"/>
      <c r="H61" s="43" t="s">
        <v>136</v>
      </c>
      <c r="I61" s="47" t="n">
        <v>38.31059455872</v>
      </c>
      <c r="K61" s="43" t="s">
        <v>137</v>
      </c>
      <c r="L61" s="43"/>
      <c r="M61" s="47" t="n">
        <v>79.44084887695</v>
      </c>
    </row>
    <row r="62" s="1" customFormat="true" ht="13.5" hidden="false" customHeight="false" outlineLevel="0" collapsed="false">
      <c r="A62" s="43" t="s">
        <v>83</v>
      </c>
      <c r="B62" s="43" t="s">
        <v>138</v>
      </c>
      <c r="C62" s="52" t="n">
        <f aca="false">SUM(((F18*B24+C24)+G18)*(H18+D24+F62)+E24+H27)-E33</f>
        <v>1030.14999999999</v>
      </c>
      <c r="D62" s="43"/>
      <c r="E62" s="43"/>
      <c r="F62" s="53" t="n">
        <v>1</v>
      </c>
      <c r="G62" s="43"/>
      <c r="H62" s="43" t="s">
        <v>139</v>
      </c>
      <c r="I62" s="47" t="n">
        <v>38.73294591904</v>
      </c>
      <c r="K62" s="43" t="s">
        <v>140</v>
      </c>
      <c r="L62" s="43"/>
      <c r="M62" s="47" t="n">
        <v>80.31663665771</v>
      </c>
    </row>
    <row r="63" s="1" customFormat="true" ht="13.5" hidden="false" customHeight="false" outlineLevel="0" collapsed="false">
      <c r="A63" s="43" t="s">
        <v>83</v>
      </c>
      <c r="B63" s="43" t="s">
        <v>141</v>
      </c>
      <c r="C63" s="52" t="n">
        <f aca="false">SUM(((F18*B24+C24)+G18)*(H18+D24+F63)+E24+H27)-E33</f>
        <v>25753.75</v>
      </c>
      <c r="D63" s="43"/>
      <c r="E63" s="43"/>
      <c r="F63" s="53" t="n">
        <v>25</v>
      </c>
      <c r="G63" s="43"/>
      <c r="H63" s="43" t="s">
        <v>142</v>
      </c>
      <c r="I63" s="47" t="n">
        <v>39.04970943928</v>
      </c>
      <c r="K63" s="43" t="s">
        <v>143</v>
      </c>
      <c r="L63" s="43"/>
      <c r="M63" s="47" t="n">
        <v>80.97347749329</v>
      </c>
    </row>
    <row r="64" s="1" customFormat="true" ht="13.5" hidden="false" customHeight="false" outlineLevel="0" collapsed="false">
      <c r="A64" s="43" t="s">
        <v>83</v>
      </c>
      <c r="B64" s="43" t="s">
        <v>144</v>
      </c>
      <c r="C64" s="52" t="n">
        <f aca="false">SUM(((F18*B24+C24)+G18)*(H18+D24+F64)+E24+H27)-E33</f>
        <v>10301.5</v>
      </c>
      <c r="D64" s="43"/>
      <c r="E64" s="43"/>
      <c r="F64" s="53" t="n">
        <v>10</v>
      </c>
      <c r="G64" s="43"/>
      <c r="H64" s="43" t="s">
        <v>145</v>
      </c>
      <c r="I64" s="47" t="n">
        <v>39.28728207946</v>
      </c>
      <c r="K64" s="43" t="s">
        <v>146</v>
      </c>
      <c r="L64" s="43"/>
      <c r="M64" s="47" t="n">
        <v>81.46610811996</v>
      </c>
    </row>
    <row r="65" s="1" customFormat="true" ht="13.5" hidden="false" customHeight="false" outlineLevel="0" collapsed="false">
      <c r="A65" s="43" t="s">
        <v>147</v>
      </c>
      <c r="B65" s="43" t="s">
        <v>148</v>
      </c>
      <c r="C65" s="52" t="n">
        <f aca="false">SUM(((F18*B24+C24)+G18)*(H18+D24)+E24+H27+G65)-E33</f>
        <v>1000</v>
      </c>
      <c r="D65" s="43"/>
      <c r="E65" s="43"/>
      <c r="F65" s="43"/>
      <c r="G65" s="43" t="n">
        <v>1000</v>
      </c>
      <c r="H65" s="43" t="s">
        <v>149</v>
      </c>
      <c r="I65" s="47" t="n">
        <v>39.46546155959</v>
      </c>
      <c r="K65" s="43" t="s">
        <v>150</v>
      </c>
      <c r="L65" s="43"/>
      <c r="M65" s="47" t="n">
        <v>81.83558108997</v>
      </c>
    </row>
    <row r="72" customFormat="false" ht="13.5" hidden="false" customHeight="false" outlineLevel="0" collapsed="false">
      <c r="B72" s="21" t="s">
        <v>151</v>
      </c>
    </row>
    <row r="73" customFormat="false" ht="13.5" hidden="false" customHeight="false" outlineLevel="0" collapsed="false">
      <c r="B73" s="21" t="s">
        <v>152</v>
      </c>
      <c r="C73" s="12"/>
      <c r="D73" s="12"/>
      <c r="E73" s="12"/>
      <c r="F73" s="12"/>
      <c r="G73" s="12"/>
      <c r="H73" s="12"/>
      <c r="I73" s="12"/>
    </row>
    <row r="74" customFormat="false" ht="13.5" hidden="false" customHeight="false" outlineLevel="0" collapsed="false">
      <c r="B74" s="12" t="s">
        <v>153</v>
      </c>
      <c r="C74" s="12"/>
      <c r="D74" s="12"/>
      <c r="E74" s="12" t="s">
        <v>154</v>
      </c>
      <c r="F74" s="12"/>
      <c r="G74" s="12"/>
      <c r="H74" s="12"/>
      <c r="I74" s="12"/>
    </row>
    <row r="75" customFormat="false" ht="13.5" hidden="false" customHeight="false" outlineLevel="0" collapsed="false">
      <c r="B75" s="12" t="s">
        <v>155</v>
      </c>
      <c r="C75" s="12" t="s">
        <v>51</v>
      </c>
      <c r="D75" s="12"/>
      <c r="E75" s="12" t="s">
        <v>156</v>
      </c>
      <c r="F75" s="12" t="s">
        <v>51</v>
      </c>
      <c r="G75" s="12"/>
      <c r="H75" s="12" t="s">
        <v>157</v>
      </c>
      <c r="I75" s="12"/>
    </row>
    <row r="76" customFormat="false" ht="13.5" hidden="false" customHeight="false" outlineLevel="0" collapsed="false">
      <c r="B76" s="12" t="s">
        <v>158</v>
      </c>
      <c r="C76" s="12" t="s">
        <v>55</v>
      </c>
      <c r="D76" s="12"/>
      <c r="E76" s="12" t="s">
        <v>159</v>
      </c>
      <c r="F76" s="12" t="s">
        <v>55</v>
      </c>
      <c r="G76" s="12"/>
      <c r="H76" s="12" t="s">
        <v>160</v>
      </c>
      <c r="I76" s="12" t="s">
        <v>51</v>
      </c>
    </row>
    <row r="77" customFormat="false" ht="13.5" hidden="false" customHeight="false" outlineLevel="0" collapsed="false">
      <c r="B77" s="12" t="s">
        <v>161</v>
      </c>
      <c r="C77" s="12" t="s">
        <v>57</v>
      </c>
      <c r="D77" s="12"/>
      <c r="E77" s="12" t="s">
        <v>162</v>
      </c>
      <c r="F77" s="12" t="s">
        <v>57</v>
      </c>
      <c r="G77" s="12"/>
      <c r="H77" s="12" t="s">
        <v>163</v>
      </c>
      <c r="I77" s="12" t="s">
        <v>55</v>
      </c>
    </row>
    <row r="78" customFormat="false" ht="13.5" hidden="false" customHeight="false" outlineLevel="0" collapsed="false">
      <c r="B78" s="12" t="s">
        <v>164</v>
      </c>
      <c r="C78" s="12" t="s">
        <v>45</v>
      </c>
      <c r="D78" s="12"/>
      <c r="E78" s="12" t="s">
        <v>165</v>
      </c>
      <c r="F78" s="12" t="s">
        <v>45</v>
      </c>
      <c r="G78" s="12"/>
      <c r="H78" s="12" t="s">
        <v>166</v>
      </c>
      <c r="I78" s="12" t="s">
        <v>57</v>
      </c>
    </row>
    <row r="79" customFormat="false" ht="13.5" hidden="false" customHeight="false" outlineLevel="0" collapsed="false">
      <c r="B79" s="12" t="s">
        <v>167</v>
      </c>
      <c r="C79" s="12" t="s">
        <v>59</v>
      </c>
      <c r="D79" s="12"/>
      <c r="E79" s="12" t="s">
        <v>168</v>
      </c>
      <c r="F79" s="12" t="s">
        <v>59</v>
      </c>
      <c r="G79" s="12"/>
      <c r="H79" s="12" t="s">
        <v>169</v>
      </c>
      <c r="I79" s="12" t="s">
        <v>45</v>
      </c>
    </row>
    <row r="80" customFormat="false" ht="13.5" hidden="false" customHeight="false" outlineLevel="0" collapsed="false">
      <c r="B80" s="12"/>
      <c r="C80" s="12"/>
      <c r="D80" s="12"/>
      <c r="E80" s="12"/>
      <c r="F80" s="12"/>
      <c r="G80" s="12"/>
      <c r="H80" s="12" t="s">
        <v>170</v>
      </c>
      <c r="I80" s="12" t="s">
        <v>59</v>
      </c>
    </row>
    <row r="81" customFormat="false" ht="13.5" hidden="false" customHeight="false" outlineLevel="0" collapsed="false">
      <c r="B81" s="12" t="s">
        <v>171</v>
      </c>
      <c r="C81" s="12"/>
      <c r="D81" s="12"/>
      <c r="E81" s="12" t="s">
        <v>172</v>
      </c>
      <c r="F81" s="12"/>
      <c r="G81" s="12"/>
      <c r="H81" s="12"/>
      <c r="I81" s="12"/>
    </row>
    <row r="82" customFormat="false" ht="13.5" hidden="false" customHeight="false" outlineLevel="0" collapsed="false">
      <c r="B82" s="12" t="s">
        <v>160</v>
      </c>
      <c r="C82" s="12" t="s">
        <v>51</v>
      </c>
      <c r="D82" s="12"/>
      <c r="E82" s="12" t="s">
        <v>173</v>
      </c>
      <c r="F82" s="12" t="s">
        <v>51</v>
      </c>
      <c r="G82" s="12"/>
      <c r="H82" s="12" t="s">
        <v>174</v>
      </c>
      <c r="I82" s="12"/>
    </row>
    <row r="83" customFormat="false" ht="13.5" hidden="false" customHeight="false" outlineLevel="0" collapsed="false">
      <c r="B83" s="12" t="s">
        <v>175</v>
      </c>
      <c r="C83" s="12" t="s">
        <v>55</v>
      </c>
      <c r="D83" s="12"/>
      <c r="E83" s="12" t="s">
        <v>176</v>
      </c>
      <c r="F83" s="12" t="s">
        <v>55</v>
      </c>
      <c r="G83" s="12"/>
      <c r="H83" s="12" t="s">
        <v>177</v>
      </c>
      <c r="I83" s="12" t="s">
        <v>51</v>
      </c>
    </row>
    <row r="84" customFormat="false" ht="13.5" hidden="false" customHeight="false" outlineLevel="0" collapsed="false">
      <c r="B84" s="12" t="s">
        <v>178</v>
      </c>
      <c r="C84" s="12" t="s">
        <v>57</v>
      </c>
      <c r="D84" s="12"/>
      <c r="E84" s="12" t="s">
        <v>179</v>
      </c>
      <c r="F84" s="12" t="s">
        <v>57</v>
      </c>
      <c r="G84" s="12"/>
      <c r="H84" s="12" t="s">
        <v>180</v>
      </c>
      <c r="I84" s="12" t="s">
        <v>55</v>
      </c>
    </row>
    <row r="85" customFormat="false" ht="13.5" hidden="false" customHeight="false" outlineLevel="0" collapsed="false">
      <c r="B85" s="12" t="s">
        <v>181</v>
      </c>
      <c r="C85" s="12" t="s">
        <v>45</v>
      </c>
      <c r="D85" s="12"/>
      <c r="E85" s="12" t="s">
        <v>182</v>
      </c>
      <c r="F85" s="12" t="s">
        <v>45</v>
      </c>
      <c r="G85" s="12"/>
      <c r="H85" s="12" t="s">
        <v>183</v>
      </c>
      <c r="I85" s="12" t="s">
        <v>57</v>
      </c>
    </row>
    <row r="86" customFormat="false" ht="13.5" hidden="false" customHeight="false" outlineLevel="0" collapsed="false">
      <c r="B86" s="12" t="s">
        <v>184</v>
      </c>
      <c r="C86" s="12" t="s">
        <v>59</v>
      </c>
      <c r="D86" s="12"/>
      <c r="E86" s="12" t="s">
        <v>185</v>
      </c>
      <c r="F86" s="12" t="s">
        <v>59</v>
      </c>
      <c r="G86" s="12"/>
      <c r="H86" s="12" t="s">
        <v>186</v>
      </c>
      <c r="I86" s="12" t="s">
        <v>45</v>
      </c>
    </row>
    <row r="87" customFormat="false" ht="13.5" hidden="false" customHeight="false" outlineLevel="0" collapsed="false">
      <c r="B87" s="12"/>
      <c r="C87" s="12"/>
      <c r="D87" s="12"/>
      <c r="E87" s="12"/>
      <c r="F87" s="12"/>
      <c r="G87" s="12"/>
      <c r="H87" s="12" t="s">
        <v>187</v>
      </c>
      <c r="I87" s="12" t="s">
        <v>59</v>
      </c>
    </row>
    <row r="88" customFormat="false" ht="13.5" hidden="false" customHeight="false" outlineLevel="0" collapsed="false">
      <c r="B88" s="12" t="s">
        <v>188</v>
      </c>
      <c r="C88" s="12"/>
      <c r="D88" s="12"/>
      <c r="E88" s="12" t="s">
        <v>189</v>
      </c>
      <c r="F88" s="12"/>
      <c r="G88" s="12"/>
      <c r="H88" s="12"/>
      <c r="I88" s="12"/>
    </row>
    <row r="89" customFormat="false" ht="13.5" hidden="false" customHeight="false" outlineLevel="0" collapsed="false">
      <c r="B89" s="12" t="s">
        <v>190</v>
      </c>
      <c r="C89" s="12" t="s">
        <v>51</v>
      </c>
      <c r="D89" s="12"/>
      <c r="E89" s="12" t="s">
        <v>191</v>
      </c>
      <c r="F89" s="12" t="s">
        <v>51</v>
      </c>
      <c r="G89" s="12"/>
      <c r="H89" s="12" t="s">
        <v>192</v>
      </c>
      <c r="I89" s="12"/>
    </row>
    <row r="90" customFormat="false" ht="13.5" hidden="false" customHeight="false" outlineLevel="0" collapsed="false">
      <c r="B90" s="12" t="s">
        <v>163</v>
      </c>
      <c r="C90" s="12" t="s">
        <v>55</v>
      </c>
      <c r="D90" s="12"/>
      <c r="E90" s="12" t="s">
        <v>193</v>
      </c>
      <c r="F90" s="12" t="s">
        <v>55</v>
      </c>
      <c r="G90" s="12"/>
      <c r="H90" s="12" t="s">
        <v>194</v>
      </c>
      <c r="I90" s="12" t="s">
        <v>51</v>
      </c>
    </row>
    <row r="91" customFormat="false" ht="13.5" hidden="false" customHeight="false" outlineLevel="0" collapsed="false">
      <c r="B91" s="12" t="s">
        <v>169</v>
      </c>
      <c r="C91" s="12" t="s">
        <v>57</v>
      </c>
      <c r="D91" s="12"/>
      <c r="E91" s="12" t="s">
        <v>195</v>
      </c>
      <c r="F91" s="12" t="s">
        <v>57</v>
      </c>
      <c r="G91" s="12"/>
      <c r="H91" s="12" t="s">
        <v>193</v>
      </c>
      <c r="I91" s="12" t="s">
        <v>55</v>
      </c>
    </row>
    <row r="92" customFormat="false" ht="13.5" hidden="false" customHeight="false" outlineLevel="0" collapsed="false">
      <c r="B92" s="12" t="s">
        <v>196</v>
      </c>
      <c r="C92" s="12" t="s">
        <v>45</v>
      </c>
      <c r="D92" s="12"/>
      <c r="E92" s="12" t="s">
        <v>197</v>
      </c>
      <c r="F92" s="12" t="s">
        <v>45</v>
      </c>
      <c r="G92" s="12"/>
      <c r="H92" s="12" t="s">
        <v>198</v>
      </c>
      <c r="I92" s="12" t="s">
        <v>57</v>
      </c>
    </row>
    <row r="93" customFormat="false" ht="13.5" hidden="false" customHeight="false" outlineLevel="0" collapsed="false">
      <c r="B93" s="12" t="s">
        <v>170</v>
      </c>
      <c r="C93" s="12" t="s">
        <v>59</v>
      </c>
      <c r="D93" s="12"/>
      <c r="E93" s="12" t="s">
        <v>199</v>
      </c>
      <c r="F93" s="12" t="s">
        <v>59</v>
      </c>
      <c r="G93" s="12"/>
      <c r="H93" s="12" t="s">
        <v>200</v>
      </c>
      <c r="I93" s="12" t="s">
        <v>45</v>
      </c>
    </row>
    <row r="94" customFormat="false" ht="13.5" hidden="false" customHeight="false" outlineLevel="0" collapsed="false">
      <c r="B94" s="12"/>
      <c r="C94" s="12"/>
      <c r="D94" s="12"/>
      <c r="E94" s="12"/>
      <c r="F94" s="12"/>
      <c r="G94" s="12"/>
      <c r="H94" s="12" t="s">
        <v>201</v>
      </c>
      <c r="I94" s="12" t="s">
        <v>59</v>
      </c>
    </row>
    <row r="95" customFormat="false" ht="13.5" hidden="false" customHeight="false" outlineLevel="0" collapsed="false">
      <c r="B95" s="12" t="s">
        <v>202</v>
      </c>
      <c r="C95" s="12"/>
      <c r="D95" s="12"/>
      <c r="E95" s="12" t="s">
        <v>203</v>
      </c>
      <c r="F95" s="12"/>
      <c r="G95" s="12"/>
      <c r="H95" s="12"/>
      <c r="I95" s="12"/>
    </row>
    <row r="96" customFormat="false" ht="13.5" hidden="false" customHeight="false" outlineLevel="0" collapsed="false">
      <c r="B96" s="12" t="s">
        <v>204</v>
      </c>
      <c r="C96" s="12" t="s">
        <v>51</v>
      </c>
      <c r="D96" s="12"/>
      <c r="E96" s="12" t="s">
        <v>205</v>
      </c>
      <c r="F96" s="12" t="s">
        <v>51</v>
      </c>
      <c r="G96" s="12"/>
      <c r="H96" s="12"/>
      <c r="I96" s="12"/>
    </row>
    <row r="97" customFormat="false" ht="13.5" hidden="false" customHeight="false" outlineLevel="0" collapsed="false">
      <c r="B97" s="12" t="s">
        <v>206</v>
      </c>
      <c r="C97" s="12" t="s">
        <v>55</v>
      </c>
      <c r="D97" s="12"/>
      <c r="E97" s="12" t="s">
        <v>207</v>
      </c>
      <c r="F97" s="12" t="s">
        <v>55</v>
      </c>
      <c r="G97" s="12"/>
      <c r="H97" s="12"/>
      <c r="I97" s="12"/>
    </row>
    <row r="98" customFormat="false" ht="13.5" hidden="false" customHeight="false" outlineLevel="0" collapsed="false">
      <c r="B98" s="12" t="s">
        <v>208</v>
      </c>
      <c r="C98" s="12" t="s">
        <v>57</v>
      </c>
      <c r="D98" s="12"/>
      <c r="E98" s="12" t="s">
        <v>209</v>
      </c>
      <c r="F98" s="12" t="s">
        <v>57</v>
      </c>
      <c r="G98" s="12"/>
      <c r="H98" s="12"/>
      <c r="I98" s="12"/>
    </row>
    <row r="99" customFormat="false" ht="13.5" hidden="false" customHeight="false" outlineLevel="0" collapsed="false">
      <c r="B99" s="12" t="s">
        <v>210</v>
      </c>
      <c r="C99" s="12" t="s">
        <v>45</v>
      </c>
      <c r="D99" s="12"/>
      <c r="E99" s="12" t="s">
        <v>211</v>
      </c>
      <c r="F99" s="12" t="s">
        <v>45</v>
      </c>
      <c r="G99" s="12"/>
      <c r="H99" s="12"/>
      <c r="I99" s="12"/>
    </row>
    <row r="100" customFormat="false" ht="13.5" hidden="false" customHeight="false" outlineLevel="0" collapsed="false">
      <c r="B100" s="12" t="s">
        <v>212</v>
      </c>
      <c r="C100" s="12" t="s">
        <v>59</v>
      </c>
      <c r="D100" s="12"/>
      <c r="E100" s="12" t="s">
        <v>170</v>
      </c>
      <c r="F100" s="12" t="s">
        <v>59</v>
      </c>
      <c r="G100" s="12"/>
      <c r="H100" s="12"/>
      <c r="I100" s="12"/>
    </row>
  </sheetData>
  <sheetProtection sheet="true" objects="true" scenarios="true"/>
  <mergeCells count="6">
    <mergeCell ref="F23:F27"/>
    <mergeCell ref="A25:A29"/>
    <mergeCell ref="B32:C32"/>
    <mergeCell ref="E32:F32"/>
    <mergeCell ref="B33:C36"/>
    <mergeCell ref="E33:F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2020-03-15T03:13:24Z</dcterms:created>
  <dc:creator/>
  <dc:description/>
  <dc:language>en-US</dc:language>
  <cp:lastModifiedBy/>
  <dcterms:modified xsi:type="dcterms:W3CDTF">2021-08-10T17:28:41Z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