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windowHeight="16760" tabRatio="600" firstSheet="2" autoFilterDateGrouping="1"/>
  </bookViews>
  <sheets>
    <sheet name="员工绩效模板" sheetId="1" state="visible" r:id="rId1"/>
  </sheets>
  <externalReferences>
    <externalReference r:id="rId2"/>
    <externalReference r:id="rId3"/>
  </externalReferences>
  <definedNames/>
  <calcPr calcId="144525" fullCalcOnLoad="1"/>
</workbook>
</file>

<file path=xl/styles.xml><?xml version="1.0" encoding="utf-8"?>
<styleSheet xmlns="http://schemas.openxmlformats.org/spreadsheetml/2006/main">
  <numFmts count="4">
    <numFmt numFmtId="164" formatCode="0.00_);[Red]\(0.00\)"/>
    <numFmt numFmtId="165" formatCode="0.0_ "/>
    <numFmt numFmtId="166" formatCode="0.00_ "/>
    <numFmt numFmtId="167" formatCode="[$-F800]dddd\,\ mmmm\ dd\,\ yyyy"/>
  </numFmts>
  <fonts count="33">
    <font>
      <name val="宋体"/>
      <charset val="134"/>
      <color theme="1"/>
      <sz val="11"/>
      <scheme val="minor"/>
    </font>
    <font>
      <name val="Calibri"/>
      <charset val="134"/>
      <color theme="1"/>
      <sz val="11"/>
    </font>
    <font>
      <name val="宋体"/>
      <charset val="134"/>
      <b val="1"/>
      <color theme="1"/>
      <sz val="11"/>
      <scheme val="minor"/>
    </font>
    <font>
      <name val="宋体"/>
      <charset val="134"/>
      <color indexed="8"/>
      <sz val="11"/>
      <scheme val="minor"/>
    </font>
    <font>
      <name val="宋体"/>
      <charset val="134"/>
      <color rgb="FF000000"/>
      <sz val="11"/>
      <scheme val="minor"/>
    </font>
    <font>
      <name val="宋体"/>
      <charset val="134"/>
      <sz val="11"/>
      <scheme val="minor"/>
    </font>
    <font>
      <name val="宋体"/>
      <charset val="134"/>
      <b val="1"/>
      <sz val="11"/>
      <scheme val="minor"/>
    </font>
    <font>
      <name val="宋体"/>
      <charset val="134"/>
      <color indexed="8"/>
      <sz val="11"/>
      <scheme val="minor"/>
    </font>
    <font>
      <name val="宋体"/>
      <charset val="134"/>
      <color theme="1"/>
      <sz val="11"/>
      <scheme val="minor"/>
    </font>
    <font>
      <name val="宋体"/>
      <charset val="134"/>
      <color theme="1"/>
      <sz val="11"/>
      <scheme val="minor"/>
    </font>
    <font>
      <name val="微软雅黑"/>
      <charset val="134"/>
      <color theme="1"/>
      <sz val="10"/>
    </font>
    <font>
      <name val="Microsoft YaHei"/>
      <charset val="134"/>
      <color rgb="FF000000"/>
      <sz val="10"/>
    </font>
    <font>
      <name val="微软雅黑"/>
      <charset val="134"/>
      <sz val="10"/>
    </font>
    <font>
      <name val="Microsoft YaHei"/>
      <charset val="134"/>
      <sz val="10"/>
    </font>
    <font>
      <name val="宋体"/>
      <charset val="0"/>
      <color rgb="FF0000FF"/>
      <sz val="11"/>
      <u val="single"/>
      <scheme val="minor"/>
    </font>
    <font>
      <name val="宋体"/>
      <charset val="0"/>
      <color rgb="FF800080"/>
      <sz val="11"/>
      <u val="single"/>
      <scheme val="minor"/>
    </font>
    <font>
      <name val="宋体"/>
      <charset val="0"/>
      <color rgb="FFFF0000"/>
      <sz val="11"/>
      <scheme val="minor"/>
    </font>
    <font>
      <name val="宋体"/>
      <charset val="134"/>
      <b val="1"/>
      <color theme="3"/>
      <sz val="18"/>
      <scheme val="minor"/>
    </font>
    <font>
      <name val="宋体"/>
      <charset val="0"/>
      <i val="1"/>
      <color rgb="FF7F7F7F"/>
      <sz val="11"/>
      <scheme val="minor"/>
    </font>
    <font>
      <name val="宋体"/>
      <charset val="134"/>
      <b val="1"/>
      <color theme="3"/>
      <sz val="15"/>
      <scheme val="minor"/>
    </font>
    <font>
      <name val="宋体"/>
      <charset val="134"/>
      <b val="1"/>
      <color theme="3"/>
      <sz val="13"/>
      <scheme val="minor"/>
    </font>
    <font>
      <name val="宋体"/>
      <charset val="134"/>
      <b val="1"/>
      <color theme="3"/>
      <sz val="11"/>
      <scheme val="minor"/>
    </font>
    <font>
      <name val="宋体"/>
      <charset val="0"/>
      <color rgb="FF3F3F76"/>
      <sz val="11"/>
      <scheme val="minor"/>
    </font>
    <font>
      <name val="宋体"/>
      <charset val="0"/>
      <b val="1"/>
      <color rgb="FF3F3F3F"/>
      <sz val="11"/>
      <scheme val="minor"/>
    </font>
    <font>
      <name val="宋体"/>
      <charset val="0"/>
      <b val="1"/>
      <color rgb="FFFA7D00"/>
      <sz val="11"/>
      <scheme val="minor"/>
    </font>
    <font>
      <name val="宋体"/>
      <charset val="0"/>
      <b val="1"/>
      <color rgb="FFFFFFFF"/>
      <sz val="11"/>
      <scheme val="minor"/>
    </font>
    <font>
      <name val="宋体"/>
      <charset val="0"/>
      <color rgb="FFFA7D00"/>
      <sz val="11"/>
      <scheme val="minor"/>
    </font>
    <font>
      <name val="宋体"/>
      <charset val="0"/>
      <b val="1"/>
      <color theme="1"/>
      <sz val="11"/>
      <scheme val="minor"/>
    </font>
    <font>
      <name val="宋体"/>
      <charset val="0"/>
      <color rgb="FF006100"/>
      <sz val="11"/>
      <scheme val="minor"/>
    </font>
    <font>
      <name val="宋体"/>
      <charset val="0"/>
      <color rgb="FF9C0006"/>
      <sz val="11"/>
      <scheme val="minor"/>
    </font>
    <font>
      <name val="宋体"/>
      <charset val="0"/>
      <color rgb="FF9C6500"/>
      <sz val="11"/>
      <scheme val="minor"/>
    </font>
    <font>
      <name val="宋体"/>
      <charset val="0"/>
      <color theme="0"/>
      <sz val="11"/>
      <scheme val="minor"/>
    </font>
    <font>
      <name val="宋体"/>
      <charset val="0"/>
      <color theme="1"/>
      <sz val="11"/>
      <scheme val="minor"/>
    </font>
  </fonts>
  <fills count="34">
    <fill>
      <patternFill/>
    </fill>
    <fill>
      <patternFill patternType="gray125"/>
    </fill>
    <fill>
      <patternFill patternType="solid">
        <fgColor rgb="FFFFFF0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31">
    <border>
      <left/>
      <right/>
      <top/>
      <bottom/>
      <diagonal/>
    </border>
    <border>
      <left style="thin">
        <color theme="1"/>
      </left>
      <right style="thin">
        <color theme="1"/>
      </right>
      <top style="thin">
        <color theme="1"/>
      </top>
      <bottom style="thin">
        <color theme="1"/>
      </bottom>
      <diagonal/>
    </border>
    <border>
      <left style="thin">
        <color theme="1"/>
      </left>
      <right style="thin">
        <color theme="1"/>
      </right>
      <top style="thin">
        <color theme="1"/>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rgb="FF000000"/>
      </left>
      <right style="thin">
        <color rgb="FF000000"/>
      </right>
      <top style="thin">
        <color rgb="FF000000"/>
      </top>
      <bottom style="thin">
        <color rgb="FF000000"/>
      </bottom>
      <diagonal/>
    </border>
    <border>
      <left style="thin">
        <color theme="1"/>
      </left>
      <right/>
      <top style="thin">
        <color theme="1"/>
      </top>
      <bottom style="thin">
        <color theme="1"/>
      </bottom>
      <diagonal/>
    </border>
    <border>
      <left style="thin">
        <color auto="1"/>
      </left>
      <right/>
      <top style="thin">
        <color auto="1"/>
      </top>
      <bottom style="thin">
        <color auto="1"/>
      </bottom>
      <diagonal/>
    </border>
    <border>
      <left/>
      <right/>
      <top style="thin">
        <color auto="1"/>
      </top>
      <bottom style="thin">
        <color auto="1"/>
      </bottom>
      <diagonal/>
    </border>
    <border>
      <left style="thin">
        <color theme="1"/>
      </left>
      <right style="thin">
        <color theme="1"/>
      </right>
      <top/>
      <bottom/>
      <diagonal/>
    </border>
    <border>
      <left style="thin">
        <color theme="1"/>
      </left>
      <right/>
      <top/>
      <bottom/>
      <diagonal/>
    </border>
    <border>
      <left/>
      <right style="thin">
        <color auto="1"/>
      </right>
      <top style="thin">
        <color auto="1"/>
      </top>
      <bottom style="thin">
        <color auto="1"/>
      </bottom>
      <diagonal/>
    </border>
    <border>
      <left/>
      <right/>
      <top style="thin">
        <color theme="1"/>
      </top>
      <bottom style="thin">
        <color theme="1"/>
      </bottom>
      <diagonal/>
    </border>
    <border>
      <left/>
      <right style="thin">
        <color theme="1"/>
      </right>
      <top style="thin">
        <color theme="1"/>
      </top>
      <bottom style="thin">
        <color theme="1"/>
      </bottom>
      <diagonal/>
    </border>
    <border>
      <left style="thin">
        <color theme="1"/>
      </left>
      <right/>
      <top style="thin">
        <color theme="1"/>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top style="thin">
        <color theme="1"/>
      </top>
      <bottom/>
      <diagonal/>
    </border>
    <border>
      <left/>
      <right style="thin">
        <color theme="1"/>
      </right>
      <top style="thin">
        <color theme="1"/>
      </top>
      <bottom/>
      <diagonal/>
    </border>
    <border>
      <left style="thin">
        <color theme="1"/>
      </left>
      <right style="thin">
        <color theme="1"/>
      </right>
      <top/>
      <bottom style="thin">
        <color theme="1"/>
      </bottom>
      <diagonal/>
    </border>
  </borders>
  <cellStyleXfs count="50">
    <xf numFmtId="0" fontId="9" fillId="0" borderId="0" applyAlignment="1">
      <alignment vertical="center"/>
    </xf>
    <xf numFmtId="43" fontId="9" fillId="0" borderId="0" applyAlignment="1">
      <alignment vertical="center"/>
    </xf>
    <xf numFmtId="44" fontId="9" fillId="0" borderId="0" applyAlignment="1">
      <alignment vertical="center"/>
    </xf>
    <xf numFmtId="9" fontId="9" fillId="0" borderId="0" applyAlignment="1">
      <alignment vertical="center"/>
    </xf>
    <xf numFmtId="41" fontId="9" fillId="0" borderId="0" applyAlignment="1">
      <alignment vertical="center"/>
    </xf>
    <xf numFmtId="42" fontId="9" fillId="0" borderId="0" applyAlignment="1">
      <alignment vertical="center"/>
    </xf>
    <xf numFmtId="0" fontId="14" fillId="0" borderId="0" applyAlignment="1">
      <alignment vertical="center"/>
    </xf>
    <xf numFmtId="0" fontId="15" fillId="0" borderId="0" applyAlignment="1">
      <alignment vertical="center"/>
    </xf>
    <xf numFmtId="0" fontId="9" fillId="3" borderId="17" applyAlignment="1">
      <alignment vertical="center"/>
    </xf>
    <xf numFmtId="0" fontId="16" fillId="0" borderId="0" applyAlignment="1">
      <alignment vertical="center"/>
    </xf>
    <xf numFmtId="0" fontId="17" fillId="0" borderId="0" applyAlignment="1">
      <alignment vertical="center"/>
    </xf>
    <xf numFmtId="0" fontId="18" fillId="0" borderId="0" applyAlignment="1">
      <alignment vertical="center"/>
    </xf>
    <xf numFmtId="0" fontId="19" fillId="0" borderId="18" applyAlignment="1">
      <alignment vertical="center"/>
    </xf>
    <xf numFmtId="0" fontId="20" fillId="0" borderId="18" applyAlignment="1">
      <alignment vertical="center"/>
    </xf>
    <xf numFmtId="0" fontId="21" fillId="0" borderId="19" applyAlignment="1">
      <alignment vertical="center"/>
    </xf>
    <xf numFmtId="0" fontId="21" fillId="0" borderId="0" applyAlignment="1">
      <alignment vertical="center"/>
    </xf>
    <xf numFmtId="0" fontId="22" fillId="4" borderId="20" applyAlignment="1">
      <alignment vertical="center"/>
    </xf>
    <xf numFmtId="0" fontId="23" fillId="5" borderId="21" applyAlignment="1">
      <alignment vertical="center"/>
    </xf>
    <xf numFmtId="0" fontId="24" fillId="5" borderId="20" applyAlignment="1">
      <alignment vertical="center"/>
    </xf>
    <xf numFmtId="0" fontId="25" fillId="6" borderId="22" applyAlignment="1">
      <alignment vertical="center"/>
    </xf>
    <xf numFmtId="0" fontId="26" fillId="0" borderId="23" applyAlignment="1">
      <alignment vertical="center"/>
    </xf>
    <xf numFmtId="0" fontId="27" fillId="0" borderId="24" applyAlignment="1">
      <alignment vertical="center"/>
    </xf>
    <xf numFmtId="0" fontId="28" fillId="7" borderId="0" applyAlignment="1">
      <alignment vertical="center"/>
    </xf>
    <xf numFmtId="0" fontId="29" fillId="8" borderId="0" applyAlignment="1">
      <alignment vertical="center"/>
    </xf>
    <xf numFmtId="0" fontId="30" fillId="9" borderId="0" applyAlignment="1">
      <alignment vertical="center"/>
    </xf>
    <xf numFmtId="0" fontId="31" fillId="10" borderId="0" applyAlignment="1">
      <alignment vertical="center"/>
    </xf>
    <xf numFmtId="0" fontId="32" fillId="11" borderId="0" applyAlignment="1">
      <alignment vertical="center"/>
    </xf>
    <xf numFmtId="0" fontId="32" fillId="12" borderId="0" applyAlignment="1">
      <alignment vertical="center"/>
    </xf>
    <xf numFmtId="0" fontId="31" fillId="13" borderId="0" applyAlignment="1">
      <alignment vertical="center"/>
    </xf>
    <xf numFmtId="0" fontId="31" fillId="14" borderId="0" applyAlignment="1">
      <alignment vertical="center"/>
    </xf>
    <xf numFmtId="0" fontId="32" fillId="15" borderId="0" applyAlignment="1">
      <alignment vertical="center"/>
    </xf>
    <xf numFmtId="0" fontId="32" fillId="16" borderId="0" applyAlignment="1">
      <alignment vertical="center"/>
    </xf>
    <xf numFmtId="0" fontId="31" fillId="17" borderId="0" applyAlignment="1">
      <alignment vertical="center"/>
    </xf>
    <xf numFmtId="0" fontId="31" fillId="18" borderId="0" applyAlignment="1">
      <alignment vertical="center"/>
    </xf>
    <xf numFmtId="0" fontId="32" fillId="19" borderId="0" applyAlignment="1">
      <alignment vertical="center"/>
    </xf>
    <xf numFmtId="0" fontId="32" fillId="20" borderId="0" applyAlignment="1">
      <alignment vertical="center"/>
    </xf>
    <xf numFmtId="0" fontId="31" fillId="21" borderId="0" applyAlignment="1">
      <alignment vertical="center"/>
    </xf>
    <xf numFmtId="0" fontId="31" fillId="22" borderId="0" applyAlignment="1">
      <alignment vertical="center"/>
    </xf>
    <xf numFmtId="0" fontId="32" fillId="23" borderId="0" applyAlignment="1">
      <alignment vertical="center"/>
    </xf>
    <xf numFmtId="0" fontId="32" fillId="24" borderId="0" applyAlignment="1">
      <alignment vertical="center"/>
    </xf>
    <xf numFmtId="0" fontId="31" fillId="25" borderId="0" applyAlignment="1">
      <alignment vertical="center"/>
    </xf>
    <xf numFmtId="0" fontId="31" fillId="26" borderId="0" applyAlignment="1">
      <alignment vertical="center"/>
    </xf>
    <xf numFmtId="0" fontId="32" fillId="27" borderId="0" applyAlignment="1">
      <alignment vertical="center"/>
    </xf>
    <xf numFmtId="0" fontId="32" fillId="28" borderId="0" applyAlignment="1">
      <alignment vertical="center"/>
    </xf>
    <xf numFmtId="0" fontId="31" fillId="29" borderId="0" applyAlignment="1">
      <alignment vertical="center"/>
    </xf>
    <xf numFmtId="0" fontId="31" fillId="30" borderId="0" applyAlignment="1">
      <alignment vertical="center"/>
    </xf>
    <xf numFmtId="0" fontId="32" fillId="31" borderId="0" applyAlignment="1">
      <alignment vertical="center"/>
    </xf>
    <xf numFmtId="0" fontId="32" fillId="32" borderId="0" applyAlignment="1">
      <alignment vertical="center"/>
    </xf>
    <xf numFmtId="0" fontId="31" fillId="33" borderId="0" applyAlignment="1">
      <alignment vertical="center"/>
    </xf>
    <xf numFmtId="167" fontId="9" fillId="0" borderId="0" applyAlignment="1">
      <alignment vertical="center"/>
    </xf>
  </cellStyleXfs>
  <cellXfs count="95">
    <xf numFmtId="0" fontId="0" fillId="0" borderId="0" applyAlignment="1" pivotButton="0" quotePrefix="0" xfId="0">
      <alignment vertical="center"/>
    </xf>
    <xf numFmtId="0" fontId="1" fillId="0" borderId="0" pivotButton="0" quotePrefix="0" xfId="0"/>
    <xf numFmtId="0" fontId="2" fillId="0" borderId="1" applyAlignment="1" pivotButton="0" quotePrefix="0" xfId="0">
      <alignment horizontal="center" vertical="center"/>
    </xf>
    <xf numFmtId="0" fontId="2" fillId="0" borderId="2" applyAlignment="1" pivotButton="0" quotePrefix="0" xfId="0">
      <alignment horizontal="center" vertical="center"/>
    </xf>
    <xf numFmtId="0" fontId="3" fillId="0" borderId="3" applyAlignment="1" pivotButton="0" quotePrefix="0" xfId="0">
      <alignment horizontal="center" vertical="center"/>
    </xf>
    <xf numFmtId="0" fontId="0" fillId="0" borderId="4" applyAlignment="1" pivotButton="0" quotePrefix="0" xfId="0">
      <alignment horizontal="center" vertical="center"/>
    </xf>
    <xf numFmtId="0" fontId="0" fillId="0" borderId="5" applyAlignment="1" pivotButton="0" quotePrefix="0" xfId="0">
      <alignment horizontal="center" vertical="center"/>
    </xf>
    <xf numFmtId="0" fontId="3" fillId="0" borderId="3" applyAlignment="1" pivotButton="0" quotePrefix="0" xfId="0">
      <alignment horizontal="center" vertical="center"/>
    </xf>
    <xf numFmtId="0" fontId="0" fillId="0" borderId="6" applyAlignment="1" pivotButton="0" quotePrefix="0" xfId="0">
      <alignment horizontal="center" vertical="center"/>
    </xf>
    <xf numFmtId="0" fontId="4" fillId="0" borderId="7" applyAlignment="1" pivotButton="0" quotePrefix="0" xfId="0">
      <alignment horizontal="center" vertical="center" wrapText="1"/>
    </xf>
    <xf numFmtId="0" fontId="0" fillId="0" borderId="7" applyAlignment="1" pivotButton="0" quotePrefix="0" xfId="0">
      <alignment horizontal="center" vertical="center" wrapText="1"/>
    </xf>
    <xf numFmtId="0" fontId="0" fillId="0" borderId="7" applyAlignment="1" pivotButton="0" quotePrefix="0" xfId="0">
      <alignment horizontal="center" vertical="center"/>
    </xf>
    <xf numFmtId="0" fontId="4" fillId="0" borderId="7" applyAlignment="1" pivotButton="0" quotePrefix="0" xfId="0">
      <alignment horizontal="center" vertical="center"/>
    </xf>
    <xf numFmtId="0" fontId="2" fillId="0" borderId="8" applyAlignment="1" pivotButton="0" quotePrefix="0" xfId="0">
      <alignment horizontal="center" vertical="center"/>
    </xf>
    <xf numFmtId="0" fontId="2" fillId="0" borderId="9" applyAlignment="1" pivotButton="0" quotePrefix="0" xfId="0">
      <alignment horizontal="center" vertical="center"/>
    </xf>
    <xf numFmtId="0" fontId="2" fillId="0" borderId="10" applyAlignment="1" pivotButton="0" quotePrefix="0" xfId="0">
      <alignment horizontal="center" vertical="center"/>
    </xf>
    <xf numFmtId="0" fontId="2" fillId="0" borderId="11" applyAlignment="1" pivotButton="0" quotePrefix="0" xfId="0">
      <alignment horizontal="center" vertical="center"/>
    </xf>
    <xf numFmtId="0" fontId="2" fillId="0" borderId="12" applyAlignment="1" pivotButton="0" quotePrefix="0" xfId="0">
      <alignment horizontal="center" vertical="center"/>
    </xf>
    <xf numFmtId="0" fontId="4" fillId="0" borderId="3" applyAlignment="1" pivotButton="0" quotePrefix="0" xfId="0">
      <alignment horizontal="center" vertical="center" wrapText="1"/>
    </xf>
    <xf numFmtId="0" fontId="3" fillId="0" borderId="3" applyAlignment="1" pivotButton="0" quotePrefix="0" xfId="0">
      <alignment horizontal="center" vertical="center"/>
    </xf>
    <xf numFmtId="0" fontId="4" fillId="0" borderId="3" applyAlignment="1" pivotButton="0" quotePrefix="0" xfId="0">
      <alignment horizontal="center" vertical="center" wrapText="1"/>
    </xf>
    <xf numFmtId="0" fontId="3" fillId="0" borderId="3" applyAlignment="1" pivotButton="0" quotePrefix="0" xfId="0">
      <alignment horizontal="center" vertical="center"/>
    </xf>
    <xf numFmtId="0" fontId="5" fillId="0" borderId="7" applyAlignment="1" pivotButton="0" quotePrefix="0" xfId="0">
      <alignment horizontal="center" vertical="center" wrapText="1"/>
    </xf>
    <xf numFmtId="0" fontId="0" fillId="0" borderId="3" applyAlignment="1" pivotButton="0" quotePrefix="0" xfId="0">
      <alignment horizontal="center" vertical="center"/>
    </xf>
    <xf numFmtId="0" fontId="0" fillId="0" borderId="3" applyAlignment="1" pivotButton="0" quotePrefix="0" xfId="0">
      <alignment horizontal="center" vertical="center"/>
    </xf>
    <xf numFmtId="49" fontId="0" fillId="0" borderId="3" applyAlignment="1" pivotButton="0" quotePrefix="0" xfId="0">
      <alignment horizontal="center" vertical="center"/>
    </xf>
    <xf numFmtId="0" fontId="2" fillId="0" borderId="13" applyAlignment="1" pivotButton="0" quotePrefix="0" xfId="0">
      <alignment horizontal="center" vertical="center"/>
    </xf>
    <xf numFmtId="0" fontId="2" fillId="0" borderId="3" applyAlignment="1" pivotButton="0" quotePrefix="0" xfId="0">
      <alignment horizontal="center" vertical="center"/>
    </xf>
    <xf numFmtId="0" fontId="2" fillId="0" borderId="14" applyAlignment="1" pivotButton="0" quotePrefix="0" xfId="0">
      <alignment horizontal="center" vertical="center"/>
    </xf>
    <xf numFmtId="0" fontId="2" fillId="0" borderId="4" applyAlignment="1" pivotButton="0" quotePrefix="0" xfId="0">
      <alignment horizontal="center" vertical="center"/>
    </xf>
    <xf numFmtId="0" fontId="2" fillId="0" borderId="0" applyAlignment="1" pivotButton="0" quotePrefix="0" xfId="0">
      <alignment horizontal="center" vertical="center"/>
    </xf>
    <xf numFmtId="164" fontId="0" fillId="0" borderId="3" applyAlignment="1" pivotButton="0" quotePrefix="0" xfId="0">
      <alignment horizontal="center" vertical="center"/>
    </xf>
    <xf numFmtId="164" fontId="0" fillId="0" borderId="3" applyAlignment="1" pivotButton="0" quotePrefix="0" xfId="0">
      <alignment horizontal="center" vertical="center"/>
    </xf>
    <xf numFmtId="0" fontId="2" fillId="0" borderId="15" applyAlignment="1" pivotButton="0" quotePrefix="0" xfId="0">
      <alignment horizontal="center" vertical="center"/>
    </xf>
    <xf numFmtId="0" fontId="2" fillId="0" borderId="16" applyAlignment="1" pivotButton="0" quotePrefix="0" xfId="0">
      <alignment horizontal="center" vertical="center"/>
    </xf>
    <xf numFmtId="0" fontId="0" fillId="0" borderId="3" applyAlignment="1" pivotButton="0" quotePrefix="0" xfId="0">
      <alignment horizontal="center" vertical="center"/>
    </xf>
    <xf numFmtId="0" fontId="0" fillId="0" borderId="3" applyAlignment="1" pivotButton="0" quotePrefix="0" xfId="0">
      <alignment horizontal="left" vertical="center" wrapText="1"/>
    </xf>
    <xf numFmtId="0" fontId="0" fillId="0" borderId="3" applyAlignment="1" pivotButton="0" quotePrefix="0" xfId="0">
      <alignment horizontal="center" vertical="center"/>
    </xf>
    <xf numFmtId="0" fontId="0" fillId="2" borderId="3" applyAlignment="1" pivotButton="0" quotePrefix="0" xfId="0">
      <alignment horizontal="center" vertical="center"/>
    </xf>
    <xf numFmtId="0" fontId="0" fillId="0" borderId="3" applyAlignment="1" pivotButton="0" quotePrefix="0" xfId="0">
      <alignment horizontal="left" vertical="center" wrapText="1"/>
    </xf>
    <xf numFmtId="0" fontId="4" fillId="0" borderId="7" applyAlignment="1" pivotButton="0" quotePrefix="0" xfId="0">
      <alignment horizontal="left" vertical="center" wrapText="1"/>
    </xf>
    <xf numFmtId="0" fontId="0" fillId="0" borderId="7" applyAlignment="1" pivotButton="0" quotePrefix="0" xfId="0">
      <alignment horizontal="left" vertical="center" wrapText="1"/>
    </xf>
    <xf numFmtId="0" fontId="0" fillId="2" borderId="7" applyAlignment="1" pivotButton="0" quotePrefix="0" xfId="0">
      <alignment horizontal="center" vertical="center" wrapText="1"/>
    </xf>
    <xf numFmtId="0" fontId="4" fillId="2" borderId="7" applyAlignment="1" pivotButton="0" quotePrefix="0" xfId="0">
      <alignment horizontal="center" vertical="center" wrapText="1"/>
    </xf>
    <xf numFmtId="0" fontId="6" fillId="0" borderId="2" applyAlignment="1" pivotButton="0" quotePrefix="0" xfId="0">
      <alignment horizontal="center" vertical="center" wrapText="1"/>
    </xf>
    <xf numFmtId="165" fontId="3" fillId="0" borderId="3" applyAlignment="1" pivotButton="0" quotePrefix="0" xfId="0">
      <alignment horizontal="center" vertical="center"/>
    </xf>
    <xf numFmtId="166" fontId="3" fillId="0" borderId="3" applyAlignment="1" pivotButton="0" quotePrefix="0" xfId="0">
      <alignment horizontal="center" vertical="center"/>
    </xf>
    <xf numFmtId="0" fontId="7" fillId="0" borderId="3" applyAlignment="1" pivotButton="0" quotePrefix="0" xfId="0">
      <alignment horizontal="center" vertical="center"/>
    </xf>
    <xf numFmtId="0" fontId="7" fillId="0" borderId="3" applyAlignment="1" pivotButton="0" quotePrefix="0" xfId="0">
      <alignment horizontal="center" vertical="center"/>
    </xf>
    <xf numFmtId="0" fontId="3" fillId="0" borderId="0" applyAlignment="1" pivotButton="0" quotePrefix="0" xfId="0">
      <alignment horizontal="center" vertical="center"/>
    </xf>
    <xf numFmtId="49" fontId="0" fillId="0" borderId="3" applyAlignment="1" pivotButton="0" quotePrefix="0" xfId="0">
      <alignment horizontal="center" vertical="center" wrapText="1"/>
    </xf>
    <xf numFmtId="0" fontId="3" fillId="0" borderId="3" applyAlignment="1" pivotButton="0" quotePrefix="0" xfId="0">
      <alignment horizontal="center" vertical="center" wrapText="1"/>
    </xf>
    <xf numFmtId="0" fontId="3" fillId="0" borderId="3" applyAlignment="1" pivotButton="0" quotePrefix="0" xfId="0">
      <alignment horizontal="center" vertical="center" wrapText="1"/>
    </xf>
    <xf numFmtId="0" fontId="3" fillId="0" borderId="3" applyAlignment="1" pivotButton="0" quotePrefix="0" xfId="0">
      <alignment horizontal="center" vertical="center" wrapText="1"/>
    </xf>
    <xf numFmtId="0" fontId="3" fillId="0" borderId="3" applyAlignment="1" pivotButton="0" quotePrefix="0" xfId="0">
      <alignment horizontal="center" vertical="center" wrapText="1"/>
    </xf>
    <xf numFmtId="0" fontId="8" fillId="0" borderId="3" applyAlignment="1" pivotButton="0" quotePrefix="0" xfId="0">
      <alignment horizontal="center" vertical="center"/>
    </xf>
    <xf numFmtId="0" fontId="8" fillId="0" borderId="3" applyAlignment="1" pivotButton="0" quotePrefix="0" xfId="0">
      <alignment horizontal="center" vertical="center"/>
    </xf>
    <xf numFmtId="49" fontId="0" fillId="0" borderId="3" applyAlignment="1" pivotButton="0" quotePrefix="0" xfId="0">
      <alignment horizontal="center" vertical="center"/>
    </xf>
    <xf numFmtId="0" fontId="5" fillId="0" borderId="3" applyAlignment="1" pivotButton="0" quotePrefix="0" xfId="0">
      <alignment horizontal="left" vertical="center" wrapText="1"/>
    </xf>
    <xf numFmtId="0" fontId="3" fillId="0" borderId="3" applyAlignment="1" pivotButton="0" quotePrefix="0" xfId="0">
      <alignment horizontal="left" vertical="center" wrapText="1"/>
    </xf>
    <xf numFmtId="0" fontId="5" fillId="0" borderId="3" applyAlignment="1" pivotButton="0" quotePrefix="0" xfId="0">
      <alignment horizontal="left" vertical="center" wrapText="1"/>
    </xf>
    <xf numFmtId="0" fontId="3" fillId="2" borderId="3" applyAlignment="1" pivotButton="0" quotePrefix="0" xfId="0">
      <alignment horizontal="center" vertical="center" wrapText="1"/>
    </xf>
    <xf numFmtId="0" fontId="3" fillId="0" borderId="3" applyAlignment="1" pivotButton="0" quotePrefix="0" xfId="0">
      <alignment horizontal="left" vertical="center" wrapText="1"/>
    </xf>
    <xf numFmtId="0" fontId="5" fillId="0" borderId="3" applyAlignment="1" pivotButton="0" quotePrefix="0" xfId="0">
      <alignment horizontal="left" vertical="center" wrapText="1"/>
    </xf>
    <xf numFmtId="0" fontId="8" fillId="2" borderId="3" applyAlignment="1" pivotButton="0" quotePrefix="0" xfId="0">
      <alignment horizontal="center" vertical="center"/>
    </xf>
    <xf numFmtId="0" fontId="9" fillId="0" borderId="3" applyAlignment="1" pivotButton="0" quotePrefix="0" xfId="0">
      <alignment horizontal="left" vertical="center" wrapText="1"/>
    </xf>
    <xf numFmtId="0" fontId="8" fillId="0" borderId="3" applyAlignment="1" pivotButton="0" quotePrefix="0" xfId="0">
      <alignment horizontal="center" vertical="center"/>
    </xf>
    <xf numFmtId="0" fontId="9" fillId="0" borderId="3" applyAlignment="1" pivotButton="0" quotePrefix="0" xfId="0">
      <alignment horizontal="left" vertical="center" wrapText="1"/>
    </xf>
    <xf numFmtId="0" fontId="8" fillId="0" borderId="3" applyAlignment="1" pivotButton="0" quotePrefix="0" xfId="0">
      <alignment horizontal="center" vertical="center"/>
    </xf>
    <xf numFmtId="165" fontId="0" fillId="0" borderId="3" applyAlignment="1" pivotButton="0" quotePrefix="0" xfId="0">
      <alignment horizontal="center" vertical="center"/>
    </xf>
    <xf numFmtId="0" fontId="0" fillId="0" borderId="0" pivotButton="0" quotePrefix="0" xfId="0"/>
    <xf numFmtId="167" fontId="10" fillId="0" borderId="3" applyAlignment="1" pivotButton="0" quotePrefix="0" xfId="49">
      <alignment horizontal="center" vertical="center"/>
    </xf>
    <xf numFmtId="166" fontId="10" fillId="0" borderId="3" applyAlignment="1" pivotButton="0" quotePrefix="0" xfId="49">
      <alignment horizontal="center" vertical="center" wrapText="1"/>
    </xf>
    <xf numFmtId="167" fontId="10" fillId="0" borderId="3" applyAlignment="1" pivotButton="0" quotePrefix="0" xfId="49">
      <alignment horizontal="center" vertical="center" wrapText="1"/>
    </xf>
    <xf numFmtId="167" fontId="10" fillId="0" borderId="3" applyAlignment="1" pivotButton="0" quotePrefix="0" xfId="49">
      <alignment vertical="center" wrapText="1"/>
    </xf>
    <xf numFmtId="167" fontId="10" fillId="0" borderId="3" applyAlignment="1" pivotButton="0" quotePrefix="0" xfId="49">
      <alignment vertical="center"/>
    </xf>
    <xf numFmtId="167" fontId="10" fillId="0" borderId="3" applyAlignment="1" pivotButton="0" quotePrefix="0" xfId="0">
      <alignment vertical="center"/>
    </xf>
    <xf numFmtId="167" fontId="0" fillId="0" borderId="3" applyAlignment="1" pivotButton="0" quotePrefix="0" xfId="0">
      <alignment vertical="center"/>
    </xf>
    <xf numFmtId="0" fontId="11" fillId="0" borderId="3" applyAlignment="1" pivotButton="0" quotePrefix="0" xfId="0">
      <alignment horizontal="left" vertical="center"/>
    </xf>
    <xf numFmtId="167" fontId="12" fillId="0" borderId="3" applyAlignment="1" pivotButton="0" quotePrefix="0" xfId="49">
      <alignment horizontal="left" vertical="center" wrapText="1"/>
    </xf>
    <xf numFmtId="167" fontId="10" fillId="0" borderId="3" applyAlignment="1" pivotButton="0" quotePrefix="0" xfId="0">
      <alignment vertical="center" wrapText="1"/>
    </xf>
    <xf numFmtId="0" fontId="13" fillId="0" borderId="3" applyAlignment="1" pivotButton="0" quotePrefix="0" xfId="0">
      <alignment horizontal="left" vertical="center" wrapText="1"/>
    </xf>
    <xf numFmtId="0" fontId="13" fillId="0" borderId="3" applyAlignment="1" pivotButton="0" quotePrefix="0" xfId="0">
      <alignment vertical="center" wrapText="1"/>
    </xf>
    <xf numFmtId="0" fontId="0" fillId="0" borderId="10" pivotButton="0" quotePrefix="0" xfId="0"/>
    <xf numFmtId="0" fontId="0" fillId="0" borderId="13" pivotButton="0" quotePrefix="0" xfId="0"/>
    <xf numFmtId="0" fontId="0" fillId="0" borderId="15" pivotButton="0" quotePrefix="0" xfId="0"/>
    <xf numFmtId="0" fontId="0" fillId="0" borderId="14" pivotButton="0" quotePrefix="0" xfId="0"/>
    <xf numFmtId="0" fontId="0" fillId="0" borderId="30" pivotButton="0" quotePrefix="0" xfId="0"/>
    <xf numFmtId="0" fontId="0" fillId="0" borderId="12" pivotButton="0" quotePrefix="0" xfId="0"/>
    <xf numFmtId="164" fontId="0" fillId="0" borderId="3" applyAlignment="1" pivotButton="0" quotePrefix="0" xfId="0">
      <alignment horizontal="center" vertical="center"/>
    </xf>
    <xf numFmtId="0" fontId="0" fillId="0" borderId="5" pivotButton="0" quotePrefix="0" xfId="0"/>
    <xf numFmtId="0" fontId="0" fillId="0" borderId="6" pivotButton="0" quotePrefix="0" xfId="0"/>
    <xf numFmtId="165" fontId="3" fillId="0" borderId="3" applyAlignment="1" pivotButton="0" quotePrefix="0" xfId="0">
      <alignment horizontal="center" vertical="center"/>
    </xf>
    <xf numFmtId="166" fontId="3" fillId="0" borderId="3" applyAlignment="1" pivotButton="0" quotePrefix="0" xfId="0">
      <alignment horizontal="center" vertical="center"/>
    </xf>
    <xf numFmtId="165" fontId="0" fillId="0" borderId="3" applyAlignment="1" pivotButton="0" quotePrefix="0" xfId="0">
      <alignment horizontal="center" vertical="center"/>
    </xf>
  </cellXfs>
  <cellStyles count="50">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 name="常规 6" xfId="49"/>
  </cellStyles>
  <dxfs count="18">
    <dxf>
      <fill>
        <patternFill patternType="solid">
          <bgColor rgb="FFFF9900"/>
        </patternFill>
      </fill>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tableStyleElement type="wholeTable" dxfId="7"/>
      <tableStyleElement type="headerRow" dxfId="6"/>
      <tableStyleElement type="totalRow" dxfId="5"/>
      <tableStyleElement type="firstColumn" dxfId="4"/>
      <tableStyleElement type="lastColumn" dxfId="3"/>
      <tableStyleElement type="firstRowStripe" dxfId="2"/>
      <tableStyleElement type="firstColumnStripe" dxfId="1"/>
    </tableStyle>
    <tableStyle name="PivotStylePreset2_Accent1" table="0" count="10">
      <tableStyleElement type="headerRow" dxfId="17"/>
      <tableStyleElement type="totalRow" dxfId="16"/>
      <tableStyleElement type="firstRowStripe" dxfId="15"/>
      <tableStyleElement type="firstColumnStripe" dxfId="14"/>
      <tableStyleElement type="firstSubtotalRow" dxfId="13"/>
      <tableStyleElement type="secondSubtotalRow" dxfId="12"/>
      <tableStyleElement type="firstRowSubheading" dxfId="11"/>
      <tableStyleElement type="secondRowSubheading" dxfId="10"/>
      <tableStyleElement type="pageFieldLabels" dxfId="9"/>
      <tableStyleElement type="pageFieldValues" dxfId="8"/>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externalLink" Target="/xl/externalLinks/externalLink1.xml" Id="rId2" /><Relationship Type="http://schemas.openxmlformats.org/officeDocument/2006/relationships/externalLink" Target="/xl/externalLinks/externalLink2.xml" Id="rId3" /><Relationship Type="http://schemas.openxmlformats.org/officeDocument/2006/relationships/styles" Target="styles.xml" Id="rId4" /><Relationship Type="http://schemas.openxmlformats.org/officeDocument/2006/relationships/theme" Target="theme/theme1.xml" Id="rId5" /></Relationships>
</file>

<file path=xl/externalLinks/_rels/externalLink1.xml.rels><Relationships xmlns="http://schemas.openxmlformats.org/package/2006/relationships"><Relationship Type="http://schemas.openxmlformats.org/officeDocument/2006/relationships/externalLinkPath" Target="&#30740;&#21457;&#20013;&#24515;-2024&#24180;10&#26376;&#32489;&#25928;-&#36136;&#37327;&#31649;&#29702;&#37096;%20(1).xlsx" TargetMode="External" Id="rId1" /></Relationships>
</file>

<file path=xl/externalLinks/_rels/externalLink2.xml.rels><Relationships xmlns="http://schemas.openxmlformats.org/package/2006/relationships"><Relationship Type="http://schemas.openxmlformats.org/officeDocument/2006/relationships/externalLinkPath" Target="&#30740;&#21457;&#20013;&#24515;-2024&#24180;10&#26376;&#32489;&#25928;&#35780;&#20998;-&#25968;&#25454;&#20132;&#25442;&#20135;&#21697;&#32447;.xlsx" TargetMode="External" Id="rId1" /></Relationships>
</file>

<file path=xl/externalLinks/externalLink1.xml><?xml version="1.0" encoding="utf-8"?>
<externalLink xmlns:r="http://schemas.openxmlformats.org/officeDocument/2006/relationships" xmlns="http://schemas.openxmlformats.org/spreadsheetml/2006/main">
  <externalBook r:id="rId1">
    <sheetNames>
      <sheetName val="员工绩效模板"/>
      <sheetName val="系统导出数据"/>
      <sheetName val="质量分"/>
    </sheetNames>
    <sheetDataSet>
      <sheetData sheetId="0"/>
      <sheetData sheetId="1">
        <row r="1">
          <cell r="B1" t="str">
            <v>姓名</v>
          </cell>
          <cell r="C1" t="str">
            <v>工号</v>
          </cell>
          <cell r="D1" t="str">
            <v>技术级别</v>
          </cell>
          <cell r="E1" t="str">
            <v>考核积分</v>
          </cell>
          <cell r="F1" t="str">
            <v>获得积分</v>
          </cell>
          <cell r="G1" t="str">
            <v>评价分数</v>
          </cell>
          <cell r="H1" t="str">
            <v>月度实际工作日（天）</v>
          </cell>
          <cell r="I1" t="str">
            <v>月度标准工时（小时）</v>
          </cell>
          <cell r="J1" t="str">
            <v>月度考勤总工时（小时）</v>
          </cell>
          <cell r="K1" t="str">
            <v>内控提交工时（小时）</v>
          </cell>
          <cell r="L1" t="str">
            <v>内控未提交日报次数（次）</v>
          </cell>
          <cell r="M1" t="str">
            <v>超过22：00打卡次数</v>
          </cell>
          <cell r="N1" t="str">
            <v>加班数据</v>
          </cell>
          <cell r="O1" t="str">
            <v>延长工时加分</v>
          </cell>
        </row>
        <row r="2">
          <cell r="B2" t="str">
            <v>罗景林</v>
          </cell>
          <cell r="C2" t="str">
            <v>2129</v>
          </cell>
          <cell r="D2" t="str">
            <v>T5</v>
          </cell>
          <cell r="E2" t="str">
            <v>8.0</v>
          </cell>
          <cell r="F2" t="str">
            <v>172.07</v>
          </cell>
          <cell r="G2" t="str">
            <v>40</v>
          </cell>
          <cell r="H2" t="str">
            <v>5.0</v>
          </cell>
          <cell r="I2" t="str">
            <v>40.00</v>
          </cell>
          <cell r="J2" t="str">
            <v>42.75</v>
          </cell>
          <cell r="K2" t="str">
            <v>42.0</v>
          </cell>
          <cell r="L2" t="str">
            <v>14</v>
          </cell>
          <cell r="M2" t="str">
            <v>0</v>
          </cell>
          <cell r="N2">
            <v>0.550000000000001</v>
          </cell>
        </row>
        <row r="3">
          <cell r="B3" t="str">
            <v>应建利</v>
          </cell>
          <cell r="C3" t="str">
            <v>1951</v>
          </cell>
          <cell r="D3" t="str">
            <v>T2</v>
          </cell>
          <cell r="E3" t="str">
            <v>18.0</v>
          </cell>
          <cell r="F3" t="str">
            <v>133.77</v>
          </cell>
          <cell r="G3" t="str">
            <v>40</v>
          </cell>
          <cell r="H3" t="str">
            <v>18.0</v>
          </cell>
          <cell r="I3" t="str">
            <v>144.00</v>
          </cell>
          <cell r="J3" t="str">
            <v>130.28</v>
          </cell>
          <cell r="K3" t="str">
            <v>145.0</v>
          </cell>
          <cell r="L3" t="str">
            <v>0</v>
          </cell>
          <cell r="M3" t="str">
            <v>0</v>
          </cell>
          <cell r="N3">
            <v>-0.762222222222222</v>
          </cell>
        </row>
        <row r="4">
          <cell r="B4" t="str">
            <v>雷红涛</v>
          </cell>
          <cell r="C4" t="str">
            <v>1863</v>
          </cell>
          <cell r="D4" t="str">
            <v>T5</v>
          </cell>
          <cell r="E4" t="str">
            <v>30.4</v>
          </cell>
          <cell r="F4" t="str">
            <v>31.13</v>
          </cell>
          <cell r="G4" t="str">
            <v>30</v>
          </cell>
          <cell r="H4" t="str">
            <v>19.0</v>
          </cell>
          <cell r="I4" t="str">
            <v>152.00</v>
          </cell>
          <cell r="J4" t="str">
            <v>167.56</v>
          </cell>
          <cell r="K4" t="str">
            <v>152.5</v>
          </cell>
          <cell r="L4" t="str">
            <v>0</v>
          </cell>
          <cell r="M4" t="str">
            <v>0</v>
          </cell>
          <cell r="N4">
            <v>0.818947368421053</v>
          </cell>
        </row>
        <row r="5">
          <cell r="B5" t="str">
            <v>张旺宁</v>
          </cell>
          <cell r="C5" t="str">
            <v>1235</v>
          </cell>
          <cell r="D5" t="str">
            <v>T5</v>
          </cell>
          <cell r="E5" t="str">
            <v>30.4</v>
          </cell>
          <cell r="F5" t="str">
            <v>36.13</v>
          </cell>
          <cell r="G5" t="str">
            <v>31</v>
          </cell>
          <cell r="H5" t="str">
            <v>19.0</v>
          </cell>
          <cell r="I5" t="str">
            <v>152.00</v>
          </cell>
          <cell r="J5" t="str">
            <v>144.16</v>
          </cell>
          <cell r="K5" t="str">
            <v>133.0</v>
          </cell>
          <cell r="L5" t="str">
            <v>0</v>
          </cell>
          <cell r="M5" t="str">
            <v>0</v>
          </cell>
          <cell r="N5">
            <v>-0.412631578947368</v>
          </cell>
        </row>
        <row r="6">
          <cell r="B6" t="str">
            <v>刘展波</v>
          </cell>
          <cell r="C6" t="str">
            <v>1479</v>
          </cell>
          <cell r="D6" t="str">
            <v>T6</v>
          </cell>
          <cell r="E6" t="str">
            <v>9.0</v>
          </cell>
          <cell r="F6" t="str">
            <v>166.88</v>
          </cell>
          <cell r="G6" t="str">
            <v>40</v>
          </cell>
          <cell r="H6" t="str">
            <v>5.0</v>
          </cell>
          <cell r="I6" t="str">
            <v>40.00</v>
          </cell>
          <cell r="J6" t="str">
            <v>42.95</v>
          </cell>
          <cell r="K6" t="str">
            <v>40.0</v>
          </cell>
          <cell r="L6" t="str">
            <v>14</v>
          </cell>
          <cell r="M6" t="str">
            <v>0</v>
          </cell>
          <cell r="N6">
            <v>0.59</v>
          </cell>
        </row>
        <row r="7">
          <cell r="B7" t="str">
            <v>桑文静</v>
          </cell>
          <cell r="C7" t="str">
            <v>2173</v>
          </cell>
          <cell r="D7" t="str">
            <v>T2</v>
          </cell>
          <cell r="E7" t="str">
            <v>19.0</v>
          </cell>
          <cell r="F7" t="str">
            <v>19.98</v>
          </cell>
          <cell r="G7" t="str">
            <v>30</v>
          </cell>
          <cell r="H7" t="str">
            <v>19.0</v>
          </cell>
          <cell r="I7" t="str">
            <v>152.00</v>
          </cell>
          <cell r="J7" t="str">
            <v>160.61</v>
          </cell>
          <cell r="K7" t="str">
            <v>160.0</v>
          </cell>
          <cell r="L7" t="str">
            <v>0</v>
          </cell>
          <cell r="M7" t="str">
            <v>0</v>
          </cell>
          <cell r="N7">
            <v>0.453157894736842</v>
          </cell>
        </row>
        <row r="8">
          <cell r="B8" t="str">
            <v>王卓祺</v>
          </cell>
          <cell r="C8" t="str">
            <v>2015</v>
          </cell>
          <cell r="D8" t="str">
            <v>T4</v>
          </cell>
          <cell r="E8" t="str">
            <v>26.6</v>
          </cell>
          <cell r="F8" t="str">
            <v>35.42</v>
          </cell>
          <cell r="G8" t="str">
            <v>33</v>
          </cell>
          <cell r="H8" t="str">
            <v>19.0</v>
          </cell>
          <cell r="I8" t="str">
            <v>152.00</v>
          </cell>
          <cell r="J8" t="str">
            <v>151.68</v>
          </cell>
          <cell r="K8" t="str">
            <v>150.0</v>
          </cell>
          <cell r="L8" t="str">
            <v>0</v>
          </cell>
          <cell r="M8" t="str">
            <v>0</v>
          </cell>
          <cell r="N8">
            <v>-0.0168421052631578</v>
          </cell>
        </row>
        <row r="9">
          <cell r="B9" t="str">
            <v>段晶晶</v>
          </cell>
          <cell r="C9" t="str">
            <v>1990</v>
          </cell>
          <cell r="D9" t="str">
            <v>T5</v>
          </cell>
          <cell r="E9" t="str">
            <v>30.4</v>
          </cell>
          <cell r="F9" t="str">
            <v>31.04</v>
          </cell>
          <cell r="G9" t="str">
            <v>30</v>
          </cell>
          <cell r="H9" t="str">
            <v>19.0</v>
          </cell>
          <cell r="I9" t="str">
            <v>152.00</v>
          </cell>
          <cell r="J9" t="str">
            <v>158.18</v>
          </cell>
          <cell r="K9" t="str">
            <v>146.5</v>
          </cell>
          <cell r="L9" t="str">
            <v>1</v>
          </cell>
          <cell r="M9" t="str">
            <v>0</v>
          </cell>
          <cell r="N9">
            <v>0.325263157894737</v>
          </cell>
        </row>
        <row r="10">
          <cell r="B10" t="str">
            <v>张雪</v>
          </cell>
          <cell r="C10" t="str">
            <v>1231</v>
          </cell>
          <cell r="D10" t="str">
            <v>T5</v>
          </cell>
          <cell r="E10" t="str">
            <v>30.4</v>
          </cell>
          <cell r="F10" t="str">
            <v>32.52</v>
          </cell>
          <cell r="G10" t="str">
            <v>30</v>
          </cell>
          <cell r="H10" t="str">
            <v>19.0</v>
          </cell>
          <cell r="I10" t="str">
            <v>152.00</v>
          </cell>
          <cell r="J10" t="str">
            <v>151.88</v>
          </cell>
          <cell r="K10" t="str">
            <v>146.0</v>
          </cell>
          <cell r="L10" t="str">
            <v>0</v>
          </cell>
          <cell r="M10" t="str">
            <v>0</v>
          </cell>
          <cell r="N10">
            <v>-0.0063157894736845</v>
          </cell>
        </row>
        <row r="11">
          <cell r="B11" t="str">
            <v>严飞</v>
          </cell>
          <cell r="C11" t="str">
            <v>1850</v>
          </cell>
          <cell r="D11" t="str">
            <v>T5</v>
          </cell>
          <cell r="E11" t="str">
            <v>30.4</v>
          </cell>
          <cell r="F11" t="str">
            <v>33.53</v>
          </cell>
          <cell r="G11" t="str">
            <v>31</v>
          </cell>
          <cell r="H11" t="str">
            <v>19.0</v>
          </cell>
          <cell r="I11" t="str">
            <v>152.00</v>
          </cell>
          <cell r="J11" t="str">
            <v>152.35</v>
          </cell>
          <cell r="K11" t="str">
            <v>146.0</v>
          </cell>
          <cell r="L11" t="str">
            <v>0</v>
          </cell>
          <cell r="M11" t="str">
            <v>0</v>
          </cell>
          <cell r="N11">
            <v>0.0184210526315791</v>
          </cell>
        </row>
        <row r="12">
          <cell r="B12" t="str">
            <v>詹诗博</v>
          </cell>
          <cell r="C12" t="str">
            <v>2005</v>
          </cell>
          <cell r="D12" t="str">
            <v>T5</v>
          </cell>
          <cell r="E12" t="str">
            <v>30.4</v>
          </cell>
          <cell r="F12" t="str">
            <v>150.88</v>
          </cell>
          <cell r="G12" t="str">
            <v>40</v>
          </cell>
          <cell r="H12" t="str">
            <v>19.0</v>
          </cell>
          <cell r="I12" t="str">
            <v>152.00</v>
          </cell>
          <cell r="J12" t="str">
            <v>143.55</v>
          </cell>
          <cell r="K12" t="str">
            <v>141.0</v>
          </cell>
          <cell r="L12" t="str">
            <v>1</v>
          </cell>
          <cell r="M12" t="str">
            <v>0</v>
          </cell>
          <cell r="N12">
            <v>-0.444736842105263</v>
          </cell>
        </row>
        <row r="13">
          <cell r="B13" t="str">
            <v>李雅琦</v>
          </cell>
          <cell r="C13" t="str">
            <v>10230</v>
          </cell>
          <cell r="D13" t="str"/>
          <cell r="E13" t="str">
            <v>19.0</v>
          </cell>
          <cell r="F13" t="str">
            <v>4.0</v>
          </cell>
          <cell r="G13" t="str">
            <v>0</v>
          </cell>
          <cell r="H13" t="str">
            <v>19.0</v>
          </cell>
          <cell r="I13" t="str">
            <v>152.00</v>
          </cell>
          <cell r="J13" t="str">
            <v>142.20</v>
          </cell>
          <cell r="K13" t="str">
            <v>112.0</v>
          </cell>
          <cell r="L13" t="str">
            <v>5</v>
          </cell>
          <cell r="M13" t="str">
            <v>0</v>
          </cell>
          <cell r="N13">
            <v>-0.515789473684211</v>
          </cell>
        </row>
        <row r="14">
          <cell r="B14" t="str">
            <v>权晓茹</v>
          </cell>
          <cell r="C14" t="str">
            <v>1459</v>
          </cell>
          <cell r="D14" t="str">
            <v>T6</v>
          </cell>
          <cell r="E14" t="str">
            <v>34.2</v>
          </cell>
          <cell r="F14" t="str">
            <v>33.68</v>
          </cell>
          <cell r="G14" t="str">
            <v>15</v>
          </cell>
          <cell r="H14" t="str">
            <v>-74.0</v>
          </cell>
          <cell r="I14" t="str">
            <v>152.00</v>
          </cell>
          <cell r="J14" t="str">
            <v>0.00</v>
          </cell>
          <cell r="K14" t="str">
            <v>0</v>
          </cell>
          <cell r="L14" t="str">
            <v>19</v>
          </cell>
          <cell r="M14" t="str">
            <v>0</v>
          </cell>
          <cell r="N14">
            <v>-8</v>
          </cell>
        </row>
        <row r="15">
          <cell r="B15" t="str">
            <v>刘景润</v>
          </cell>
          <cell r="C15" t="str">
            <v>10229</v>
          </cell>
          <cell r="D15" t="str"/>
          <cell r="E15" t="str">
            <v>19.0</v>
          </cell>
          <cell r="F15" t="str">
            <v>21.38</v>
          </cell>
          <cell r="G15" t="str">
            <v>31</v>
          </cell>
          <cell r="H15" t="str">
            <v>19.0</v>
          </cell>
          <cell r="I15" t="str">
            <v>152.00</v>
          </cell>
          <cell r="J15" t="str">
            <v>135.25</v>
          </cell>
          <cell r="K15" t="str">
            <v>130.0</v>
          </cell>
          <cell r="L15" t="str">
            <v>3</v>
          </cell>
          <cell r="M15" t="str">
            <v>0</v>
          </cell>
          <cell r="N15">
            <v>-0.881578947368421</v>
          </cell>
        </row>
        <row r="16">
          <cell r="B16" t="str">
            <v>山梦娜</v>
          </cell>
          <cell r="C16" t="str">
            <v>1433</v>
          </cell>
          <cell r="D16" t="str">
            <v>T5</v>
          </cell>
          <cell r="E16" t="str">
            <v>30.4</v>
          </cell>
          <cell r="F16" t="str">
            <v>36.6</v>
          </cell>
          <cell r="G16" t="str">
            <v>30</v>
          </cell>
          <cell r="H16" t="str">
            <v>-74.0</v>
          </cell>
          <cell r="I16" t="str">
            <v>152.00</v>
          </cell>
          <cell r="J16" t="str">
            <v>0.00</v>
          </cell>
          <cell r="K16" t="str">
            <v>0</v>
          </cell>
          <cell r="L16" t="str">
            <v>19</v>
          </cell>
          <cell r="M16" t="str">
            <v>0</v>
          </cell>
          <cell r="N16">
            <v>-8</v>
          </cell>
        </row>
        <row r="17">
          <cell r="B17" t="str">
            <v>王柳杰</v>
          </cell>
          <cell r="C17" t="str">
            <v>1236</v>
          </cell>
          <cell r="D17" t="str">
            <v>T6</v>
          </cell>
          <cell r="E17" t="str">
            <v>34.2</v>
          </cell>
          <cell r="F17" t="str">
            <v>39.3</v>
          </cell>
          <cell r="G17" t="str">
            <v>31</v>
          </cell>
          <cell r="H17" t="str">
            <v>19.0</v>
          </cell>
          <cell r="I17" t="str">
            <v>152.00</v>
          </cell>
          <cell r="J17" t="str">
            <v>161.43</v>
          </cell>
          <cell r="K17" t="str">
            <v>157.0</v>
          </cell>
          <cell r="L17" t="str">
            <v>1</v>
          </cell>
          <cell r="M17" t="str">
            <v>0</v>
          </cell>
          <cell r="N17">
            <v>0.496315789473684</v>
          </cell>
        </row>
        <row r="18">
          <cell r="B18" t="str">
            <v>陈昆钰</v>
          </cell>
          <cell r="C18" t="str">
            <v>2219</v>
          </cell>
          <cell r="D18" t="str">
            <v>T2</v>
          </cell>
          <cell r="E18" t="str">
            <v>19.0</v>
          </cell>
          <cell r="F18" t="str">
            <v>24.94</v>
          </cell>
          <cell r="G18" t="str">
            <v>33</v>
          </cell>
          <cell r="H18" t="str">
            <v>19.0</v>
          </cell>
          <cell r="I18" t="str">
            <v>152.00</v>
          </cell>
          <cell r="J18" t="str">
            <v>153.88</v>
          </cell>
          <cell r="K18" t="str">
            <v>148.0</v>
          </cell>
          <cell r="L18" t="str">
            <v>0</v>
          </cell>
          <cell r="M18" t="str">
            <v>0</v>
          </cell>
          <cell r="N18">
            <v>0.0989473684210527</v>
          </cell>
        </row>
        <row r="19">
          <cell r="B19" t="str">
            <v>刘馨</v>
          </cell>
          <cell r="C19" t="str">
            <v>2165</v>
          </cell>
          <cell r="D19" t="str">
            <v>T2</v>
          </cell>
          <cell r="E19" t="str">
            <v>19.0</v>
          </cell>
          <cell r="F19" t="str">
            <v>31.47</v>
          </cell>
          <cell r="G19" t="str">
            <v>36</v>
          </cell>
          <cell r="H19" t="str">
            <v>19.0</v>
          </cell>
          <cell r="I19" t="str">
            <v>152.00</v>
          </cell>
          <cell r="J19" t="str">
            <v>139.50</v>
          </cell>
          <cell r="K19" t="str">
            <v>139.0</v>
          </cell>
          <cell r="L19" t="str">
            <v>2</v>
          </cell>
          <cell r="M19" t="str">
            <v>0</v>
          </cell>
          <cell r="N19">
            <v>-0.657894736842105</v>
          </cell>
        </row>
        <row r="20">
          <cell r="B20" t="str">
            <v>李倩</v>
          </cell>
          <cell r="C20" t="str">
            <v>1869</v>
          </cell>
          <cell r="D20" t="str">
            <v>T5</v>
          </cell>
          <cell r="E20" t="str">
            <v>30.4</v>
          </cell>
          <cell r="F20" t="str">
            <v>32.32</v>
          </cell>
          <cell r="G20" t="str">
            <v>30</v>
          </cell>
          <cell r="H20" t="str">
            <v>19.0</v>
          </cell>
          <cell r="I20" t="str">
            <v>152.00</v>
          </cell>
          <cell r="J20" t="str">
            <v>150.48</v>
          </cell>
          <cell r="K20" t="str">
            <v>137.5</v>
          </cell>
          <cell r="L20" t="str">
            <v>1</v>
          </cell>
          <cell r="M20" t="str">
            <v>0</v>
          </cell>
          <cell r="N20">
            <v>-0.080000000000001</v>
          </cell>
        </row>
        <row r="21">
          <cell r="B21" t="str">
            <v>李松</v>
          </cell>
          <cell r="C21" t="str">
            <v>1156</v>
          </cell>
          <cell r="D21" t="str">
            <v>T6</v>
          </cell>
          <cell r="E21" t="str">
            <v>34.2</v>
          </cell>
          <cell r="F21" t="str">
            <v>39.95</v>
          </cell>
          <cell r="G21" t="str">
            <v>31</v>
          </cell>
          <cell r="H21" t="str">
            <v>19.0</v>
          </cell>
          <cell r="I21" t="str">
            <v>152.00</v>
          </cell>
          <cell r="J21" t="str">
            <v>165.43</v>
          </cell>
          <cell r="K21" t="str">
            <v>159.5</v>
          </cell>
          <cell r="L21" t="str">
            <v>0</v>
          </cell>
          <cell r="M21" t="str">
            <v>0</v>
          </cell>
          <cell r="N21">
            <v>0.706842105263158</v>
          </cell>
        </row>
        <row r="22">
          <cell r="B22" t="str">
            <v>张宁</v>
          </cell>
          <cell r="C22" t="str">
            <v>2001</v>
          </cell>
          <cell r="D22" t="str">
            <v>T5</v>
          </cell>
          <cell r="E22" t="str">
            <v>0.0</v>
          </cell>
          <cell r="F22" t="str">
            <v>177.29</v>
          </cell>
          <cell r="G22" t="str">
            <v>30</v>
          </cell>
          <cell r="H22" t="str"/>
          <cell r="I22" t="str"/>
          <cell r="J22" t="str"/>
          <cell r="K22" t="str">
            <v>0</v>
          </cell>
          <cell r="L22" t="str">
            <v>19</v>
          </cell>
          <cell r="M22" t="str">
            <v>0</v>
          </cell>
          <cell r="N22" t="e">
            <v>#VALUE!</v>
          </cell>
        </row>
        <row r="23">
          <cell r="B23" t="str">
            <v>薛苗苗</v>
          </cell>
          <cell r="C23" t="str">
            <v>1295</v>
          </cell>
          <cell r="D23" t="str">
            <v>T6</v>
          </cell>
          <cell r="E23" t="str">
            <v>34.2</v>
          </cell>
          <cell r="F23" t="str">
            <v>142.6</v>
          </cell>
          <cell r="G23" t="str">
            <v>40</v>
          </cell>
          <cell r="H23" t="str">
            <v>19.0</v>
          </cell>
          <cell r="I23" t="str">
            <v>152.00</v>
          </cell>
          <cell r="J23" t="str">
            <v>0.00</v>
          </cell>
          <cell r="K23" t="str">
            <v>0</v>
          </cell>
          <cell r="L23" t="str">
            <v>19</v>
          </cell>
          <cell r="M23" t="str">
            <v>0</v>
          </cell>
          <cell r="N23">
            <v>-8</v>
          </cell>
        </row>
        <row r="24">
          <cell r="B24" t="str">
            <v>王淑霞</v>
          </cell>
          <cell r="C24" t="str">
            <v>1229</v>
          </cell>
          <cell r="D24" t="str">
            <v>T5</v>
          </cell>
          <cell r="E24" t="str">
            <v>30.4</v>
          </cell>
          <cell r="F24" t="str">
            <v>32.89</v>
          </cell>
          <cell r="G24" t="str">
            <v>30</v>
          </cell>
          <cell r="H24" t="str">
            <v>19.0</v>
          </cell>
          <cell r="I24" t="str">
            <v>152.00</v>
          </cell>
          <cell r="J24" t="str">
            <v>148.53</v>
          </cell>
          <cell r="K24" t="str">
            <v>137.0</v>
          </cell>
          <cell r="L24" t="str">
            <v>2</v>
          </cell>
          <cell r="M24" t="str">
            <v>0</v>
          </cell>
          <cell r="N24">
            <v>-0.182631578947368</v>
          </cell>
        </row>
      </sheetData>
      <sheetData sheetId="2">
        <row r="1">
          <cell r="B1" t="str">
            <v>姓名</v>
          </cell>
          <cell r="C1" t="str">
            <v>工号</v>
          </cell>
          <cell r="D1" t="str">
            <v>质量分（50）</v>
          </cell>
          <cell r="E1" t="str">
            <v>备注</v>
          </cell>
        </row>
        <row r="2">
          <cell r="B2" t="str">
            <v>付少波</v>
          </cell>
          <cell r="C2">
            <v>806</v>
          </cell>
          <cell r="D2" t="str">
            <v>C-</v>
          </cell>
          <cell r="E2" t="str">
            <v>1、管控V5.4.1版本预发布延期2个工作日
2、终端V541-F01第一轮验证不通过2个（#22427、#22391）</v>
          </cell>
        </row>
        <row r="3">
          <cell r="B3" t="str">
            <v>潘东</v>
          </cell>
          <cell r="C3">
            <v>1437</v>
          </cell>
          <cell r="D3">
            <v>50</v>
          </cell>
          <cell r="E3" t="str">
            <v>1、管控V5.4.1版本无异常</v>
          </cell>
        </row>
        <row r="4">
          <cell r="B4" t="str">
            <v>李延</v>
          </cell>
          <cell r="C4">
            <v>1727</v>
          </cell>
          <cell r="D4">
            <v>50</v>
          </cell>
        </row>
        <row r="5">
          <cell r="B5" t="str">
            <v>郝文涛</v>
          </cell>
          <cell r="C5">
            <v>1806</v>
          </cell>
          <cell r="D5">
            <v>50</v>
          </cell>
          <cell r="E5" t="str">
            <v>1、管控V5.4.1版本无异常</v>
          </cell>
        </row>
        <row r="6">
          <cell r="B6" t="str">
            <v>王贤团</v>
          </cell>
          <cell r="C6">
            <v>1927</v>
          </cell>
          <cell r="D6">
            <v>50</v>
          </cell>
          <cell r="E6" t="str">
            <v>1、管控V5.4.1版本无异常</v>
          </cell>
        </row>
        <row r="7">
          <cell r="B7" t="str">
            <v>王梦琦</v>
          </cell>
          <cell r="C7">
            <v>2169</v>
          </cell>
          <cell r="D7">
            <v>50</v>
          </cell>
        </row>
        <row r="8">
          <cell r="B8" t="str">
            <v>侯文广</v>
          </cell>
          <cell r="C8">
            <v>1777</v>
          </cell>
          <cell r="D8">
            <v>50</v>
          </cell>
        </row>
        <row r="9">
          <cell r="B9" t="str">
            <v>王泽文</v>
          </cell>
          <cell r="C9">
            <v>1974</v>
          </cell>
          <cell r="D9">
            <v>50</v>
          </cell>
        </row>
        <row r="10">
          <cell r="B10" t="str">
            <v>白海洋</v>
          </cell>
          <cell r="C10">
            <v>1065</v>
          </cell>
          <cell r="D10">
            <v>48</v>
          </cell>
          <cell r="E10" t="str">
            <v>1、管控V5.4.1第三轮新引入1个（#22807）</v>
          </cell>
        </row>
        <row r="11">
          <cell r="B11" t="str">
            <v>刘蓬</v>
          </cell>
          <cell r="C11">
            <v>1281</v>
          </cell>
          <cell r="D11">
            <v>48</v>
          </cell>
          <cell r="E11" t="str">
            <v>1、管控V5.4.1第三轮新引入1个（#22808）</v>
          </cell>
        </row>
        <row r="12">
          <cell r="B12" t="str">
            <v>樊英</v>
          </cell>
          <cell r="C12">
            <v>1809</v>
          </cell>
          <cell r="D12">
            <v>50</v>
          </cell>
        </row>
        <row r="13">
          <cell r="B13" t="str">
            <v>张军</v>
          </cell>
          <cell r="C13">
            <v>2175</v>
          </cell>
          <cell r="D13">
            <v>50</v>
          </cell>
        </row>
        <row r="14">
          <cell r="B14" t="str">
            <v>任建强</v>
          </cell>
          <cell r="C14">
            <v>2217</v>
          </cell>
          <cell r="D14">
            <v>50</v>
          </cell>
        </row>
        <row r="15">
          <cell r="B15" t="str">
            <v>权晓茹</v>
          </cell>
          <cell r="C15">
            <v>1459</v>
          </cell>
          <cell r="D15">
            <v>50</v>
          </cell>
        </row>
        <row r="16">
          <cell r="B16" t="str">
            <v>王淑霞</v>
          </cell>
          <cell r="C16">
            <v>1229</v>
          </cell>
          <cell r="D16">
            <v>50</v>
          </cell>
          <cell r="E16" t="str">
            <v>1、数据治理平台 V5.4.0预发布问题验证--无异常
2、脱敏2.6.0测试用例、测试方案编写--无异常
3、管控5.4.1测试--无异常</v>
          </cell>
        </row>
        <row r="17">
          <cell r="B17" t="str">
            <v>李倩</v>
          </cell>
          <cell r="C17">
            <v>1869</v>
          </cell>
          <cell r="D17">
            <v>50</v>
          </cell>
          <cell r="E17" t="str">
            <v>1、管控5.4.1测试--无异常</v>
          </cell>
        </row>
        <row r="18">
          <cell r="B18" t="str">
            <v>薛苗苗</v>
          </cell>
          <cell r="C18">
            <v>1295</v>
          </cell>
          <cell r="D18">
            <v>0</v>
          </cell>
          <cell r="E18" t="str">
            <v>本月请假，无工作安排</v>
          </cell>
        </row>
        <row r="19">
          <cell r="B19" t="str">
            <v>李松</v>
          </cell>
          <cell r="C19">
            <v>1156</v>
          </cell>
          <cell r="D19">
            <v>50</v>
          </cell>
          <cell r="E19" t="str">
            <v>1、管控V5.4.1版本性能测试-无异常
2、治理540预发布问题跟踪处理--无异常
3、管控V5.4.1测试问题跟踪处理--无异常</v>
          </cell>
        </row>
        <row r="20">
          <cell r="B20" t="str">
            <v>刘馨</v>
          </cell>
          <cell r="C20">
            <v>2165</v>
          </cell>
          <cell r="D20">
            <v>50</v>
          </cell>
          <cell r="E20" t="str">
            <v>1、治理5.4.1测试用例编写--无异常
2、脱敏2.6.0测试用例编写--无异常
3、管控5.4.1第一、二轮功能测试--无异常
4、数审3.5.0测试用例编写--无异常
5、治理5.4.0预发布问题验证--无异常
6、数审3.5.0第一轮功能测试--无异常</v>
          </cell>
        </row>
        <row r="21">
          <cell r="B21" t="str">
            <v>陈昆钰</v>
          </cell>
          <cell r="C21">
            <v>2219</v>
          </cell>
          <cell r="D21">
            <v>50</v>
          </cell>
          <cell r="E21" t="str">
            <v>1、治理5.4.1测试用例编写--无异常
2、管控5.4.1测试--无异常
3、30sKWKY监管项目测试--无异常</v>
          </cell>
        </row>
        <row r="22">
          <cell r="B22" t="str">
            <v>王柳杰</v>
          </cell>
          <cell r="C22">
            <v>1236</v>
          </cell>
          <cell r="D22">
            <v>50</v>
          </cell>
          <cell r="E22" t="str">
            <v>1、终端V541-F01版本功能测试--无异常
2、合规V510、跨网V521测试跟进--无异常
3、终端V541-F02测试评估--无异常
4、内测运维和V5问题处理--无异常</v>
          </cell>
        </row>
        <row r="23">
          <cell r="B23" t="str">
            <v>严飞</v>
          </cell>
          <cell r="C23">
            <v>1850</v>
          </cell>
          <cell r="D23">
            <v>46</v>
          </cell>
          <cell r="E23" t="str">
            <v>1、哈行第一、二轮测试-----无异常
2、数据库适配第二轮2个遗漏问题（# 22620、#21882）
3、合规检查工具第二、第三轮测试------无异常</v>
          </cell>
        </row>
        <row r="24">
          <cell r="B24" t="str">
            <v>山梦娜</v>
          </cell>
          <cell r="C24">
            <v>1433</v>
          </cell>
          <cell r="D24">
            <v>0</v>
          </cell>
          <cell r="E24" t="str">
            <v>休产假</v>
          </cell>
        </row>
        <row r="25">
          <cell r="B25" t="str">
            <v>詹诗博</v>
          </cell>
          <cell r="C25">
            <v>2005</v>
          </cell>
          <cell r="D25">
            <v>46</v>
          </cell>
          <cell r="E25" t="str">
            <v>1、终端V541-F01第一轮漏测2个（#22219、#22221）
2、合规V510功能测试---无异常</v>
          </cell>
        </row>
        <row r="26">
          <cell r="B26" t="str">
            <v>刘景润</v>
          </cell>
          <cell r="C26">
            <v>10229</v>
          </cell>
          <cell r="D26">
            <v>50</v>
          </cell>
          <cell r="E26" t="str">
            <v>1、终端V541-F01版本功能测试--无异常</v>
          </cell>
        </row>
        <row r="27">
          <cell r="B27" t="str">
            <v>李雅琦</v>
          </cell>
          <cell r="C27">
            <v>10230</v>
          </cell>
          <cell r="D27">
            <v>0</v>
          </cell>
          <cell r="E27" t="str">
            <v>新员工业务学习--已离职</v>
          </cell>
        </row>
        <row r="28">
          <cell r="B28" t="str">
            <v>张雪</v>
          </cell>
          <cell r="C28">
            <v>1231</v>
          </cell>
          <cell r="D28">
            <v>50</v>
          </cell>
          <cell r="E28" t="str">
            <v>1、ndlp542用例和大纲编写--无异常
2、管控521升级、基础功能测试--无异常
3、跨网521第一轮、第二轮、第三轮、第四轮测试--无异常
4、中国银联V3用户同步测试--无异常</v>
          </cell>
        </row>
        <row r="29">
          <cell r="B29" t="str">
            <v>段晶晶</v>
          </cell>
          <cell r="C29">
            <v>1990</v>
          </cell>
          <cell r="D29">
            <v>50</v>
          </cell>
          <cell r="E29" t="str">
            <v>1、NDLP V520sp-F02第二轮、第三轮功能测试--无异常
2、NDLP V542测试用例和大纲编写--无异常
3、数审 V3.5.0测试用例和大纲编写--无异常
4、NDLP V541第一轮功能测试--无异常
5、数审 V3.5.0第一轮功能测试--无异常</v>
          </cell>
        </row>
        <row r="30">
          <cell r="B30" t="str">
            <v>王卓祺</v>
          </cell>
          <cell r="C30">
            <v>2015</v>
          </cell>
          <cell r="D30">
            <v>48</v>
          </cell>
          <cell r="E30" t="str">
            <v>1、跨网521第一轮遗漏问题一个（#22571）
2、跨网521第二轮、第三轮、第四轮功能测试--无异常
3、casb3.2补丁版本验证--无异常</v>
          </cell>
        </row>
        <row r="31">
          <cell r="B31" t="str">
            <v>桑文静</v>
          </cell>
          <cell r="C31">
            <v>2173</v>
          </cell>
          <cell r="D31">
            <v>50</v>
          </cell>
          <cell r="E31" t="str">
            <v>1、哈行第一轮、第二轮功能测试--无异常
2、数据库适配第一轮、第二轮功能测试--无异常
3、浦发银行管控云打印对接合并问题修复功能测试--无异常
4、浙商银行NDLP生产问题修复测试--无异常
5、ndlp541B01版本第二轮功能测试--无异常</v>
          </cell>
        </row>
        <row r="32">
          <cell r="B32" t="str">
            <v>张旺宁</v>
          </cell>
          <cell r="C32">
            <v>1235</v>
          </cell>
          <cell r="D32">
            <v>50</v>
          </cell>
          <cell r="E32" t="str">
            <v>1、浙商银行管控报表需求优化&amp;ndlp适配报表邮件正文搜索需求测试-无异常
2、浦银理财定时任务监控测试-无异常
3、温州银行邮件dlp系统扩容设备生产及双主+高可用方案第一轮测试-无异常
4、中信文档加密_x86计算机管理列表系列问题修复测试-无异常
5、温州银行邮件dlp系统扩容设备生产及双主+高可用方案第二轮测试-无异常
6、温州银行邮件dlp系统扩容设备生产及双主+高可用方案第三轮测试-无异常
7、浙商银行管控报表授权系统历史问题修复测试-无异常</v>
          </cell>
        </row>
        <row r="33">
          <cell r="B33" t="str">
            <v>应建利</v>
          </cell>
          <cell r="C33">
            <v>1951</v>
          </cell>
          <cell r="D33" t="str">
            <v>C-</v>
          </cell>
          <cell r="E33" t="str">
            <v>1、中信文档加密项目_生产计算机管理列表查询慢问题修复-未搞清楚查询慢实质原因进行构造数据测试，并且测试遗漏计算机列表查询数量与其他业务终端数量不一致的一系列问题（#22456、22459、22461、22214）进行了二次修复投产。
2、706数据安全管理项目-引入第四轮（需求变更及二轮遗漏#22325）</v>
          </cell>
        </row>
        <row r="34">
          <cell r="B34" t="str">
            <v>雷红涛</v>
          </cell>
          <cell r="C34">
            <v>1863</v>
          </cell>
        </row>
        <row r="34">
          <cell r="E34" t="str">
            <v>1、30sKWKY监管项目-无异常
2、跨网521第一轮、第二轮、第三轮、第四轮功能和性能测试--无异常</v>
          </cell>
        </row>
        <row r="35">
          <cell r="B35" t="str">
            <v>张迎泽</v>
          </cell>
          <cell r="C35">
            <v>1248</v>
          </cell>
          <cell r="D35">
            <v>50</v>
          </cell>
        </row>
        <row r="36">
          <cell r="B36" t="str">
            <v>李忠鹏</v>
          </cell>
          <cell r="C36">
            <v>1712</v>
          </cell>
          <cell r="D36">
            <v>50</v>
          </cell>
        </row>
        <row r="37">
          <cell r="B37" t="str">
            <v>郭帅</v>
          </cell>
          <cell r="C37">
            <v>1719</v>
          </cell>
          <cell r="D37">
            <v>50</v>
          </cell>
        </row>
        <row r="38">
          <cell r="B38" t="str">
            <v>刘一星</v>
          </cell>
          <cell r="C38">
            <v>1750</v>
          </cell>
          <cell r="D38">
            <v>50</v>
          </cell>
        </row>
        <row r="39">
          <cell r="B39" t="str">
            <v>王会闯</v>
          </cell>
          <cell r="C39">
            <v>1821</v>
          </cell>
          <cell r="D39">
            <v>50</v>
          </cell>
          <cell r="E39" t="str">
            <v>NDLP V520SP-F02版本无异常</v>
          </cell>
        </row>
        <row r="40">
          <cell r="B40" t="str">
            <v>魏磊</v>
          </cell>
          <cell r="C40">
            <v>1931</v>
          </cell>
          <cell r="D40">
            <v>50</v>
          </cell>
        </row>
        <row r="41">
          <cell r="B41" t="str">
            <v>张镇</v>
          </cell>
          <cell r="C41">
            <v>2190</v>
          </cell>
          <cell r="D41">
            <v>50</v>
          </cell>
        </row>
        <row r="42">
          <cell r="B42" t="str">
            <v>刘丰</v>
          </cell>
          <cell r="C42">
            <v>2065</v>
          </cell>
          <cell r="D42">
            <v>50</v>
          </cell>
          <cell r="E42" t="str">
            <v>NDLP V520SP-F02版本无异常</v>
          </cell>
        </row>
        <row r="43">
          <cell r="B43" t="str">
            <v>刘姿阳</v>
          </cell>
          <cell r="C43">
            <v>2050</v>
          </cell>
          <cell r="D43">
            <v>50</v>
          </cell>
        </row>
        <row r="44">
          <cell r="B44" t="str">
            <v>刘海君</v>
          </cell>
          <cell r="C44">
            <v>2163</v>
          </cell>
          <cell r="D44">
            <v>50</v>
          </cell>
        </row>
        <row r="45">
          <cell r="B45" t="str">
            <v>赵梓源</v>
          </cell>
          <cell r="C45">
            <v>2151</v>
          </cell>
          <cell r="D45">
            <v>50</v>
          </cell>
        </row>
        <row r="46">
          <cell r="B46" t="str">
            <v>王妮妮</v>
          </cell>
          <cell r="C46">
            <v>1739</v>
          </cell>
          <cell r="D46">
            <v>50</v>
          </cell>
        </row>
        <row r="47">
          <cell r="B47" t="str">
            <v>杨海超</v>
          </cell>
          <cell r="C47">
            <v>10211</v>
          </cell>
          <cell r="D47">
            <v>50</v>
          </cell>
        </row>
        <row r="48">
          <cell r="B48" t="str">
            <v>杨学智</v>
          </cell>
          <cell r="C48">
            <v>10207</v>
          </cell>
          <cell r="D48">
            <v>50</v>
          </cell>
          <cell r="E48" t="str">
            <v>终端V541-F01版本无异常</v>
          </cell>
        </row>
        <row r="49">
          <cell r="B49" t="str">
            <v>邢亚晶</v>
          </cell>
          <cell r="C49">
            <v>2216</v>
          </cell>
          <cell r="D49">
            <v>50</v>
          </cell>
        </row>
        <row r="50">
          <cell r="B50" t="str">
            <v>江银涛</v>
          </cell>
          <cell r="C50">
            <v>10220</v>
          </cell>
          <cell r="D50">
            <v>50</v>
          </cell>
        </row>
        <row r="51">
          <cell r="B51" t="str">
            <v>王宇</v>
          </cell>
          <cell r="C51">
            <v>1392</v>
          </cell>
          <cell r="D51">
            <v>50</v>
          </cell>
        </row>
        <row r="52">
          <cell r="B52" t="str">
            <v>王磊</v>
          </cell>
          <cell r="C52">
            <v>1402</v>
          </cell>
          <cell r="D52">
            <v>50</v>
          </cell>
        </row>
        <row r="53">
          <cell r="B53" t="str">
            <v>李腾</v>
          </cell>
          <cell r="C53">
            <v>1778</v>
          </cell>
          <cell r="D53">
            <v>50</v>
          </cell>
        </row>
        <row r="54">
          <cell r="B54" t="str">
            <v>杨晓娟</v>
          </cell>
          <cell r="C54">
            <v>2024</v>
          </cell>
          <cell r="D54">
            <v>50</v>
          </cell>
        </row>
        <row r="55">
          <cell r="B55" t="str">
            <v>刘泽铭</v>
          </cell>
          <cell r="C55">
            <v>10221</v>
          </cell>
          <cell r="D55">
            <v>50</v>
          </cell>
        </row>
        <row r="56">
          <cell r="B56" t="str">
            <v>罗志成</v>
          </cell>
          <cell r="C56">
            <v>856</v>
          </cell>
          <cell r="D56">
            <v>50</v>
          </cell>
        </row>
        <row r="57">
          <cell r="B57" t="str">
            <v>李富平</v>
          </cell>
          <cell r="C57">
            <v>1883</v>
          </cell>
          <cell r="D57">
            <v>50</v>
          </cell>
          <cell r="E57" t="str">
            <v>1、温州银行邮件dlp系统扩容设备生产及双主+高可用方案第一轮测试-高可用阻塞（第二轮给予结论不能支持跨网段网关）
2、温州银行邮件dlp系统扩容设备生产及双主+高可用方案第二轮、第三轮-无异常</v>
          </cell>
        </row>
        <row r="58">
          <cell r="B58" t="str">
            <v>孙业民</v>
          </cell>
          <cell r="C58">
            <v>2140</v>
          </cell>
          <cell r="D58">
            <v>46</v>
          </cell>
          <cell r="E58" t="str">
            <v>终端V541-F01版本第一轮新引入2个（#22247、#22204）</v>
          </cell>
        </row>
        <row r="59">
          <cell r="B59" t="str">
            <v>滕永达</v>
          </cell>
          <cell r="C59">
            <v>2004</v>
          </cell>
          <cell r="D59">
            <v>50</v>
          </cell>
        </row>
        <row r="60">
          <cell r="B60" t="str">
            <v>王奎举</v>
          </cell>
          <cell r="C60">
            <v>1687</v>
          </cell>
          <cell r="D60">
            <v>50</v>
          </cell>
        </row>
        <row r="61">
          <cell r="B61" t="str">
            <v>魏冬冬</v>
          </cell>
          <cell r="C61">
            <v>1909</v>
          </cell>
          <cell r="D61" t="str">
            <v>C-</v>
          </cell>
          <cell r="E61" t="str">
            <v>脱敏V2.6.0版本延期13个工作日提测</v>
          </cell>
        </row>
        <row r="62">
          <cell r="B62" t="str">
            <v>杨晋</v>
          </cell>
          <cell r="C62">
            <v>1849</v>
          </cell>
          <cell r="D62">
            <v>50</v>
          </cell>
        </row>
        <row r="63">
          <cell r="B63" t="str">
            <v>蔡虎</v>
          </cell>
          <cell r="C63">
            <v>2075</v>
          </cell>
          <cell r="D63">
            <v>50</v>
          </cell>
        </row>
        <row r="64">
          <cell r="B64" t="str">
            <v>许泳</v>
          </cell>
          <cell r="C64">
            <v>1798</v>
          </cell>
          <cell r="D64">
            <v>50</v>
          </cell>
        </row>
        <row r="65">
          <cell r="B65" t="str">
            <v>卢承哲</v>
          </cell>
          <cell r="C65">
            <v>10216</v>
          </cell>
          <cell r="D65">
            <v>50</v>
          </cell>
        </row>
        <row r="66">
          <cell r="B66" t="str">
            <v>吴双霞</v>
          </cell>
          <cell r="C66">
            <v>1030</v>
          </cell>
          <cell r="D66">
            <v>50</v>
          </cell>
        </row>
        <row r="67">
          <cell r="B67" t="str">
            <v>彭钰翔</v>
          </cell>
          <cell r="C67">
            <v>1748</v>
          </cell>
          <cell r="D67">
            <v>50</v>
          </cell>
        </row>
        <row r="68">
          <cell r="B68" t="str">
            <v>张宏</v>
          </cell>
          <cell r="C68">
            <v>1505</v>
          </cell>
          <cell r="D68" t="str">
            <v>C-</v>
          </cell>
          <cell r="E68" t="str">
            <v>数审V3.5.0版本延期2个工作日提测</v>
          </cell>
        </row>
        <row r="69">
          <cell r="B69" t="str">
            <v>文诚琛</v>
          </cell>
          <cell r="C69">
            <v>2162</v>
          </cell>
          <cell r="D69">
            <v>50</v>
          </cell>
        </row>
        <row r="70">
          <cell r="B70" t="str">
            <v>严俊文</v>
          </cell>
          <cell r="C70">
            <v>2048</v>
          </cell>
          <cell r="D70">
            <v>50</v>
          </cell>
        </row>
        <row r="71">
          <cell r="B71" t="str">
            <v>文云祥</v>
          </cell>
          <cell r="C71">
            <v>1923</v>
          </cell>
          <cell r="D71">
            <v>50</v>
          </cell>
        </row>
        <row r="72">
          <cell r="B72" t="str">
            <v>刘旺1</v>
          </cell>
          <cell r="C72">
            <v>1335</v>
          </cell>
          <cell r="D72">
            <v>50</v>
          </cell>
        </row>
        <row r="73">
          <cell r="B73" t="str">
            <v>刘旺</v>
          </cell>
          <cell r="C73">
            <v>805</v>
          </cell>
          <cell r="D73" t="str">
            <v>C-</v>
          </cell>
          <cell r="E73" t="str">
            <v>1、跨网v521第三轮验证不通过2个（#22558、#22542）
2、跨网v521第二、三轮验证不通过1个（#21998）--两次验证不通过
3、跨网v521第二轮验证不通过2个（#21847、#22187）
4、跨网延期2个工作日预发布</v>
          </cell>
        </row>
        <row r="74">
          <cell r="B74" t="str">
            <v>梁达亮</v>
          </cell>
          <cell r="C74">
            <v>1832</v>
          </cell>
          <cell r="D74">
            <v>50</v>
          </cell>
        </row>
        <row r="75">
          <cell r="B75" t="str">
            <v>王乐莹</v>
          </cell>
          <cell r="C75">
            <v>2166</v>
          </cell>
          <cell r="D75">
            <v>50</v>
          </cell>
        </row>
        <row r="76">
          <cell r="B76" t="str">
            <v>任涛民</v>
          </cell>
          <cell r="C76">
            <v>1655</v>
          </cell>
          <cell r="D76">
            <v>40</v>
          </cell>
          <cell r="E76" t="str">
            <v>1、跨网v521第二轮验证不通过4个（#22261、#22568、#22549、#22498）
2、跨网v521第三轮新引入1个（#22715）</v>
          </cell>
        </row>
        <row r="77">
          <cell r="B77" t="str">
            <v>曾亮</v>
          </cell>
          <cell r="C77">
            <v>1952</v>
          </cell>
          <cell r="D77">
            <v>46</v>
          </cell>
          <cell r="E77" t="str">
            <v>1、跨网v521第二、三轮验证不通过1个（#21871）--两次验证不通过</v>
          </cell>
        </row>
        <row r="78">
          <cell r="B78" t="str">
            <v>翟盼</v>
          </cell>
          <cell r="C78">
            <v>2195</v>
          </cell>
          <cell r="D78">
            <v>42</v>
          </cell>
          <cell r="E78" t="str">
            <v>1、跨网v521第二、三轮验证不通过1个（#22126）--两次验证不通过
2、跨网v521第二轮验证不通过1个（#22046）
3、跨网v521第二轮新引入1个（#22547）</v>
          </cell>
        </row>
        <row r="79">
          <cell r="B79" t="str">
            <v>张鹏飞</v>
          </cell>
          <cell r="C79">
            <v>1259</v>
          </cell>
          <cell r="D79">
            <v>40</v>
          </cell>
          <cell r="E79" t="str">
            <v>1、跨网v521第二、三轮验证不通过1个（#21992、#21921）--两次验证不通过
2、跨网v521第二轮验证不通过1个（#22025）</v>
          </cell>
        </row>
        <row r="80">
          <cell r="B80" t="str">
            <v>陈炜阳</v>
          </cell>
          <cell r="C80">
            <v>1413</v>
          </cell>
          <cell r="D80">
            <v>48</v>
          </cell>
          <cell r="E80" t="str">
            <v>1、跨网v521第三轮验证不通过1个（#22624）</v>
          </cell>
        </row>
        <row r="81">
          <cell r="B81" t="str">
            <v>王希</v>
          </cell>
          <cell r="C81">
            <v>1608</v>
          </cell>
          <cell r="D81">
            <v>50</v>
          </cell>
        </row>
        <row r="82">
          <cell r="B82" t="str">
            <v>尚玉龙</v>
          </cell>
          <cell r="C82">
            <v>2006</v>
          </cell>
          <cell r="D82">
            <v>50</v>
          </cell>
        </row>
        <row r="83">
          <cell r="B83" t="str">
            <v>黄立</v>
          </cell>
          <cell r="C83">
            <v>10185</v>
          </cell>
          <cell r="D83">
            <v>48</v>
          </cell>
          <cell r="E83" t="str">
            <v>1、跨网v521第二不通过1个（#21998）</v>
          </cell>
        </row>
        <row r="84">
          <cell r="B84" t="str">
            <v>王伟</v>
          </cell>
          <cell r="C84">
            <v>1303</v>
          </cell>
          <cell r="D84">
            <v>36</v>
          </cell>
          <cell r="E84" t="str">
            <v>1、跨网v521第三轮验证不通过2个（#22644、#22613）
2、跨网v521第二轮验证不通过3个（#22129、#21878、#22282）
3、跨网v521第二轮新引入2个（#22535、#22494）</v>
          </cell>
        </row>
        <row r="85">
          <cell r="B85" t="str">
            <v>王子龙</v>
          </cell>
          <cell r="C85">
            <v>1842</v>
          </cell>
          <cell r="D85">
            <v>50</v>
          </cell>
        </row>
        <row r="86">
          <cell r="B86" t="str">
            <v>康钧威</v>
          </cell>
          <cell r="C86">
            <v>1111</v>
          </cell>
          <cell r="D86">
            <v>50</v>
          </cell>
        </row>
        <row r="87">
          <cell r="B87" t="str">
            <v>李远明</v>
          </cell>
          <cell r="C87">
            <v>1386</v>
          </cell>
          <cell r="D87">
            <v>50</v>
          </cell>
        </row>
        <row r="88">
          <cell r="B88" t="str">
            <v>周子峰</v>
          </cell>
          <cell r="C88">
            <v>2054</v>
          </cell>
          <cell r="D88">
            <v>50</v>
          </cell>
        </row>
        <row r="89">
          <cell r="B89" t="str">
            <v>杨勇</v>
          </cell>
          <cell r="C89">
            <v>2062</v>
          </cell>
          <cell r="D89">
            <v>50</v>
          </cell>
        </row>
        <row r="90">
          <cell r="B90" t="str">
            <v>蒋维</v>
          </cell>
          <cell r="C90">
            <v>709</v>
          </cell>
          <cell r="D90">
            <v>50</v>
          </cell>
        </row>
        <row r="91">
          <cell r="B91" t="str">
            <v>张岩</v>
          </cell>
          <cell r="C91">
            <v>1826</v>
          </cell>
          <cell r="D91">
            <v>50</v>
          </cell>
        </row>
        <row r="92">
          <cell r="B92" t="str">
            <v>厉黔龙</v>
          </cell>
          <cell r="C92">
            <v>1020</v>
          </cell>
          <cell r="D92">
            <v>50</v>
          </cell>
        </row>
        <row r="93">
          <cell r="B93" t="str">
            <v>徐冬梅</v>
          </cell>
          <cell r="C93">
            <v>572</v>
          </cell>
          <cell r="D93">
            <v>50</v>
          </cell>
        </row>
        <row r="94">
          <cell r="B94" t="str">
            <v>刘竹青</v>
          </cell>
          <cell r="C94">
            <v>1698</v>
          </cell>
          <cell r="D94">
            <v>50</v>
          </cell>
        </row>
        <row r="95">
          <cell r="B95" t="str">
            <v>凌思安</v>
          </cell>
          <cell r="C95">
            <v>809</v>
          </cell>
          <cell r="D95">
            <v>50</v>
          </cell>
        </row>
        <row r="96">
          <cell r="B96" t="str">
            <v>吴发立</v>
          </cell>
          <cell r="C96">
            <v>1440</v>
          </cell>
          <cell r="D96">
            <v>50</v>
          </cell>
        </row>
        <row r="97">
          <cell r="B97" t="str">
            <v>王光磊</v>
          </cell>
          <cell r="C97">
            <v>2039</v>
          </cell>
          <cell r="D97">
            <v>50</v>
          </cell>
        </row>
        <row r="98">
          <cell r="B98" t="str">
            <v>陈志鹏</v>
          </cell>
          <cell r="C98">
            <v>2212</v>
          </cell>
          <cell r="D98">
            <v>50</v>
          </cell>
        </row>
        <row r="99">
          <cell r="B99" t="str">
            <v>荣立飞</v>
          </cell>
          <cell r="C99">
            <v>1147</v>
          </cell>
          <cell r="D99">
            <v>50</v>
          </cell>
        </row>
        <row r="100">
          <cell r="B100" t="str">
            <v>王创超</v>
          </cell>
          <cell r="C100">
            <v>1696</v>
          </cell>
          <cell r="D100">
            <v>50</v>
          </cell>
        </row>
        <row r="101">
          <cell r="B101" t="str">
            <v>侯兴刚</v>
          </cell>
          <cell r="C101">
            <v>2127</v>
          </cell>
          <cell r="D101">
            <v>50</v>
          </cell>
        </row>
        <row r="102">
          <cell r="B102" t="str">
            <v>孙爽</v>
          </cell>
          <cell r="C102">
            <v>10218</v>
          </cell>
          <cell r="D102">
            <v>50</v>
          </cell>
        </row>
        <row r="103">
          <cell r="B103" t="str">
            <v>万鑫波</v>
          </cell>
          <cell r="C103">
            <v>2218</v>
          </cell>
          <cell r="D103">
            <v>50</v>
          </cell>
        </row>
        <row r="104">
          <cell r="B104" t="str">
            <v>孙超</v>
          </cell>
          <cell r="C104">
            <v>1689</v>
          </cell>
          <cell r="D104">
            <v>50</v>
          </cell>
        </row>
        <row r="105">
          <cell r="B105" t="str">
            <v>王昊轩</v>
          </cell>
          <cell r="C105">
            <v>1968</v>
          </cell>
          <cell r="D105">
            <v>50</v>
          </cell>
        </row>
        <row r="106">
          <cell r="B106" t="str">
            <v>袁龙行</v>
          </cell>
          <cell r="C106">
            <v>1972</v>
          </cell>
          <cell r="D106">
            <v>50</v>
          </cell>
        </row>
        <row r="107">
          <cell r="B107" t="str">
            <v>杨瑞馨</v>
          </cell>
          <cell r="C107">
            <v>1961</v>
          </cell>
          <cell r="D107">
            <v>50</v>
          </cell>
        </row>
        <row r="108">
          <cell r="B108" t="str">
            <v>张迪</v>
          </cell>
          <cell r="C108">
            <v>1919</v>
          </cell>
          <cell r="D108">
            <v>50</v>
          </cell>
        </row>
        <row r="109">
          <cell r="B109" t="str">
            <v>崔行</v>
          </cell>
          <cell r="C109">
            <v>2171</v>
          </cell>
          <cell r="D109">
            <v>50</v>
          </cell>
        </row>
        <row r="110">
          <cell r="B110" t="str">
            <v>陈章鸣</v>
          </cell>
          <cell r="C110">
            <v>1261</v>
          </cell>
          <cell r="D110">
            <v>50</v>
          </cell>
        </row>
        <row r="111">
          <cell r="B111" t="str">
            <v>秦江维</v>
          </cell>
          <cell r="C111">
            <v>1531</v>
          </cell>
          <cell r="D111">
            <v>48</v>
          </cell>
          <cell r="E111" t="str">
            <v>1、终端V541-F01第一轮验证不通过1个（#22289）</v>
          </cell>
        </row>
        <row r="112">
          <cell r="B112" t="str">
            <v>刘彦龙</v>
          </cell>
          <cell r="C112">
            <v>1122</v>
          </cell>
          <cell r="D112">
            <v>50</v>
          </cell>
        </row>
        <row r="113">
          <cell r="B113" t="str">
            <v>龚升俊</v>
          </cell>
          <cell r="C113">
            <v>555</v>
          </cell>
          <cell r="D113">
            <v>50</v>
          </cell>
        </row>
        <row r="114">
          <cell r="B114" t="str">
            <v>杨毅</v>
          </cell>
          <cell r="C114">
            <v>1376</v>
          </cell>
          <cell r="D114">
            <v>50</v>
          </cell>
        </row>
        <row r="115">
          <cell r="B115" t="str">
            <v>余经猷</v>
          </cell>
          <cell r="C115">
            <v>1588</v>
          </cell>
          <cell r="D115">
            <v>50</v>
          </cell>
        </row>
        <row r="116">
          <cell r="B116" t="str">
            <v>邓钲澎</v>
          </cell>
          <cell r="C116">
            <v>1688</v>
          </cell>
          <cell r="D116">
            <v>50</v>
          </cell>
        </row>
        <row r="117">
          <cell r="B117" t="str">
            <v>高佳伟</v>
          </cell>
          <cell r="C117">
            <v>1285</v>
          </cell>
          <cell r="D117">
            <v>50</v>
          </cell>
        </row>
        <row r="118">
          <cell r="B118" t="str">
            <v>罗西兴</v>
          </cell>
          <cell r="C118">
            <v>1323</v>
          </cell>
          <cell r="D118">
            <v>50</v>
          </cell>
        </row>
        <row r="119">
          <cell r="B119" t="str">
            <v>李隆基</v>
          </cell>
          <cell r="C119">
            <v>1388</v>
          </cell>
          <cell r="D119">
            <v>50</v>
          </cell>
        </row>
        <row r="120">
          <cell r="B120" t="str">
            <v>韩雨欣</v>
          </cell>
          <cell r="C120">
            <v>2170</v>
          </cell>
          <cell r="D120">
            <v>50</v>
          </cell>
        </row>
        <row r="121">
          <cell r="B121" t="str">
            <v>刘慧东</v>
          </cell>
          <cell r="C121">
            <v>1326</v>
          </cell>
          <cell r="D121">
            <v>50</v>
          </cell>
        </row>
        <row r="122">
          <cell r="B122" t="str">
            <v>史胜利</v>
          </cell>
          <cell r="C122">
            <v>1962</v>
          </cell>
          <cell r="D122">
            <v>50</v>
          </cell>
        </row>
        <row r="123">
          <cell r="B123" t="str">
            <v>夏冰冰</v>
          </cell>
          <cell r="C123">
            <v>1896</v>
          </cell>
          <cell r="D123">
            <v>50</v>
          </cell>
        </row>
        <row r="124">
          <cell r="B124" t="str">
            <v>常锦锋</v>
          </cell>
          <cell r="C124">
            <v>1908</v>
          </cell>
          <cell r="D124">
            <v>50</v>
          </cell>
        </row>
        <row r="125">
          <cell r="B125" t="str">
            <v>路晓梦</v>
          </cell>
          <cell r="C125">
            <v>1865</v>
          </cell>
          <cell r="D125">
            <v>50</v>
          </cell>
        </row>
        <row r="126">
          <cell r="B126" t="str">
            <v>王耀波</v>
          </cell>
          <cell r="C126">
            <v>1973</v>
          </cell>
          <cell r="D126">
            <v>50</v>
          </cell>
        </row>
        <row r="127">
          <cell r="B127" t="str">
            <v>刘珣</v>
          </cell>
          <cell r="C127">
            <v>2200</v>
          </cell>
          <cell r="D127">
            <v>50</v>
          </cell>
        </row>
        <row r="128">
          <cell r="B128" t="str">
            <v>赵浪然</v>
          </cell>
          <cell r="C128">
            <v>2270</v>
          </cell>
          <cell r="D128">
            <v>50</v>
          </cell>
        </row>
        <row r="129">
          <cell r="B129" t="str">
            <v>王永山</v>
          </cell>
          <cell r="C129">
            <v>10209</v>
          </cell>
          <cell r="D129">
            <v>50</v>
          </cell>
        </row>
        <row r="130">
          <cell r="B130" t="str">
            <v>卫鹏</v>
          </cell>
          <cell r="C130">
            <v>1941</v>
          </cell>
          <cell r="D130">
            <v>50</v>
          </cell>
        </row>
        <row r="131">
          <cell r="B131" t="str">
            <v>闫飞飞</v>
          </cell>
          <cell r="C131">
            <v>1837</v>
          </cell>
          <cell r="D131">
            <v>50</v>
          </cell>
        </row>
        <row r="132">
          <cell r="B132" t="str">
            <v>靖哲</v>
          </cell>
          <cell r="C132">
            <v>1438</v>
          </cell>
          <cell r="D132">
            <v>50</v>
          </cell>
        </row>
        <row r="133">
          <cell r="B133" t="str">
            <v>孙浩</v>
          </cell>
          <cell r="C133">
            <v>1998</v>
          </cell>
          <cell r="D133">
            <v>50</v>
          </cell>
        </row>
        <row r="134">
          <cell r="B134" t="str">
            <v>李欣宇</v>
          </cell>
          <cell r="C134">
            <v>2003</v>
          </cell>
          <cell r="D134">
            <v>48</v>
          </cell>
          <cell r="E134" t="str">
            <v>1、终端V541-F01第一轮验证不通过1个（#22442）</v>
          </cell>
        </row>
        <row r="135">
          <cell r="B135" t="str">
            <v>范飞飞</v>
          </cell>
          <cell r="C135">
            <v>1503</v>
          </cell>
          <cell r="D135">
            <v>50</v>
          </cell>
        </row>
        <row r="136">
          <cell r="B136" t="str">
            <v>杜志恒</v>
          </cell>
          <cell r="C136">
            <v>2167</v>
          </cell>
          <cell r="D136">
            <v>50</v>
          </cell>
        </row>
        <row r="137">
          <cell r="B137" t="str">
            <v>李谦</v>
          </cell>
          <cell r="C137">
            <v>2110</v>
          </cell>
          <cell r="D137">
            <v>50</v>
          </cell>
        </row>
        <row r="138">
          <cell r="B138" t="str">
            <v>杨帅</v>
          </cell>
          <cell r="C138">
            <v>1963</v>
          </cell>
          <cell r="D138">
            <v>50</v>
          </cell>
        </row>
        <row r="139">
          <cell r="B139" t="str">
            <v>李刚</v>
          </cell>
          <cell r="C139">
            <v>1567</v>
          </cell>
          <cell r="D139">
            <v>50</v>
          </cell>
        </row>
        <row r="140">
          <cell r="B140" t="str">
            <v>李凡</v>
          </cell>
          <cell r="C140">
            <v>1775</v>
          </cell>
          <cell r="D140">
            <v>50</v>
          </cell>
        </row>
      </sheetData>
    </sheetDataSet>
  </externalBook>
</externalLink>
</file>

<file path=xl/externalLinks/externalLink2.xml><?xml version="1.0" encoding="utf-8"?>
<externalLink xmlns:r="http://schemas.openxmlformats.org/officeDocument/2006/relationships" xmlns="http://schemas.openxmlformats.org/spreadsheetml/2006/main">
  <externalBook r:id="rId1">
    <sheetNames>
      <sheetName val="员工绩效模板"/>
      <sheetName val="系统导出数据"/>
      <sheetName val="质量分"/>
    </sheetNames>
    <sheetDataSet>
      <sheetData sheetId="0"/>
      <sheetData sheetId="1">
        <row r="1">
          <cell r="B1" t="str">
            <v>姓名</v>
          </cell>
          <cell r="C1" t="str">
            <v>工号</v>
          </cell>
          <cell r="D1" t="str">
            <v>技术级别</v>
          </cell>
          <cell r="E1" t="str">
            <v>考核积分</v>
          </cell>
          <cell r="F1" t="str">
            <v>获得积分</v>
          </cell>
          <cell r="G1" t="str">
            <v>评价分数</v>
          </cell>
          <cell r="H1" t="str">
            <v>月度实际工作日（天）</v>
          </cell>
          <cell r="I1" t="str">
            <v>月度标准工时（小时）</v>
          </cell>
          <cell r="J1" t="str">
            <v>月度考勤总工时（小时）</v>
          </cell>
          <cell r="K1" t="str">
            <v>内控提交工时（小时）</v>
          </cell>
          <cell r="L1" t="str">
            <v>内控未提交日报次数（次）</v>
          </cell>
          <cell r="M1" t="str">
            <v>超过22：00打卡次数</v>
          </cell>
          <cell r="N1" t="str">
            <v>加班数据</v>
          </cell>
        </row>
        <row r="2">
          <cell r="B2" t="str">
            <v>任涛民</v>
          </cell>
          <cell r="C2" t="str">
            <v>1655</v>
          </cell>
          <cell r="D2" t="str">
            <v>T8</v>
          </cell>
          <cell r="E2">
            <v>41.27</v>
          </cell>
          <cell r="F2">
            <v>41.27</v>
          </cell>
          <cell r="G2">
            <v>30</v>
          </cell>
          <cell r="H2">
            <v>19</v>
          </cell>
          <cell r="I2">
            <v>152</v>
          </cell>
          <cell r="J2">
            <v>153.27</v>
          </cell>
          <cell r="K2">
            <v>141</v>
          </cell>
          <cell r="L2">
            <v>1</v>
          </cell>
          <cell r="M2">
            <v>0</v>
          </cell>
          <cell r="N2">
            <v>0.0668421052631576</v>
          </cell>
        </row>
        <row r="3">
          <cell r="B3" t="str">
            <v>翟盼</v>
          </cell>
          <cell r="C3" t="str">
            <v>2195</v>
          </cell>
          <cell r="D3" t="str">
            <v>T8</v>
          </cell>
          <cell r="E3">
            <v>45.6</v>
          </cell>
          <cell r="F3">
            <v>45.95</v>
          </cell>
          <cell r="G3">
            <v>30</v>
          </cell>
          <cell r="H3">
            <v>19</v>
          </cell>
          <cell r="I3">
            <v>152</v>
          </cell>
          <cell r="J3">
            <v>171.26</v>
          </cell>
          <cell r="K3">
            <v>161</v>
          </cell>
          <cell r="L3">
            <v>0</v>
          </cell>
          <cell r="M3">
            <v>0</v>
          </cell>
          <cell r="N3">
            <v>1.01368421052632</v>
          </cell>
        </row>
        <row r="4">
          <cell r="B4" t="str">
            <v>张鹏飞</v>
          </cell>
          <cell r="C4" t="str">
            <v>1259</v>
          </cell>
          <cell r="D4" t="str">
            <v>T7</v>
          </cell>
          <cell r="E4">
            <v>41.8</v>
          </cell>
          <cell r="F4">
            <v>42.41</v>
          </cell>
          <cell r="G4">
            <v>30</v>
          </cell>
          <cell r="H4">
            <v>19</v>
          </cell>
          <cell r="I4">
            <v>152</v>
          </cell>
          <cell r="J4">
            <v>166.5</v>
          </cell>
          <cell r="K4">
            <v>161</v>
          </cell>
          <cell r="L4">
            <v>0</v>
          </cell>
          <cell r="M4">
            <v>0</v>
          </cell>
          <cell r="N4">
            <v>0.763157894736842</v>
          </cell>
        </row>
        <row r="5">
          <cell r="B5" t="str">
            <v>陈炜阳</v>
          </cell>
          <cell r="C5" t="str">
            <v>1413</v>
          </cell>
          <cell r="D5" t="str">
            <v>T7</v>
          </cell>
          <cell r="E5">
            <v>41.8</v>
          </cell>
          <cell r="F5">
            <v>42</v>
          </cell>
          <cell r="G5">
            <v>30</v>
          </cell>
          <cell r="H5">
            <v>19</v>
          </cell>
          <cell r="I5">
            <v>152</v>
          </cell>
          <cell r="J5">
            <v>182.01</v>
          </cell>
          <cell r="K5">
            <v>156</v>
          </cell>
          <cell r="L5">
            <v>0</v>
          </cell>
          <cell r="M5">
            <v>0</v>
          </cell>
          <cell r="N5">
            <v>1.57947368421053</v>
          </cell>
        </row>
        <row r="6">
          <cell r="B6" t="str">
            <v>王伟</v>
          </cell>
          <cell r="C6" t="str">
            <v>1303</v>
          </cell>
          <cell r="D6" t="str">
            <v>T5</v>
          </cell>
          <cell r="E6">
            <v>30.4</v>
          </cell>
          <cell r="F6">
            <v>31.94</v>
          </cell>
          <cell r="G6">
            <v>30</v>
          </cell>
          <cell r="H6">
            <v>19</v>
          </cell>
          <cell r="I6">
            <v>152</v>
          </cell>
          <cell r="J6">
            <v>156.88</v>
          </cell>
          <cell r="K6">
            <v>150</v>
          </cell>
          <cell r="L6">
            <v>1</v>
          </cell>
          <cell r="M6">
            <v>0</v>
          </cell>
          <cell r="N6">
            <v>0.256842105263157</v>
          </cell>
        </row>
        <row r="7">
          <cell r="B7" t="str">
            <v>曾亮</v>
          </cell>
          <cell r="C7">
            <v>1952</v>
          </cell>
          <cell r="D7" t="str">
            <v>T6</v>
          </cell>
          <cell r="E7">
            <v>8</v>
          </cell>
          <cell r="F7">
            <v>8</v>
          </cell>
          <cell r="G7">
            <v>30</v>
          </cell>
          <cell r="H7">
            <v>4</v>
          </cell>
          <cell r="I7">
            <v>32</v>
          </cell>
          <cell r="J7">
            <v>32</v>
          </cell>
          <cell r="K7">
            <v>32</v>
          </cell>
          <cell r="L7">
            <v>0</v>
          </cell>
          <cell r="M7">
            <v>0</v>
          </cell>
        </row>
      </sheetData>
      <sheetData sheetId="2">
        <row r="1">
          <cell r="C1" t="str">
            <v>姓名</v>
          </cell>
          <cell r="D1" t="str">
            <v>工号</v>
          </cell>
          <cell r="E1" t="str">
            <v>质量分（50）</v>
          </cell>
        </row>
        <row r="2">
          <cell r="C2" t="str">
            <v>潘东</v>
          </cell>
          <cell r="D2">
            <v>1437</v>
          </cell>
          <cell r="E2">
            <v>50</v>
          </cell>
        </row>
        <row r="3">
          <cell r="C3" t="str">
            <v>李延</v>
          </cell>
          <cell r="D3">
            <v>1727</v>
          </cell>
          <cell r="E3">
            <v>50</v>
          </cell>
        </row>
        <row r="4">
          <cell r="C4" t="str">
            <v>郝文涛</v>
          </cell>
          <cell r="D4">
            <v>1806</v>
          </cell>
          <cell r="E4">
            <v>50</v>
          </cell>
        </row>
        <row r="5">
          <cell r="C5" t="str">
            <v>王贤团</v>
          </cell>
          <cell r="D5">
            <v>1927</v>
          </cell>
          <cell r="E5">
            <v>50</v>
          </cell>
        </row>
        <row r="6">
          <cell r="C6" t="str">
            <v>王梦琦</v>
          </cell>
          <cell r="D6">
            <v>2169</v>
          </cell>
          <cell r="E6">
            <v>50</v>
          </cell>
        </row>
        <row r="7">
          <cell r="C7" t="str">
            <v>侯文广</v>
          </cell>
          <cell r="D7">
            <v>1777</v>
          </cell>
          <cell r="E7">
            <v>40</v>
          </cell>
        </row>
        <row r="8">
          <cell r="C8" t="str">
            <v>王泽文</v>
          </cell>
          <cell r="D8">
            <v>1974</v>
          </cell>
          <cell r="E8">
            <v>50</v>
          </cell>
        </row>
        <row r="9">
          <cell r="C9" t="str">
            <v>白海洋</v>
          </cell>
          <cell r="D9">
            <v>1065</v>
          </cell>
          <cell r="E9">
            <v>48</v>
          </cell>
        </row>
        <row r="10">
          <cell r="C10" t="str">
            <v>刘蓬</v>
          </cell>
          <cell r="D10">
            <v>1281</v>
          </cell>
          <cell r="E10">
            <v>50</v>
          </cell>
        </row>
        <row r="11">
          <cell r="C11" t="str">
            <v>樊英</v>
          </cell>
          <cell r="D11">
            <v>1809</v>
          </cell>
          <cell r="E11">
            <v>50</v>
          </cell>
        </row>
        <row r="12">
          <cell r="C12" t="str">
            <v>张军</v>
          </cell>
          <cell r="D12">
            <v>2175</v>
          </cell>
          <cell r="E12">
            <v>50</v>
          </cell>
        </row>
        <row r="13">
          <cell r="C13" t="str">
            <v>任建强</v>
          </cell>
          <cell r="D13">
            <v>2217</v>
          </cell>
          <cell r="E13">
            <v>50</v>
          </cell>
        </row>
        <row r="14">
          <cell r="C14" t="str">
            <v>权晓茹</v>
          </cell>
          <cell r="D14">
            <v>1459</v>
          </cell>
          <cell r="E14">
            <v>0</v>
          </cell>
        </row>
        <row r="15">
          <cell r="C15" t="str">
            <v>郜洁</v>
          </cell>
          <cell r="D15">
            <v>1486</v>
          </cell>
          <cell r="E15">
            <v>50</v>
          </cell>
        </row>
        <row r="16">
          <cell r="C16" t="str">
            <v>郑烨</v>
          </cell>
          <cell r="D16">
            <v>2025</v>
          </cell>
          <cell r="E16" t="str">
            <v>D</v>
          </cell>
        </row>
        <row r="17">
          <cell r="C17" t="str">
            <v>王淑霞</v>
          </cell>
          <cell r="D17">
            <v>1229</v>
          </cell>
          <cell r="E17">
            <v>50</v>
          </cell>
        </row>
        <row r="18">
          <cell r="C18" t="str">
            <v>李倩</v>
          </cell>
          <cell r="D18">
            <v>1869</v>
          </cell>
          <cell r="E18">
            <v>50</v>
          </cell>
        </row>
        <row r="19">
          <cell r="C19" t="str">
            <v>薛苗苗</v>
          </cell>
          <cell r="D19">
            <v>1295</v>
          </cell>
          <cell r="E19">
            <v>50</v>
          </cell>
        </row>
        <row r="20">
          <cell r="C20" t="str">
            <v>张宁</v>
          </cell>
          <cell r="D20">
            <v>2001</v>
          </cell>
          <cell r="E20">
            <v>50</v>
          </cell>
        </row>
        <row r="21">
          <cell r="C21" t="str">
            <v>李松</v>
          </cell>
          <cell r="D21">
            <v>1156</v>
          </cell>
          <cell r="E21">
            <v>50</v>
          </cell>
        </row>
        <row r="22">
          <cell r="C22" t="str">
            <v>温雨柔</v>
          </cell>
          <cell r="D22">
            <v>2032</v>
          </cell>
          <cell r="E22">
            <v>50</v>
          </cell>
        </row>
        <row r="23">
          <cell r="C23" t="str">
            <v>刘馨</v>
          </cell>
          <cell r="D23">
            <v>2165</v>
          </cell>
          <cell r="E23">
            <v>48</v>
          </cell>
        </row>
        <row r="24">
          <cell r="C24" t="str">
            <v>陈昆钰</v>
          </cell>
          <cell r="D24">
            <v>2219</v>
          </cell>
          <cell r="E24">
            <v>50</v>
          </cell>
        </row>
        <row r="25">
          <cell r="C25" t="str">
            <v>王柳杰</v>
          </cell>
          <cell r="D25">
            <v>1236</v>
          </cell>
          <cell r="E25">
            <v>50</v>
          </cell>
        </row>
        <row r="26">
          <cell r="C26" t="str">
            <v>严飞</v>
          </cell>
          <cell r="D26">
            <v>1850</v>
          </cell>
          <cell r="E26">
            <v>50</v>
          </cell>
        </row>
        <row r="27">
          <cell r="C27" t="str">
            <v>詹诗博</v>
          </cell>
          <cell r="D27">
            <v>2005</v>
          </cell>
          <cell r="E27">
            <v>50</v>
          </cell>
        </row>
        <row r="28">
          <cell r="C28" t="str">
            <v>山梦娜</v>
          </cell>
          <cell r="D28">
            <v>1433</v>
          </cell>
          <cell r="E28">
            <v>0</v>
          </cell>
        </row>
        <row r="29">
          <cell r="C29" t="str">
            <v>罗景林</v>
          </cell>
          <cell r="D29">
            <v>2129</v>
          </cell>
          <cell r="E29">
            <v>46</v>
          </cell>
        </row>
        <row r="30">
          <cell r="C30" t="str">
            <v>刘景润</v>
          </cell>
          <cell r="D30">
            <v>10229</v>
          </cell>
          <cell r="E30">
            <v>50</v>
          </cell>
        </row>
        <row r="31">
          <cell r="C31" t="str">
            <v>李雅琦</v>
          </cell>
          <cell r="D31">
            <v>10230</v>
          </cell>
          <cell r="E31">
            <v>50</v>
          </cell>
        </row>
        <row r="32">
          <cell r="C32" t="str">
            <v>张雪</v>
          </cell>
          <cell r="D32">
            <v>1231</v>
          </cell>
          <cell r="E32">
            <v>50</v>
          </cell>
        </row>
        <row r="33">
          <cell r="C33" t="str">
            <v>刘展波</v>
          </cell>
          <cell r="D33">
            <v>1479</v>
          </cell>
          <cell r="E33">
            <v>45</v>
          </cell>
        </row>
        <row r="34">
          <cell r="C34" t="str">
            <v>段晶晶</v>
          </cell>
          <cell r="D34">
            <v>1990</v>
          </cell>
          <cell r="E34">
            <v>50</v>
          </cell>
        </row>
        <row r="35">
          <cell r="C35" t="str">
            <v>王卓祺</v>
          </cell>
          <cell r="D35">
            <v>2015</v>
          </cell>
          <cell r="E35">
            <v>48</v>
          </cell>
        </row>
        <row r="36">
          <cell r="C36" t="str">
            <v>桑文静</v>
          </cell>
          <cell r="D36">
            <v>2173</v>
          </cell>
          <cell r="E36">
            <v>48</v>
          </cell>
        </row>
        <row r="37">
          <cell r="C37" t="str">
            <v>张旺宁</v>
          </cell>
          <cell r="D37">
            <v>1235</v>
          </cell>
          <cell r="E37">
            <v>48</v>
          </cell>
        </row>
        <row r="38">
          <cell r="C38" t="str">
            <v>雷红涛</v>
          </cell>
          <cell r="D38">
            <v>1863</v>
          </cell>
          <cell r="E38">
            <v>50</v>
          </cell>
        </row>
        <row r="39">
          <cell r="C39" t="str">
            <v>应建利</v>
          </cell>
          <cell r="D39">
            <v>1951</v>
          </cell>
          <cell r="E39">
            <v>50</v>
          </cell>
        </row>
        <row r="40">
          <cell r="C40" t="str">
            <v>张迎泽</v>
          </cell>
          <cell r="D40">
            <v>1248</v>
          </cell>
          <cell r="E40">
            <v>50</v>
          </cell>
        </row>
        <row r="41">
          <cell r="C41" t="str">
            <v>李忠鹏</v>
          </cell>
          <cell r="D41">
            <v>1712</v>
          </cell>
          <cell r="E41">
            <v>50</v>
          </cell>
        </row>
        <row r="42">
          <cell r="C42" t="str">
            <v>郭帅</v>
          </cell>
          <cell r="D42">
            <v>1719</v>
          </cell>
          <cell r="E42">
            <v>50</v>
          </cell>
        </row>
        <row r="43">
          <cell r="C43" t="str">
            <v>刘一星</v>
          </cell>
          <cell r="D43">
            <v>1750</v>
          </cell>
          <cell r="E43">
            <v>48</v>
          </cell>
        </row>
        <row r="44">
          <cell r="C44" t="str">
            <v>王会闯</v>
          </cell>
          <cell r="D44">
            <v>1821</v>
          </cell>
          <cell r="E44">
            <v>50</v>
          </cell>
        </row>
        <row r="45">
          <cell r="C45" t="str">
            <v>魏磊</v>
          </cell>
          <cell r="D45">
            <v>1931</v>
          </cell>
          <cell r="E45">
            <v>50</v>
          </cell>
        </row>
        <row r="46">
          <cell r="C46" t="str">
            <v>张镇</v>
          </cell>
          <cell r="D46">
            <v>2190</v>
          </cell>
          <cell r="E46">
            <v>48</v>
          </cell>
        </row>
        <row r="47">
          <cell r="C47" t="str">
            <v>刘丰</v>
          </cell>
          <cell r="D47">
            <v>2065</v>
          </cell>
          <cell r="E47">
            <v>50</v>
          </cell>
        </row>
        <row r="48">
          <cell r="C48" t="str">
            <v>刘姿阳</v>
          </cell>
          <cell r="D48">
            <v>2050</v>
          </cell>
          <cell r="E48">
            <v>50</v>
          </cell>
        </row>
        <row r="49">
          <cell r="C49" t="str">
            <v>刘海君</v>
          </cell>
          <cell r="D49">
            <v>2163</v>
          </cell>
          <cell r="E49">
            <v>48</v>
          </cell>
        </row>
        <row r="50">
          <cell r="C50" t="str">
            <v>赵梓源</v>
          </cell>
          <cell r="D50">
            <v>2151</v>
          </cell>
          <cell r="E50">
            <v>50</v>
          </cell>
        </row>
        <row r="51">
          <cell r="C51" t="str">
            <v>王妮妮</v>
          </cell>
          <cell r="D51">
            <v>1739</v>
          </cell>
          <cell r="E51">
            <v>50</v>
          </cell>
        </row>
        <row r="52">
          <cell r="C52" t="str">
            <v>杨海超</v>
          </cell>
          <cell r="D52">
            <v>10211</v>
          </cell>
          <cell r="E52">
            <v>50</v>
          </cell>
        </row>
        <row r="53">
          <cell r="C53" t="str">
            <v>杨学智</v>
          </cell>
          <cell r="D53">
            <v>10207</v>
          </cell>
          <cell r="E53">
            <v>50</v>
          </cell>
        </row>
        <row r="54">
          <cell r="C54" t="str">
            <v>邢亚晶</v>
          </cell>
          <cell r="D54">
            <v>2216</v>
          </cell>
          <cell r="E54">
            <v>50</v>
          </cell>
        </row>
        <row r="55">
          <cell r="C55" t="str">
            <v>江银涛</v>
          </cell>
          <cell r="D55">
            <v>10220</v>
          </cell>
          <cell r="E55">
            <v>50</v>
          </cell>
        </row>
        <row r="56">
          <cell r="C56" t="str">
            <v>王宇</v>
          </cell>
          <cell r="D56">
            <v>1392</v>
          </cell>
          <cell r="E56">
            <v>50</v>
          </cell>
        </row>
        <row r="57">
          <cell r="C57" t="str">
            <v>王磊</v>
          </cell>
          <cell r="D57">
            <v>1402</v>
          </cell>
          <cell r="E57">
            <v>50</v>
          </cell>
        </row>
        <row r="58">
          <cell r="C58" t="str">
            <v>李腾</v>
          </cell>
          <cell r="D58">
            <v>1778</v>
          </cell>
          <cell r="E58">
            <v>50</v>
          </cell>
        </row>
        <row r="59">
          <cell r="C59" t="str">
            <v>杨晓娟</v>
          </cell>
          <cell r="D59">
            <v>2024</v>
          </cell>
          <cell r="E59">
            <v>50</v>
          </cell>
        </row>
        <row r="60">
          <cell r="C60" t="str">
            <v>刘泽铭</v>
          </cell>
          <cell r="D60">
            <v>10221</v>
          </cell>
          <cell r="E60">
            <v>50</v>
          </cell>
        </row>
        <row r="61">
          <cell r="C61" t="str">
            <v>罗志成</v>
          </cell>
          <cell r="D61">
            <v>856</v>
          </cell>
          <cell r="E61">
            <v>50</v>
          </cell>
        </row>
        <row r="62">
          <cell r="C62" t="str">
            <v>李富平</v>
          </cell>
          <cell r="D62">
            <v>1883</v>
          </cell>
          <cell r="E62">
            <v>50</v>
          </cell>
        </row>
        <row r="63">
          <cell r="C63" t="str">
            <v>孙业民</v>
          </cell>
          <cell r="D63">
            <v>2140</v>
          </cell>
          <cell r="E63">
            <v>50</v>
          </cell>
        </row>
        <row r="64">
          <cell r="C64" t="str">
            <v>滕永达</v>
          </cell>
          <cell r="D64">
            <v>2004</v>
          </cell>
          <cell r="E64">
            <v>50</v>
          </cell>
        </row>
        <row r="65">
          <cell r="C65" t="str">
            <v>王奎举</v>
          </cell>
          <cell r="D65">
            <v>1687</v>
          </cell>
          <cell r="E65">
            <v>50</v>
          </cell>
        </row>
        <row r="66">
          <cell r="C66" t="str">
            <v>杨晋</v>
          </cell>
          <cell r="D66">
            <v>1849</v>
          </cell>
          <cell r="E66">
            <v>50</v>
          </cell>
        </row>
        <row r="67">
          <cell r="C67" t="str">
            <v>蔡虎</v>
          </cell>
          <cell r="D67">
            <v>2075</v>
          </cell>
          <cell r="E67">
            <v>50</v>
          </cell>
        </row>
        <row r="68">
          <cell r="C68" t="str">
            <v>许泳</v>
          </cell>
          <cell r="D68">
            <v>1798</v>
          </cell>
          <cell r="E68">
            <v>50</v>
          </cell>
        </row>
        <row r="69">
          <cell r="C69" t="str">
            <v>卢承哲</v>
          </cell>
          <cell r="D69">
            <v>10216</v>
          </cell>
          <cell r="E69">
            <v>50</v>
          </cell>
        </row>
        <row r="70">
          <cell r="C70" t="str">
            <v>吴双霞</v>
          </cell>
          <cell r="D70">
            <v>1030</v>
          </cell>
          <cell r="E70">
            <v>50</v>
          </cell>
        </row>
        <row r="71">
          <cell r="C71" t="str">
            <v>彭钰翔</v>
          </cell>
          <cell r="D71">
            <v>1748</v>
          </cell>
          <cell r="E71">
            <v>50</v>
          </cell>
        </row>
        <row r="72">
          <cell r="C72" t="str">
            <v>文诚琛</v>
          </cell>
          <cell r="D72">
            <v>2162</v>
          </cell>
          <cell r="E72">
            <v>50</v>
          </cell>
        </row>
        <row r="73">
          <cell r="C73" t="str">
            <v>严俊文</v>
          </cell>
          <cell r="D73">
            <v>2048</v>
          </cell>
          <cell r="E73">
            <v>50</v>
          </cell>
        </row>
        <row r="74">
          <cell r="C74" t="str">
            <v>文云祥</v>
          </cell>
          <cell r="D74">
            <v>1923</v>
          </cell>
          <cell r="E74">
            <v>50</v>
          </cell>
        </row>
        <row r="75">
          <cell r="C75" t="str">
            <v>刘旺1</v>
          </cell>
          <cell r="D75">
            <v>1335</v>
          </cell>
          <cell r="E75">
            <v>50</v>
          </cell>
        </row>
        <row r="76">
          <cell r="C76" t="str">
            <v>刘旺</v>
          </cell>
          <cell r="D76">
            <v>805</v>
          </cell>
          <cell r="E76" t="str">
            <v>C-</v>
          </cell>
        </row>
        <row r="77">
          <cell r="C77" t="str">
            <v>梁达亮</v>
          </cell>
          <cell r="D77">
            <v>1832</v>
          </cell>
          <cell r="E77">
            <v>50</v>
          </cell>
        </row>
        <row r="78">
          <cell r="C78" t="str">
            <v>王乐莹</v>
          </cell>
          <cell r="D78">
            <v>2166</v>
          </cell>
          <cell r="E78">
            <v>50</v>
          </cell>
        </row>
        <row r="79">
          <cell r="C79" t="str">
            <v>任涛民</v>
          </cell>
          <cell r="D79">
            <v>1655</v>
          </cell>
          <cell r="E79">
            <v>40</v>
          </cell>
        </row>
        <row r="80">
          <cell r="C80" t="str">
            <v>曾亮</v>
          </cell>
          <cell r="D80">
            <v>1952</v>
          </cell>
          <cell r="E80">
            <v>46</v>
          </cell>
        </row>
        <row r="81">
          <cell r="C81" t="str">
            <v>翟盼</v>
          </cell>
          <cell r="D81">
            <v>2195</v>
          </cell>
          <cell r="E81">
            <v>42</v>
          </cell>
        </row>
        <row r="82">
          <cell r="C82" t="str">
            <v>张鹏飞</v>
          </cell>
          <cell r="D82">
            <v>1259</v>
          </cell>
          <cell r="E82">
            <v>40</v>
          </cell>
        </row>
        <row r="83">
          <cell r="C83" t="str">
            <v>陈炜阳</v>
          </cell>
          <cell r="D83">
            <v>1413</v>
          </cell>
          <cell r="E83">
            <v>48</v>
          </cell>
        </row>
        <row r="84">
          <cell r="C84" t="str">
            <v>王希</v>
          </cell>
          <cell r="D84">
            <v>1608</v>
          </cell>
          <cell r="E84">
            <v>50</v>
          </cell>
        </row>
        <row r="85">
          <cell r="C85" t="str">
            <v>尚玉龙</v>
          </cell>
          <cell r="D85">
            <v>2006</v>
          </cell>
          <cell r="E85">
            <v>50</v>
          </cell>
        </row>
        <row r="86">
          <cell r="C86" t="str">
            <v>黄立</v>
          </cell>
          <cell r="D86">
            <v>10185</v>
          </cell>
          <cell r="E86">
            <v>48</v>
          </cell>
        </row>
        <row r="87">
          <cell r="C87" t="str">
            <v>王伟</v>
          </cell>
          <cell r="D87">
            <v>1303</v>
          </cell>
          <cell r="E87">
            <v>36</v>
          </cell>
        </row>
        <row r="88">
          <cell r="C88" t="str">
            <v>王子龙</v>
          </cell>
          <cell r="D88">
            <v>1842</v>
          </cell>
          <cell r="E88">
            <v>50</v>
          </cell>
        </row>
        <row r="89">
          <cell r="C89" t="str">
            <v>康钧威</v>
          </cell>
          <cell r="D89">
            <v>1111</v>
          </cell>
          <cell r="E89">
            <v>50</v>
          </cell>
        </row>
        <row r="90">
          <cell r="C90" t="str">
            <v>李远明</v>
          </cell>
          <cell r="D90">
            <v>1386</v>
          </cell>
          <cell r="E90">
            <v>50</v>
          </cell>
        </row>
        <row r="91">
          <cell r="C91" t="str">
            <v>周子峰</v>
          </cell>
          <cell r="D91">
            <v>2054</v>
          </cell>
          <cell r="E91">
            <v>50</v>
          </cell>
        </row>
        <row r="92">
          <cell r="C92" t="str">
            <v>杨勇</v>
          </cell>
          <cell r="D92">
            <v>2062</v>
          </cell>
          <cell r="E92">
            <v>50</v>
          </cell>
        </row>
        <row r="93">
          <cell r="C93" t="str">
            <v>蒋维</v>
          </cell>
          <cell r="D93">
            <v>709</v>
          </cell>
          <cell r="E93">
            <v>50</v>
          </cell>
        </row>
        <row r="94">
          <cell r="C94" t="str">
            <v>张岩</v>
          </cell>
          <cell r="D94">
            <v>1826</v>
          </cell>
          <cell r="E94">
            <v>50</v>
          </cell>
        </row>
        <row r="95">
          <cell r="C95" t="str">
            <v>厉黔龙</v>
          </cell>
          <cell r="D95">
            <v>1020</v>
          </cell>
          <cell r="E95">
            <v>50</v>
          </cell>
        </row>
        <row r="96">
          <cell r="C96" t="str">
            <v>徐冬梅</v>
          </cell>
          <cell r="D96">
            <v>572</v>
          </cell>
          <cell r="E96">
            <v>50</v>
          </cell>
        </row>
        <row r="97">
          <cell r="C97" t="str">
            <v>刘竹青</v>
          </cell>
          <cell r="D97">
            <v>1698</v>
          </cell>
          <cell r="E97">
            <v>50</v>
          </cell>
        </row>
        <row r="98">
          <cell r="C98" t="str">
            <v>凌思安</v>
          </cell>
          <cell r="D98">
            <v>809</v>
          </cell>
          <cell r="E98">
            <v>50</v>
          </cell>
        </row>
        <row r="99">
          <cell r="C99" t="str">
            <v>吴发立</v>
          </cell>
          <cell r="D99">
            <v>1440</v>
          </cell>
          <cell r="E99" t="str">
            <v>C-</v>
          </cell>
        </row>
        <row r="100">
          <cell r="C100" t="str">
            <v>王光磊</v>
          </cell>
          <cell r="D100">
            <v>2039</v>
          </cell>
        </row>
        <row r="101">
          <cell r="C101" t="str">
            <v>陈志鹏</v>
          </cell>
          <cell r="D101">
            <v>2212</v>
          </cell>
          <cell r="E101">
            <v>50</v>
          </cell>
        </row>
        <row r="102">
          <cell r="C102" t="str">
            <v>荣立飞</v>
          </cell>
          <cell r="D102">
            <v>1147</v>
          </cell>
          <cell r="E102">
            <v>50</v>
          </cell>
        </row>
        <row r="103">
          <cell r="C103" t="str">
            <v>王创超</v>
          </cell>
          <cell r="D103">
            <v>1696</v>
          </cell>
          <cell r="E103">
            <v>50</v>
          </cell>
        </row>
        <row r="104">
          <cell r="C104" t="str">
            <v>侯兴刚</v>
          </cell>
          <cell r="D104">
            <v>2127</v>
          </cell>
          <cell r="E104">
            <v>50</v>
          </cell>
        </row>
        <row r="105">
          <cell r="C105" t="str">
            <v>孙爽</v>
          </cell>
          <cell r="D105">
            <v>10218</v>
          </cell>
          <cell r="E105">
            <v>50</v>
          </cell>
        </row>
        <row r="106">
          <cell r="C106" t="str">
            <v>万鑫波</v>
          </cell>
          <cell r="D106">
            <v>2218</v>
          </cell>
          <cell r="E106">
            <v>50</v>
          </cell>
        </row>
        <row r="107">
          <cell r="C107" t="str">
            <v>孙超</v>
          </cell>
          <cell r="D107">
            <v>1689</v>
          </cell>
          <cell r="E107">
            <v>50</v>
          </cell>
        </row>
        <row r="108">
          <cell r="C108" t="str">
            <v>王昊轩</v>
          </cell>
          <cell r="D108">
            <v>1968</v>
          </cell>
          <cell r="E108">
            <v>50</v>
          </cell>
        </row>
        <row r="109">
          <cell r="C109" t="str">
            <v>袁龙行</v>
          </cell>
          <cell r="D109">
            <v>1972</v>
          </cell>
          <cell r="E109">
            <v>50</v>
          </cell>
        </row>
        <row r="110">
          <cell r="C110" t="str">
            <v>杨瑞馨</v>
          </cell>
          <cell r="D110">
            <v>1961</v>
          </cell>
          <cell r="E110">
            <v>50</v>
          </cell>
        </row>
        <row r="111">
          <cell r="C111" t="str">
            <v>张迪</v>
          </cell>
          <cell r="D111">
            <v>1919</v>
          </cell>
          <cell r="E111">
            <v>50</v>
          </cell>
        </row>
        <row r="112">
          <cell r="C112" t="str">
            <v>崔行</v>
          </cell>
          <cell r="D112">
            <v>2171</v>
          </cell>
          <cell r="E112">
            <v>50</v>
          </cell>
        </row>
        <row r="113">
          <cell r="C113" t="str">
            <v>陈章鸣</v>
          </cell>
          <cell r="D113">
            <v>1261</v>
          </cell>
          <cell r="E113">
            <v>50</v>
          </cell>
        </row>
        <row r="114">
          <cell r="C114" t="str">
            <v>秦江维</v>
          </cell>
          <cell r="D114">
            <v>1531</v>
          </cell>
          <cell r="E114">
            <v>50</v>
          </cell>
        </row>
        <row r="115">
          <cell r="C115" t="str">
            <v>刘彦龙</v>
          </cell>
          <cell r="D115">
            <v>1122</v>
          </cell>
          <cell r="E115">
            <v>50</v>
          </cell>
        </row>
        <row r="116">
          <cell r="C116" t="str">
            <v>龚升俊</v>
          </cell>
          <cell r="D116">
            <v>555</v>
          </cell>
          <cell r="E116">
            <v>50</v>
          </cell>
        </row>
        <row r="117">
          <cell r="C117" t="str">
            <v>杨毅</v>
          </cell>
          <cell r="D117">
            <v>1376</v>
          </cell>
          <cell r="E117">
            <v>50</v>
          </cell>
        </row>
        <row r="118">
          <cell r="C118" t="str">
            <v>余经猷</v>
          </cell>
          <cell r="D118">
            <v>1588</v>
          </cell>
          <cell r="E118">
            <v>50</v>
          </cell>
        </row>
        <row r="119">
          <cell r="C119" t="str">
            <v>邓钲澎</v>
          </cell>
          <cell r="D119">
            <v>1688</v>
          </cell>
          <cell r="E119">
            <v>50</v>
          </cell>
        </row>
        <row r="120">
          <cell r="C120" t="str">
            <v>高佳伟</v>
          </cell>
          <cell r="D120">
            <v>1285</v>
          </cell>
          <cell r="E120">
            <v>50</v>
          </cell>
        </row>
        <row r="121">
          <cell r="C121" t="str">
            <v>罗西兴</v>
          </cell>
          <cell r="D121">
            <v>1323</v>
          </cell>
          <cell r="E121">
            <v>50</v>
          </cell>
        </row>
        <row r="122">
          <cell r="C122" t="str">
            <v>李隆基</v>
          </cell>
          <cell r="D122">
            <v>1388</v>
          </cell>
          <cell r="E122">
            <v>50</v>
          </cell>
        </row>
        <row r="123">
          <cell r="C123" t="str">
            <v>韩雨欣</v>
          </cell>
          <cell r="D123">
            <v>2170</v>
          </cell>
          <cell r="E123">
            <v>50</v>
          </cell>
        </row>
        <row r="124">
          <cell r="C124" t="str">
            <v>刘慧东</v>
          </cell>
          <cell r="D124">
            <v>1326</v>
          </cell>
          <cell r="E124">
            <v>50</v>
          </cell>
        </row>
        <row r="125">
          <cell r="C125" t="str">
            <v>史胜利</v>
          </cell>
          <cell r="D125">
            <v>1962</v>
          </cell>
          <cell r="E125">
            <v>50</v>
          </cell>
        </row>
        <row r="126">
          <cell r="C126" t="str">
            <v>夏冰冰</v>
          </cell>
          <cell r="D126">
            <v>1896</v>
          </cell>
          <cell r="E126" t="str">
            <v>C-</v>
          </cell>
        </row>
        <row r="127">
          <cell r="C127" t="str">
            <v>常锦锋</v>
          </cell>
          <cell r="D127">
            <v>1908</v>
          </cell>
          <cell r="E127">
            <v>50</v>
          </cell>
        </row>
        <row r="128">
          <cell r="C128" t="str">
            <v>路晓梦</v>
          </cell>
          <cell r="D128">
            <v>1865</v>
          </cell>
          <cell r="E128">
            <v>50</v>
          </cell>
        </row>
        <row r="129">
          <cell r="C129" t="str">
            <v>王耀波</v>
          </cell>
          <cell r="D129">
            <v>1973</v>
          </cell>
          <cell r="E129">
            <v>48</v>
          </cell>
        </row>
        <row r="130">
          <cell r="C130" t="str">
            <v>刘珣</v>
          </cell>
          <cell r="D130">
            <v>2200</v>
          </cell>
          <cell r="E130">
            <v>50</v>
          </cell>
        </row>
        <row r="131">
          <cell r="C131" t="str">
            <v>赵浪然</v>
          </cell>
          <cell r="D131">
            <v>2270</v>
          </cell>
          <cell r="E131">
            <v>50</v>
          </cell>
        </row>
        <row r="132">
          <cell r="C132" t="str">
            <v>王永山</v>
          </cell>
          <cell r="D132">
            <v>10209</v>
          </cell>
          <cell r="E132">
            <v>40</v>
          </cell>
        </row>
        <row r="133">
          <cell r="C133" t="str">
            <v>卫鹏</v>
          </cell>
          <cell r="D133">
            <v>1941</v>
          </cell>
          <cell r="E133">
            <v>50</v>
          </cell>
        </row>
        <row r="134">
          <cell r="C134" t="str">
            <v>闫飞飞</v>
          </cell>
          <cell r="D134">
            <v>1837</v>
          </cell>
          <cell r="E134">
            <v>50</v>
          </cell>
        </row>
        <row r="135">
          <cell r="C135" t="str">
            <v>靖哲</v>
          </cell>
          <cell r="D135">
            <v>1438</v>
          </cell>
          <cell r="E135" t="str">
            <v>C-</v>
          </cell>
        </row>
        <row r="136">
          <cell r="C136" t="str">
            <v>孙浩</v>
          </cell>
          <cell r="D136">
            <v>1998</v>
          </cell>
          <cell r="E136">
            <v>50</v>
          </cell>
        </row>
        <row r="137">
          <cell r="C137" t="str">
            <v>李欣宇</v>
          </cell>
          <cell r="D137">
            <v>2003</v>
          </cell>
          <cell r="E137">
            <v>48</v>
          </cell>
        </row>
        <row r="138">
          <cell r="C138" t="str">
            <v>范飞飞</v>
          </cell>
          <cell r="D138">
            <v>1503</v>
          </cell>
          <cell r="E138">
            <v>50</v>
          </cell>
        </row>
        <row r="139">
          <cell r="C139" t="str">
            <v>杜志恒</v>
          </cell>
          <cell r="D139">
            <v>2167</v>
          </cell>
          <cell r="E139">
            <v>50</v>
          </cell>
        </row>
        <row r="140">
          <cell r="C140" t="str">
            <v>李谦</v>
          </cell>
          <cell r="D140">
            <v>2110</v>
          </cell>
          <cell r="E140">
            <v>46</v>
          </cell>
        </row>
        <row r="141">
          <cell r="C141" t="str">
            <v>杨帅</v>
          </cell>
          <cell r="D141">
            <v>1963</v>
          </cell>
          <cell r="E141">
            <v>50</v>
          </cell>
        </row>
        <row r="142">
          <cell r="C142" t="str">
            <v>李刚</v>
          </cell>
          <cell r="D142">
            <v>1567</v>
          </cell>
          <cell r="E142">
            <v>50</v>
          </cell>
        </row>
        <row r="143">
          <cell r="C143" t="str">
            <v>李凡</v>
          </cell>
          <cell r="D143">
            <v>1775</v>
          </cell>
          <cell r="E143">
            <v>48</v>
          </cell>
        </row>
      </sheetData>
    </sheetDataSet>
  </externalBook>
</externalLink>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sheetPr>
    <outlinePr summaryBelow="1" summaryRight="1"/>
    <pageSetUpPr/>
  </sheetPr>
  <dimension ref="A1:V132"/>
  <sheetViews>
    <sheetView tabSelected="1" topLeftCell="B1" workbookViewId="0">
      <pane xSplit="2" ySplit="2" topLeftCell="D3" activePane="bottomRight" state="frozen"/>
      <selection activeCell="A1" sqref="A1"/>
      <selection pane="topRight" activeCell="A1" sqref="A1"/>
      <selection pane="bottomLeft" activeCell="A1" sqref="A1"/>
      <selection pane="bottomRight" activeCell="M4" sqref="M4"/>
    </sheetView>
  </sheetViews>
  <sheetFormatPr baseColWidth="8" defaultColWidth="11.2307692307692" defaultRowHeight="16.8"/>
  <cols>
    <col width="27.3846153846154" customWidth="1" style="1" min="1" max="1"/>
    <col width="8.15384615384615" customWidth="1" style="1" min="2" max="2"/>
    <col width="10" customWidth="1" style="1" min="3" max="3"/>
    <col width="9.69230769230769" customWidth="1" style="1" min="4" max="4"/>
    <col width="12.1538461538462" customWidth="1" style="1" min="5" max="5"/>
    <col width="15" customWidth="1" style="1" min="6" max="6"/>
    <col width="12.1538461538462" customWidth="1" style="1" min="7" max="9"/>
    <col width="13.7788461538462" customWidth="1" style="1" min="10" max="10"/>
    <col width="14.8461538461538" customWidth="1" style="1" min="11" max="11"/>
    <col width="12.1538461538462" customWidth="1" style="1" min="12" max="13"/>
    <col width="11.3846153846154" customWidth="1" style="1" min="14" max="14"/>
    <col width="12.6153846153846" customWidth="1" style="1" min="15" max="15"/>
    <col width="56.7211538461538" customWidth="1" style="1" min="16" max="16"/>
    <col width="22.4326923076923" customWidth="1" style="1" min="17" max="17"/>
    <col width="20.5096153846154" customWidth="1" style="1" min="18" max="18"/>
    <col width="21.1538461538462" customWidth="1" style="1" min="19" max="19"/>
    <col width="20.5096153846154" customWidth="1" style="1" min="20" max="20"/>
    <col width="21" customWidth="1" style="1" min="21" max="21"/>
    <col width="17.1538461538462" customWidth="1" style="1" min="22" max="22"/>
    <col width="11.2307692307692" customWidth="1" style="1" min="23" max="16384"/>
  </cols>
  <sheetData>
    <row r="1">
      <c r="A1" s="2" t="inlineStr">
        <is>
          <t>一级部门</t>
        </is>
      </c>
      <c r="B1" s="2" t="inlineStr">
        <is>
          <t>负责人</t>
        </is>
      </c>
      <c r="C1" s="2" t="inlineStr">
        <is>
          <t>姓名</t>
        </is>
      </c>
      <c r="D1" s="2" t="inlineStr">
        <is>
          <t>工号</t>
        </is>
      </c>
      <c r="E1" s="2" t="inlineStr">
        <is>
          <t>技术级别</t>
        </is>
      </c>
      <c r="F1" s="2" t="inlineStr">
        <is>
          <t>质量分（50）</t>
        </is>
      </c>
      <c r="G1" s="27" t="inlineStr">
        <is>
          <t>工作任务（40）</t>
        </is>
      </c>
      <c r="H1" s="83" t="n"/>
      <c r="I1" s="84" t="n"/>
      <c r="J1" s="27" t="inlineStr">
        <is>
          <t>工作评价（10）</t>
        </is>
      </c>
      <c r="K1" s="84" t="n"/>
      <c r="L1" s="33" t="inlineStr">
        <is>
          <t>加分项（10）</t>
        </is>
      </c>
      <c r="M1" s="85" t="n"/>
      <c r="N1" s="34" t="inlineStr">
        <is>
          <t>绩效总分</t>
        </is>
      </c>
      <c r="O1" s="34" t="inlineStr">
        <is>
          <t>绩效评定</t>
        </is>
      </c>
      <c r="P1" s="2" t="inlineStr">
        <is>
          <t>绩效评价</t>
        </is>
      </c>
      <c r="Q1" s="2" t="inlineStr">
        <is>
          <t>工时情况</t>
        </is>
      </c>
      <c r="R1" s="86" t="n"/>
      <c r="S1" s="86" t="n"/>
      <c r="T1" s="86" t="n"/>
      <c r="U1" s="86" t="n"/>
      <c r="V1" s="85" t="n"/>
    </row>
    <row r="2" ht="34" customHeight="1" s="70">
      <c r="A2" s="87" t="n"/>
      <c r="B2" s="87" t="n"/>
      <c r="C2" s="87" t="n"/>
      <c r="D2" s="87" t="n"/>
      <c r="E2" s="87" t="n"/>
      <c r="F2" s="87" t="n"/>
      <c r="G2" s="16" t="inlineStr">
        <is>
          <t>考核积分</t>
        </is>
      </c>
      <c r="H2" s="17" t="inlineStr">
        <is>
          <t>获得积分</t>
        </is>
      </c>
      <c r="I2" s="29" t="inlineStr">
        <is>
          <t>评价分数</t>
        </is>
      </c>
      <c r="J2" s="30" t="inlineStr">
        <is>
          <t>外部评价</t>
        </is>
      </c>
      <c r="K2" s="16" t="inlineStr">
        <is>
          <t>延长工时情况</t>
        </is>
      </c>
      <c r="L2" s="3" t="inlineStr">
        <is>
          <t>代码评审</t>
        </is>
      </c>
      <c r="M2" s="3" t="inlineStr">
        <is>
          <t>技术贡献</t>
        </is>
      </c>
      <c r="N2" s="88" t="n"/>
      <c r="O2" s="88" t="n"/>
      <c r="P2" s="87" t="n"/>
      <c r="Q2" s="44" t="inlineStr">
        <is>
          <t>月度实际工作日（天）</t>
        </is>
      </c>
      <c r="R2" s="44" t="inlineStr">
        <is>
          <t>月度标准工时（小时）</t>
        </is>
      </c>
      <c r="S2" s="44" t="inlineStr">
        <is>
          <t>月度考勤总工时（小时）</t>
        </is>
      </c>
      <c r="T2" s="44" t="inlineStr">
        <is>
          <t>内控提交工时（小时）</t>
        </is>
      </c>
      <c r="U2" s="44" t="inlineStr">
        <is>
          <t>内控未提交日报次数（次）</t>
        </is>
      </c>
      <c r="V2" s="44" t="inlineStr">
        <is>
          <t>超过22：00打卡次数</t>
        </is>
      </c>
    </row>
    <row r="3" ht="101" customHeight="1" s="70">
      <c r="A3" s="21" t="inlineStr">
        <is>
          <t>集中管控产品线</t>
        </is>
      </c>
      <c r="B3" s="37" t="inlineStr">
        <is>
          <t>付少波</t>
        </is>
      </c>
      <c r="C3" s="21" t="inlineStr">
        <is>
          <t>潘东</t>
        </is>
      </c>
      <c r="D3" s="21" t="inlineStr">
        <is>
          <t>1437</t>
        </is>
      </c>
      <c r="E3" s="21" t="inlineStr">
        <is>
          <t>T6</t>
        </is>
      </c>
      <c r="F3" s="20" t="n">
        <v>50</v>
      </c>
      <c r="G3" s="21" t="n">
        <v>34.2</v>
      </c>
      <c r="H3" s="21" t="n">
        <v>35</v>
      </c>
      <c r="I3" s="21" t="n">
        <v>30</v>
      </c>
      <c r="J3" s="89" t="n">
        <v>7</v>
      </c>
      <c r="K3" s="89" t="n">
        <v>0</v>
      </c>
      <c r="L3" s="89" t="n">
        <v>0</v>
      </c>
      <c r="M3" s="89" t="n">
        <v>0</v>
      </c>
      <c r="N3" s="37" t="n">
        <v>87</v>
      </c>
      <c r="O3" s="37" t="inlineStr">
        <is>
          <t>C</t>
        </is>
      </c>
      <c r="P3" s="39" t="inlineStr">
        <is>
          <t>完成管控541版本测试过程中问题修复以及各个轮次提测，并完成管控542版本3个start模块的flex适配工作工作量较大，保证了产品的研发进度，项目方面支持首创日志审计项目完成Windows、Linux、路由器、防火墙、交换机、IPS、WAF、天擎、EDR、天眼、Vcenter10种设备类型的日志对接联调，保证了项目现场进度，工作表现较好</t>
        </is>
      </c>
      <c r="Q3" s="21" t="n">
        <v>19</v>
      </c>
      <c r="R3" s="21" t="n">
        <v>152</v>
      </c>
      <c r="S3" s="21" t="n">
        <v>140.11</v>
      </c>
      <c r="T3" s="21" t="n">
        <v>136</v>
      </c>
      <c r="U3" s="21" t="n">
        <v>2</v>
      </c>
      <c r="V3" s="21" t="n">
        <v>0</v>
      </c>
    </row>
    <row r="4" ht="68" customHeight="1" s="70">
      <c r="A4" s="21" t="inlineStr">
        <is>
          <t>集中管控产品线</t>
        </is>
      </c>
      <c r="B4" s="90" t="n"/>
      <c r="C4" s="21" t="inlineStr">
        <is>
          <t>李延</t>
        </is>
      </c>
      <c r="D4" s="21" t="inlineStr">
        <is>
          <t>1727</t>
        </is>
      </c>
      <c r="E4" s="21" t="inlineStr">
        <is>
          <t>T8</t>
        </is>
      </c>
      <c r="F4" s="20" t="n">
        <v>50</v>
      </c>
      <c r="G4" s="21" t="n">
        <v>45.6</v>
      </c>
      <c r="H4" s="21" t="n">
        <v>54.76</v>
      </c>
      <c r="I4" s="21" t="n">
        <v>32</v>
      </c>
      <c r="J4" s="89" t="n">
        <v>7</v>
      </c>
      <c r="K4" s="89" t="n">
        <v>0</v>
      </c>
      <c r="L4" s="89" t="n">
        <v>1</v>
      </c>
      <c r="M4" s="89" t="n">
        <v>0</v>
      </c>
      <c r="N4" s="37" t="n">
        <v>90</v>
      </c>
      <c r="O4" s="38" t="inlineStr">
        <is>
          <t>C+</t>
        </is>
      </c>
      <c r="P4" s="39" t="inlineStr">
        <is>
          <t>高效支持脱敏系统解决伪行、伪列、数据库水印、水印提取等动能开发以及自测，并完成脱敏系统适配mybatis-flex架构搭建并解决适配flex过程中难点问题，完成任务质量较好</t>
        </is>
      </c>
      <c r="Q4" s="21" t="n">
        <v>19</v>
      </c>
      <c r="R4" s="21" t="n">
        <v>152</v>
      </c>
      <c r="S4" s="21" t="n">
        <v>149.41</v>
      </c>
      <c r="T4" s="21" t="n">
        <v>146</v>
      </c>
      <c r="U4" s="21" t="n">
        <v>0</v>
      </c>
      <c r="V4" s="21" t="n">
        <v>0</v>
      </c>
    </row>
    <row r="5" ht="51" customHeight="1" s="70">
      <c r="A5" s="21" t="inlineStr">
        <is>
          <t>集中管控产品线</t>
        </is>
      </c>
      <c r="B5" s="90" t="n"/>
      <c r="C5" s="21" t="inlineStr">
        <is>
          <t>郝文涛</t>
        </is>
      </c>
      <c r="D5" s="21" t="inlineStr">
        <is>
          <t>1806</t>
        </is>
      </c>
      <c r="E5" s="21" t="inlineStr">
        <is>
          <t>T6</t>
        </is>
      </c>
      <c r="F5" s="20" t="n">
        <v>50</v>
      </c>
      <c r="G5" s="21" t="n">
        <v>34.2</v>
      </c>
      <c r="H5" s="21" t="n">
        <v>38.51</v>
      </c>
      <c r="I5" s="21" t="n">
        <v>31</v>
      </c>
      <c r="J5" s="89" t="n">
        <v>7</v>
      </c>
      <c r="K5" s="89" t="n">
        <v>0</v>
      </c>
      <c r="L5" s="89" t="n">
        <v>0</v>
      </c>
      <c r="M5" s="89" t="n">
        <v>0</v>
      </c>
      <c r="N5" s="37" t="n">
        <v>88</v>
      </c>
      <c r="O5" s="37" t="inlineStr">
        <is>
          <t>C</t>
        </is>
      </c>
      <c r="P5" s="39" t="inlineStr">
        <is>
          <t>完成管控541版本测试过程中问题修复以及提测轮次冒烟测试支持，并支持542版本适配felx完成ueba、采集存储、资产中心、spark等多个服务模块的flex适配工作，工作态度积极</t>
        </is>
      </c>
      <c r="Q5" s="21" t="n">
        <v>19</v>
      </c>
      <c r="R5" s="21" t="n">
        <v>152</v>
      </c>
      <c r="S5" s="21" t="n">
        <v>167.48</v>
      </c>
      <c r="T5" s="21" t="n">
        <v>154</v>
      </c>
      <c r="U5" s="21" t="n">
        <v>0</v>
      </c>
      <c r="V5" s="21" t="n">
        <v>0</v>
      </c>
    </row>
    <row r="6" ht="84" customHeight="1" s="70">
      <c r="A6" s="21" t="inlineStr">
        <is>
          <t>集中管控产品线</t>
        </is>
      </c>
      <c r="B6" s="90" t="n"/>
      <c r="C6" s="21" t="inlineStr">
        <is>
          <t>王贤团</t>
        </is>
      </c>
      <c r="D6" s="21" t="inlineStr">
        <is>
          <t>1927</t>
        </is>
      </c>
      <c r="E6" s="21" t="inlineStr">
        <is>
          <t>T6</t>
        </is>
      </c>
      <c r="F6" s="20" t="n">
        <v>50</v>
      </c>
      <c r="G6" s="21" t="n">
        <v>34.2</v>
      </c>
      <c r="H6" s="21" t="n">
        <v>38.4</v>
      </c>
      <c r="I6" s="21" t="n">
        <v>31</v>
      </c>
      <c r="J6" s="89" t="n">
        <v>7</v>
      </c>
      <c r="K6" s="89" t="n">
        <v>0</v>
      </c>
      <c r="L6" s="89" t="n">
        <v>0</v>
      </c>
      <c r="M6" s="89" t="n">
        <v>0</v>
      </c>
      <c r="N6" s="37" t="n">
        <v>88</v>
      </c>
      <c r="O6" s="38" t="inlineStr">
        <is>
          <t>C+</t>
        </is>
      </c>
      <c r="P6" s="39" t="inlineStr">
        <is>
          <t>在541需求变更情况下积极主动并高效完成新增需求的开发，保证了541版本的开发和测试进度，并完成542版本flex适配文件溯源、规则引擎、business等模块适配，数据审计组件方面支持ndlp542版本完成5个需求点功能开发和联调，联调过程中仅发现一个bug，功能完成质量较好</t>
        </is>
      </c>
      <c r="Q6" s="21" t="n">
        <v>19</v>
      </c>
      <c r="R6" s="21" t="n">
        <v>152</v>
      </c>
      <c r="S6" s="21" t="n">
        <v>158.31</v>
      </c>
      <c r="T6" s="21" t="n">
        <v>153.5</v>
      </c>
      <c r="U6" s="21" t="n">
        <v>0</v>
      </c>
      <c r="V6" s="21" t="n">
        <v>0</v>
      </c>
    </row>
    <row r="7" ht="34" customHeight="1" s="70">
      <c r="A7" s="21" t="inlineStr">
        <is>
          <t>集中管控产品线</t>
        </is>
      </c>
      <c r="B7" s="90" t="n"/>
      <c r="C7" s="21" t="inlineStr">
        <is>
          <t>王梦琦</t>
        </is>
      </c>
      <c r="D7" s="21" t="inlineStr">
        <is>
          <t>2169</t>
        </is>
      </c>
      <c r="E7" s="21" t="inlineStr">
        <is>
          <t>T2</t>
        </is>
      </c>
      <c r="F7" s="20" t="n">
        <v>50</v>
      </c>
      <c r="G7" s="21" t="n">
        <v>6</v>
      </c>
      <c r="H7" s="21" t="n">
        <v>6</v>
      </c>
      <c r="I7" s="21" t="n">
        <v>30</v>
      </c>
      <c r="J7" s="89" t="n">
        <v>5</v>
      </c>
      <c r="K7" s="89" t="n">
        <v>0</v>
      </c>
      <c r="L7" s="89" t="n">
        <v>0</v>
      </c>
      <c r="M7" s="89" t="n">
        <v>0</v>
      </c>
      <c r="N7" s="37" t="n">
        <v>85</v>
      </c>
      <c r="O7" s="38" t="inlineStr">
        <is>
          <t>D</t>
        </is>
      </c>
      <c r="P7" s="39" t="inlineStr">
        <is>
          <t>10月18日离职总计工作6天，请假4天，完成终端541版本哈尔滨银行项目适配flex自测工作和交接工作</t>
        </is>
      </c>
      <c r="Q7" s="21" t="n">
        <v>6</v>
      </c>
      <c r="R7" s="21" t="n">
        <v>40</v>
      </c>
      <c r="S7" s="21" t="n">
        <v>43.33</v>
      </c>
      <c r="T7" s="21" t="n">
        <v>48</v>
      </c>
      <c r="U7" s="21" t="n">
        <v>13</v>
      </c>
      <c r="V7" s="21" t="n">
        <v>0</v>
      </c>
    </row>
    <row r="8" ht="84" customHeight="1" s="70">
      <c r="A8" s="21" t="inlineStr">
        <is>
          <t>集中管控产品线</t>
        </is>
      </c>
      <c r="B8" s="90" t="n"/>
      <c r="C8" s="21" t="inlineStr">
        <is>
          <t>侯文广</t>
        </is>
      </c>
      <c r="D8" s="21" t="inlineStr">
        <is>
          <t>1777</t>
        </is>
      </c>
      <c r="E8" s="21" t="inlineStr">
        <is>
          <t>T6</t>
        </is>
      </c>
      <c r="F8" s="20" t="n">
        <v>50</v>
      </c>
      <c r="G8" s="21" t="n">
        <v>34.2</v>
      </c>
      <c r="H8" s="21" t="n">
        <v>37.13</v>
      </c>
      <c r="I8" s="21" t="n">
        <v>30</v>
      </c>
      <c r="J8" s="89" t="n">
        <v>7</v>
      </c>
      <c r="K8" s="89" t="n">
        <v>0</v>
      </c>
      <c r="L8" s="89" t="n">
        <v>0</v>
      </c>
      <c r="M8" s="89" t="n">
        <v>0</v>
      </c>
      <c r="N8" s="37" t="n">
        <v>87</v>
      </c>
      <c r="O8" s="37" t="inlineStr">
        <is>
          <t>C</t>
        </is>
      </c>
      <c r="P8" s="39" t="inlineStr">
        <is>
          <t>完成管控542版本flex适配规则引擎starter、日志仓库、日志采集等模块功能的flex适配，并支持完成安盟项目3个需求功能点开发，支持太原项目完成现场10个以上对接任务，监管课题项目完成环境和5中数据库采集配置任务，按时完成工作任务</t>
        </is>
      </c>
      <c r="Q8" s="21" t="n">
        <v>19</v>
      </c>
      <c r="R8" s="21" t="n">
        <v>152</v>
      </c>
      <c r="S8" s="21" t="n">
        <v>149.63</v>
      </c>
      <c r="T8" s="21" t="n">
        <v>145</v>
      </c>
      <c r="U8" s="21" t="n">
        <v>0</v>
      </c>
      <c r="V8" s="21" t="n">
        <v>0</v>
      </c>
    </row>
    <row r="9" ht="84" customHeight="1" s="70">
      <c r="A9" s="21" t="inlineStr">
        <is>
          <t>集中管控产品线</t>
        </is>
      </c>
      <c r="B9" s="90" t="n"/>
      <c r="C9" s="21" t="inlineStr">
        <is>
          <t>王泽文</t>
        </is>
      </c>
      <c r="D9" s="21" t="inlineStr">
        <is>
          <t>1974</t>
        </is>
      </c>
      <c r="E9" s="21" t="inlineStr">
        <is>
          <t>T6</t>
        </is>
      </c>
      <c r="F9" s="20" t="n">
        <v>50</v>
      </c>
      <c r="G9" s="21" t="n">
        <v>34.2</v>
      </c>
      <c r="H9" s="21" t="n">
        <v>36.54</v>
      </c>
      <c r="I9" s="21" t="n">
        <v>30</v>
      </c>
      <c r="J9" s="89" t="n">
        <v>7</v>
      </c>
      <c r="K9" s="89" t="n">
        <v>0</v>
      </c>
      <c r="L9" s="89" t="n">
        <v>0</v>
      </c>
      <c r="M9" s="89" t="n">
        <v>0</v>
      </c>
      <c r="N9" s="37" t="n">
        <v>87</v>
      </c>
      <c r="O9" s="37" t="inlineStr">
        <is>
          <t>C</t>
        </is>
      </c>
      <c r="P9" s="39" t="inlineStr">
        <is>
          <t>完成浙商、浦发、高法、安盟、交行、上海农商、宁夏银行、浦银租赁、交银租赁、山西长治、徽商、天津农商、邮储等项目现场反馈问题以及需求功能开发和测试支持，高效的解决了项目现场反馈问题和需求，工作完成质量较好</t>
        </is>
      </c>
      <c r="Q9" s="21" t="n">
        <v>19</v>
      </c>
      <c r="R9" s="21" t="n">
        <v>152</v>
      </c>
      <c r="S9" s="21" t="n">
        <v>149</v>
      </c>
      <c r="T9" s="21" t="n">
        <v>146</v>
      </c>
      <c r="U9" s="21" t="n">
        <v>0</v>
      </c>
      <c r="V9" s="21" t="n">
        <v>0</v>
      </c>
    </row>
    <row r="10" ht="84" customHeight="1" s="70">
      <c r="A10" s="21" t="inlineStr">
        <is>
          <t>集中管控产品线</t>
        </is>
      </c>
      <c r="B10" s="90" t="n"/>
      <c r="C10" s="21" t="inlineStr">
        <is>
          <t>白海洋</t>
        </is>
      </c>
      <c r="D10" s="21" t="inlineStr">
        <is>
          <t>1065</t>
        </is>
      </c>
      <c r="E10" s="21" t="inlineStr">
        <is>
          <t>T8</t>
        </is>
      </c>
      <c r="F10" s="20" t="n">
        <v>48</v>
      </c>
      <c r="G10" s="21" t="n">
        <v>45.6</v>
      </c>
      <c r="H10" s="21" t="n">
        <v>45.61</v>
      </c>
      <c r="I10" s="21" t="n">
        <v>30</v>
      </c>
      <c r="J10" s="89" t="n">
        <v>7</v>
      </c>
      <c r="K10" s="89" t="n">
        <v>0</v>
      </c>
      <c r="L10" s="89" t="n">
        <v>1</v>
      </c>
      <c r="M10" s="89" t="n">
        <v>0</v>
      </c>
      <c r="N10" s="37" t="n">
        <v>86</v>
      </c>
      <c r="O10" s="38" t="inlineStr">
        <is>
          <t>C-</t>
        </is>
      </c>
      <c r="P10" s="39" t="inlineStr">
        <is>
          <t>完成终端541F01版本、管控541、统一平台541产品相关需求开发以及测试过程中问题修复，并支持完成安盟项目整体ui规范适配和新增项目需求功能开发，并保证支持多个产品线产品和项目的前端功能和问题处理，修复bug新引入一个影响绩效分，整体工作态度积极</t>
        </is>
      </c>
      <c r="Q10" s="21" t="n">
        <v>19</v>
      </c>
      <c r="R10" s="21" t="n">
        <v>152</v>
      </c>
      <c r="S10" s="21" t="n">
        <v>161.16</v>
      </c>
      <c r="T10" s="21" t="n">
        <v>156.4</v>
      </c>
      <c r="U10" s="21" t="n">
        <v>0</v>
      </c>
      <c r="V10" s="21" t="n">
        <v>0</v>
      </c>
    </row>
    <row r="11" ht="84" customHeight="1" s="70">
      <c r="A11" s="21" t="inlineStr">
        <is>
          <t>集中管控产品线</t>
        </is>
      </c>
      <c r="B11" s="90" t="n"/>
      <c r="C11" s="21" t="inlineStr">
        <is>
          <t>刘蓬</t>
        </is>
      </c>
      <c r="D11" s="21" t="inlineStr">
        <is>
          <t>1281</t>
        </is>
      </c>
      <c r="E11" s="21" t="inlineStr">
        <is>
          <t>T7</t>
        </is>
      </c>
      <c r="F11" s="20" t="n">
        <v>48</v>
      </c>
      <c r="G11" s="21" t="n">
        <v>41.8</v>
      </c>
      <c r="H11" s="21" t="n">
        <v>50.35</v>
      </c>
      <c r="I11" s="21" t="n">
        <v>32</v>
      </c>
      <c r="J11" s="89" t="n">
        <v>9</v>
      </c>
      <c r="K11" s="89" t="n">
        <v>0</v>
      </c>
      <c r="L11" s="89" t="n">
        <v>0</v>
      </c>
      <c r="M11" s="89" t="n">
        <v>0</v>
      </c>
      <c r="N11" s="37" t="n">
        <v>89</v>
      </c>
      <c r="O11" s="38" t="inlineStr">
        <is>
          <t>C+</t>
        </is>
      </c>
      <c r="P11" s="39" t="inlineStr">
        <is>
          <t>完成脱敏260版本、管控541版本前端需求开发以及测试过程中问题修复工作，整体开发和问题修复效率较高，并在28所项目前端问题处理进度慢的情况下，出差28s项目现场完成统一平台、审计组件前端流水线、指令交互等问题处理，保证了项目进度，整体工作表现较好</t>
        </is>
      </c>
      <c r="Q11" s="21" t="n">
        <v>19</v>
      </c>
      <c r="R11" s="21" t="n">
        <v>152</v>
      </c>
      <c r="S11" s="21" t="n">
        <v>120.73</v>
      </c>
      <c r="T11" s="21" t="n">
        <v>173.5</v>
      </c>
      <c r="U11" s="21" t="n">
        <v>0</v>
      </c>
      <c r="V11" s="21" t="n">
        <v>0</v>
      </c>
    </row>
    <row r="12" ht="51" customHeight="1" s="70">
      <c r="A12" s="21" t="inlineStr">
        <is>
          <t>集中管控产品线</t>
        </is>
      </c>
      <c r="B12" s="90" t="n"/>
      <c r="C12" s="21" t="inlineStr">
        <is>
          <t>樊英</t>
        </is>
      </c>
      <c r="D12" s="21" t="inlineStr">
        <is>
          <t>1809</t>
        </is>
      </c>
      <c r="E12" s="21" t="inlineStr">
        <is>
          <t>T4</t>
        </is>
      </c>
      <c r="F12" s="20" t="n">
        <v>50</v>
      </c>
      <c r="G12" s="21" t="n">
        <v>26.6</v>
      </c>
      <c r="H12" s="21" t="n">
        <v>30.27</v>
      </c>
      <c r="I12" s="21" t="n">
        <v>31</v>
      </c>
      <c r="J12" s="89" t="n">
        <v>7</v>
      </c>
      <c r="K12" s="89" t="n">
        <v>0</v>
      </c>
      <c r="L12" s="89" t="n">
        <v>0</v>
      </c>
      <c r="M12" s="89" t="n">
        <v>0</v>
      </c>
      <c r="N12" s="37" t="n">
        <v>88</v>
      </c>
      <c r="O12" s="37" t="inlineStr">
        <is>
          <t>C</t>
        </is>
      </c>
      <c r="P12" s="39" t="inlineStr">
        <is>
          <t>支持完成治理产品541版本资产分类分级地图、非结构化采集、数据源驱动、mac地址新增等需求功能开发，并支持完成前后端联调过程中问题修复，按时完成研发任务</t>
        </is>
      </c>
      <c r="Q12" s="21" t="n">
        <v>19</v>
      </c>
      <c r="R12" s="21" t="n">
        <v>152</v>
      </c>
      <c r="S12" s="21" t="n">
        <v>157.61</v>
      </c>
      <c r="T12" s="21" t="n">
        <v>155.24</v>
      </c>
      <c r="U12" s="21" t="n">
        <v>0</v>
      </c>
      <c r="V12" s="21" t="n">
        <v>0</v>
      </c>
    </row>
    <row r="13" ht="51" customHeight="1" s="70">
      <c r="A13" s="21" t="inlineStr">
        <is>
          <t>集中管控产品线</t>
        </is>
      </c>
      <c r="B13" s="90" t="n"/>
      <c r="C13" s="21" t="inlineStr">
        <is>
          <t>张军</t>
        </is>
      </c>
      <c r="D13" s="21" t="inlineStr">
        <is>
          <t>2175</t>
        </is>
      </c>
      <c r="E13" s="21" t="inlineStr">
        <is>
          <t>T2</t>
        </is>
      </c>
      <c r="F13" s="20" t="n">
        <v>50</v>
      </c>
      <c r="G13" s="21" t="n">
        <v>19</v>
      </c>
      <c r="H13" s="21" t="n">
        <v>20.3</v>
      </c>
      <c r="I13" s="21" t="n">
        <v>30</v>
      </c>
      <c r="J13" s="89" t="n">
        <v>5</v>
      </c>
      <c r="K13" s="89" t="n">
        <v>0</v>
      </c>
      <c r="L13" s="89" t="n">
        <v>0</v>
      </c>
      <c r="M13" s="89" t="n">
        <v>0</v>
      </c>
      <c r="N13" s="37" t="n">
        <v>85</v>
      </c>
      <c r="O13" s="38" t="inlineStr">
        <is>
          <t>C-</t>
        </is>
      </c>
      <c r="P13" s="39" t="inlineStr">
        <is>
          <t>完成统一办公平台所有前端需求的功能开发，包括演示门户、周报任务、产品手册、团队费用、企微会话、授权等相关需求和问题修复，任务完成质量一般</t>
        </is>
      </c>
      <c r="Q13" s="21" t="n">
        <v>19</v>
      </c>
      <c r="R13" s="21" t="n">
        <v>152</v>
      </c>
      <c r="S13" s="21" t="n">
        <v>142.7</v>
      </c>
      <c r="T13" s="21" t="n">
        <v>141.65</v>
      </c>
      <c r="U13" s="21" t="n">
        <v>0</v>
      </c>
      <c r="V13" s="21" t="n">
        <v>0</v>
      </c>
    </row>
    <row r="14" ht="68" customHeight="1" s="70">
      <c r="A14" s="21" t="inlineStr">
        <is>
          <t>集中管控产品线</t>
        </is>
      </c>
      <c r="B14" s="91" t="n"/>
      <c r="C14" s="21" t="inlineStr">
        <is>
          <t>任建强</t>
        </is>
      </c>
      <c r="D14" s="21" t="inlineStr">
        <is>
          <t>2217</t>
        </is>
      </c>
      <c r="E14" s="21" t="inlineStr">
        <is>
          <t>T2</t>
        </is>
      </c>
      <c r="F14" s="20" t="n">
        <v>50</v>
      </c>
      <c r="G14" s="21" t="n">
        <v>19</v>
      </c>
      <c r="H14" s="21" t="n">
        <v>20.07</v>
      </c>
      <c r="I14" s="21" t="n">
        <v>30</v>
      </c>
      <c r="J14" s="89" t="n">
        <v>7</v>
      </c>
      <c r="K14" s="89" t="n">
        <v>0</v>
      </c>
      <c r="L14" s="89" t="n">
        <v>0</v>
      </c>
      <c r="M14" s="89" t="n">
        <v>0</v>
      </c>
      <c r="N14" s="37" t="n">
        <v>87</v>
      </c>
      <c r="O14" s="37" t="inlineStr">
        <is>
          <t>C</t>
        </is>
      </c>
      <c r="P14" s="39" t="inlineStr">
        <is>
          <t>完成合规检查工具5.1.0版本前端需求开发以及联调自测，并支持合规检查工具测试过程中问题修复，并支持完成安盟项目管控中心、资产中心、监测中心相关ui规范处理，按时完成研发任务</t>
        </is>
      </c>
      <c r="Q14" s="21" t="n">
        <v>19</v>
      </c>
      <c r="R14" s="21" t="n">
        <v>152</v>
      </c>
      <c r="S14" s="21" t="n">
        <v>165</v>
      </c>
      <c r="T14" s="21" t="n">
        <v>160.5</v>
      </c>
      <c r="U14" s="21" t="n">
        <v>0</v>
      </c>
      <c r="V14" s="21" t="n">
        <v>0</v>
      </c>
    </row>
    <row r="15" ht="17" customHeight="1" s="70">
      <c r="A15" s="21" t="inlineStr">
        <is>
          <t>质量管理部</t>
        </is>
      </c>
      <c r="B15" s="37" t="inlineStr">
        <is>
          <t>闫箐</t>
        </is>
      </c>
      <c r="C15" s="9" t="inlineStr">
        <is>
          <t>权晓茹</t>
        </is>
      </c>
      <c r="D15" s="9" t="n">
        <v>1459</v>
      </c>
      <c r="E15" s="9" t="inlineStr">
        <is>
          <t>T6</t>
        </is>
      </c>
      <c r="F15" s="22">
        <f>VLOOKUP(C15,[1]质量分!B:E,3,FALSE)</f>
        <v/>
      </c>
      <c r="G15" s="22">
        <f>VLOOKUP(C15,[1]系统导出数据!B:M,4,FALSE)</f>
        <v/>
      </c>
      <c r="H15" s="22">
        <f>VLOOKUP(C15,[1]系统导出数据!B:M,5,FALSE)</f>
        <v/>
      </c>
      <c r="I15" s="22">
        <f>VLOOKUP(C15,[1]系统导出数据!B:M,6,FALSE)</f>
        <v/>
      </c>
      <c r="J15" s="22" t="n">
        <v>5</v>
      </c>
      <c r="K15" s="22">
        <f>VLOOKUP(C15,[1]系统导出数据!B:O,14,FALSE)</f>
        <v/>
      </c>
      <c r="L15" s="89" t="n">
        <v>0</v>
      </c>
      <c r="M15" s="89" t="n">
        <v>0</v>
      </c>
      <c r="N15" s="22">
        <f>SUM(I15:M15)+F15</f>
        <v/>
      </c>
      <c r="O15" s="22" t="inlineStr">
        <is>
          <t>C</t>
        </is>
      </c>
      <c r="P15" s="40" t="inlineStr">
        <is>
          <t>休产假</t>
        </is>
      </c>
      <c r="Q15" s="22">
        <f>VLOOKUP(C15,[1]系统导出数据!B:M,7,FALSE)</f>
        <v/>
      </c>
      <c r="R15" s="22">
        <f>VLOOKUP(C15,[1]系统导出数据!B:M,8,FALSE)</f>
        <v/>
      </c>
      <c r="S15" s="22">
        <f>VLOOKUP(C15,[1]系统导出数据!B:M,9,FALSE)</f>
        <v/>
      </c>
      <c r="T15" s="22">
        <f>VLOOKUP(C15,[1]系统导出数据!B:M,10,FALSE)</f>
        <v/>
      </c>
      <c r="U15" s="22">
        <f>VLOOKUP(C15,[1]系统导出数据!B:M,11,FALSE)</f>
        <v/>
      </c>
      <c r="V15" s="22">
        <f>VLOOKUP(C15,[1]系统导出数据!B:M,12,FALSE)</f>
        <v/>
      </c>
    </row>
    <row r="16" ht="51" customHeight="1" s="70">
      <c r="A16" s="21" t="inlineStr">
        <is>
          <t>质量管理部</t>
        </is>
      </c>
      <c r="B16" s="90" t="n"/>
      <c r="C16" s="10" t="inlineStr">
        <is>
          <t>王淑霞</t>
        </is>
      </c>
      <c r="D16" s="10" t="n">
        <v>1229</v>
      </c>
      <c r="E16" s="10" t="inlineStr">
        <is>
          <t>T5</t>
        </is>
      </c>
      <c r="F16" s="10">
        <f>VLOOKUP(C16,[1]质量分!B:E,3,FALSE)</f>
        <v/>
      </c>
      <c r="G16" s="10">
        <f>VLOOKUP(C16,[1]系统导出数据!B:M,4,FALSE)</f>
        <v/>
      </c>
      <c r="H16" s="10">
        <f>VLOOKUP(C16,[1]系统导出数据!B:M,5,FALSE)</f>
        <v/>
      </c>
      <c r="I16" s="10">
        <f>VLOOKUP(C16,[1]系统导出数据!B:M,6,FALSE)</f>
        <v/>
      </c>
      <c r="J16" s="10" t="n">
        <v>5</v>
      </c>
      <c r="K16" s="10">
        <f>VLOOKUP(C16,[1]系统导出数据!B:O,14,FALSE)</f>
        <v/>
      </c>
      <c r="L16" s="89" t="n">
        <v>0</v>
      </c>
      <c r="M16" s="89" t="n">
        <v>0</v>
      </c>
      <c r="N16" s="10">
        <f>SUM(I16:M16)+F16</f>
        <v/>
      </c>
      <c r="O16" s="10" t="inlineStr">
        <is>
          <t>C</t>
        </is>
      </c>
      <c r="P16" s="41" t="inlineStr">
        <is>
          <t>负责脱敏260测试用例、方案输出，用例编写过程中能梳理需求不合理的点，及时与需求沟通并更新需求文档，用例质量较好；负责管控V541版本功能测试，测试质量良好；</t>
        </is>
      </c>
      <c r="Q16" s="10">
        <f>VLOOKUP(C16,[1]系统导出数据!B:M,7,FALSE)</f>
        <v/>
      </c>
      <c r="R16" s="10">
        <f>VLOOKUP(C16,[1]系统导出数据!B:M,8,FALSE)</f>
        <v/>
      </c>
      <c r="S16" s="10">
        <f>VLOOKUP(C16,[1]系统导出数据!B:M,9,FALSE)</f>
        <v/>
      </c>
      <c r="T16" s="10">
        <f>VLOOKUP(C16,[1]系统导出数据!B:M,10,FALSE)</f>
        <v/>
      </c>
      <c r="U16" s="10">
        <f>VLOOKUP(C16,[1]系统导出数据!B:M,11,FALSE)</f>
        <v/>
      </c>
      <c r="V16" s="10">
        <f>VLOOKUP(C16,[1]系统导出数据!B:M,12,FALSE)</f>
        <v/>
      </c>
    </row>
    <row r="17" ht="17" customHeight="1" s="70">
      <c r="A17" s="21" t="inlineStr">
        <is>
          <t>质量管理部</t>
        </is>
      </c>
      <c r="B17" s="90" t="n"/>
      <c r="C17" s="10" t="inlineStr">
        <is>
          <t>薛苗苗</t>
        </is>
      </c>
      <c r="D17" s="10" t="n">
        <v>1295</v>
      </c>
      <c r="E17" s="10" t="inlineStr">
        <is>
          <t>T6</t>
        </is>
      </c>
      <c r="F17" s="10">
        <f>VLOOKUP(C17,[1]质量分!B:E,3,FALSE)</f>
        <v/>
      </c>
      <c r="G17" s="10">
        <f>VLOOKUP(C17,[1]系统导出数据!B:M,4,FALSE)</f>
        <v/>
      </c>
      <c r="H17" s="10">
        <f>VLOOKUP(C17,[1]系统导出数据!B:M,5,FALSE)</f>
        <v/>
      </c>
      <c r="I17" s="10">
        <f>VLOOKUP(C17,[1]系统导出数据!B:M,6,FALSE)</f>
        <v/>
      </c>
      <c r="J17" s="10" t="n">
        <v>5</v>
      </c>
      <c r="K17" s="10">
        <f>VLOOKUP(C17,[1]系统导出数据!B:O,14,FALSE)</f>
        <v/>
      </c>
      <c r="L17" s="89" t="n">
        <v>0</v>
      </c>
      <c r="M17" s="89" t="n">
        <v>0</v>
      </c>
      <c r="N17" s="10">
        <f>SUM(I17:M17)+F17</f>
        <v/>
      </c>
      <c r="O17" s="10" t="inlineStr">
        <is>
          <t>C</t>
        </is>
      </c>
      <c r="P17" s="41" t="inlineStr">
        <is>
          <t>10月份请假，10.29之后已休产假。</t>
        </is>
      </c>
      <c r="Q17" s="10">
        <f>VLOOKUP(C17,[1]系统导出数据!B:M,7,FALSE)</f>
        <v/>
      </c>
      <c r="R17" s="10">
        <f>VLOOKUP(C17,[1]系统导出数据!B:M,8,FALSE)</f>
        <v/>
      </c>
      <c r="S17" s="10">
        <f>VLOOKUP(C17,[1]系统导出数据!B:M,9,FALSE)</f>
        <v/>
      </c>
      <c r="T17" s="10">
        <f>VLOOKUP(C17,[1]系统导出数据!B:M,10,FALSE)</f>
        <v/>
      </c>
      <c r="U17" s="10">
        <f>VLOOKUP(C17,[1]系统导出数据!B:M,11,FALSE)</f>
        <v/>
      </c>
      <c r="V17" s="10">
        <f>VLOOKUP(C17,[1]系统导出数据!B:M,12,FALSE)</f>
        <v/>
      </c>
    </row>
    <row r="18" ht="17" customHeight="1" s="70">
      <c r="A18" s="21" t="inlineStr">
        <is>
          <t>质量管理部</t>
        </is>
      </c>
      <c r="B18" s="90" t="n"/>
      <c r="C18" s="10" t="inlineStr">
        <is>
          <t>张宁</t>
        </is>
      </c>
      <c r="D18" s="10" t="n">
        <v>2001</v>
      </c>
      <c r="E18" s="10" t="inlineStr">
        <is>
          <t>T5</t>
        </is>
      </c>
      <c r="F18" s="10" t="n">
        <v>50</v>
      </c>
      <c r="G18" s="10">
        <f>VLOOKUP(C18,[1]系统导出数据!B:M,4,FALSE)</f>
        <v/>
      </c>
      <c r="H18" s="10">
        <f>VLOOKUP(C18,[1]系统导出数据!B:M,5,FALSE)</f>
        <v/>
      </c>
      <c r="I18" s="10">
        <f>VLOOKUP(C18,[1]系统导出数据!B:M,6,FALSE)</f>
        <v/>
      </c>
      <c r="J18" s="10" t="n">
        <v>5</v>
      </c>
      <c r="K18" s="10">
        <f>VLOOKUP(C18,[1]系统导出数据!B:O,14,FALSE)</f>
        <v/>
      </c>
      <c r="L18" s="89" t="n">
        <v>0</v>
      </c>
      <c r="M18" s="89" t="n">
        <v>0</v>
      </c>
      <c r="N18" s="10">
        <f>SUM(I18:M18)+F18</f>
        <v/>
      </c>
      <c r="O18" s="10" t="inlineStr">
        <is>
          <t>C</t>
        </is>
      </c>
      <c r="P18" s="41" t="inlineStr">
        <is>
          <t>10月份休假，正式离职日期10.11。</t>
        </is>
      </c>
      <c r="Q18" s="10">
        <f>VLOOKUP(C18,[1]系统导出数据!B:M,7,FALSE)</f>
        <v/>
      </c>
      <c r="R18" s="10">
        <f>VLOOKUP(C18,[1]系统导出数据!B:M,8,FALSE)</f>
        <v/>
      </c>
      <c r="S18" s="10">
        <f>VLOOKUP(C18,[1]系统导出数据!B:M,9,FALSE)</f>
        <v/>
      </c>
      <c r="T18" s="10">
        <f>VLOOKUP(C18,[1]系统导出数据!B:M,10,FALSE)</f>
        <v/>
      </c>
      <c r="U18" s="10">
        <f>VLOOKUP(C18,[1]系统导出数据!B:M,11,FALSE)</f>
        <v/>
      </c>
      <c r="V18" s="10">
        <f>VLOOKUP(C18,[1]系统导出数据!B:M,12,FALSE)</f>
        <v/>
      </c>
    </row>
    <row r="19" ht="51" customHeight="1" s="70">
      <c r="A19" s="21" t="inlineStr">
        <is>
          <t>质量管理部</t>
        </is>
      </c>
      <c r="B19" s="90" t="n"/>
      <c r="C19" s="10" t="inlineStr">
        <is>
          <t>李松</t>
        </is>
      </c>
      <c r="D19" s="10" t="n">
        <v>1156</v>
      </c>
      <c r="E19" s="10" t="inlineStr">
        <is>
          <t>T6</t>
        </is>
      </c>
      <c r="F19" s="10">
        <f>VLOOKUP(C19,[1]质量分!B:E,3,FALSE)</f>
        <v/>
      </c>
      <c r="G19" s="10">
        <f>VLOOKUP(C19,[1]系统导出数据!B:M,4,FALSE)</f>
        <v/>
      </c>
      <c r="H19" s="10">
        <f>VLOOKUP(C19,[1]系统导出数据!B:M,5,FALSE)</f>
        <v/>
      </c>
      <c r="I19" s="10">
        <f>VLOOKUP(C19,[1]系统导出数据!B:M,6,FALSE)</f>
        <v/>
      </c>
      <c r="J19" s="10" t="n">
        <v>5</v>
      </c>
      <c r="K19" s="10">
        <f>VLOOKUP(C19,[1]系统导出数据!B:O,14,FALSE)</f>
        <v/>
      </c>
      <c r="L19" s="89" t="n">
        <v>0</v>
      </c>
      <c r="M19" s="89" t="n">
        <v>0</v>
      </c>
      <c r="N19" s="10">
        <f>SUM(I19:M19)+F19</f>
        <v/>
      </c>
      <c r="O19" s="10" t="inlineStr">
        <is>
          <t>C</t>
        </is>
      </c>
      <c r="P19" s="41" t="inlineStr">
        <is>
          <t>完成集中管控V541版本性能测试工作；负责跟踪脱敏、数审、管控、治理产品测试及计划调整；支持各项目问题处理；</t>
        </is>
      </c>
      <c r="Q19" s="10">
        <f>VLOOKUP(C19,[1]系统导出数据!B:M,7,FALSE)</f>
        <v/>
      </c>
      <c r="R19" s="10">
        <f>VLOOKUP(C19,[1]系统导出数据!B:M,8,FALSE)</f>
        <v/>
      </c>
      <c r="S19" s="10">
        <f>VLOOKUP(C19,[1]系统导出数据!B:M,9,FALSE)</f>
        <v/>
      </c>
      <c r="T19" s="10">
        <f>VLOOKUP(C19,[1]系统导出数据!B:M,10,FALSE)</f>
        <v/>
      </c>
      <c r="U19" s="10">
        <f>VLOOKUP(C19,[1]系统导出数据!B:M,11,FALSE)</f>
        <v/>
      </c>
      <c r="V19" s="10">
        <f>VLOOKUP(C19,[1]系统导出数据!B:M,12,FALSE)</f>
        <v/>
      </c>
    </row>
    <row r="20" ht="51" customHeight="1" s="70">
      <c r="A20" s="21" t="inlineStr">
        <is>
          <t>质量管理部</t>
        </is>
      </c>
      <c r="B20" s="90" t="n"/>
      <c r="C20" s="10" t="inlineStr">
        <is>
          <t>李倩</t>
        </is>
      </c>
      <c r="D20" s="10" t="n">
        <v>1869</v>
      </c>
      <c r="E20" s="10" t="inlineStr">
        <is>
          <t>T5</t>
        </is>
      </c>
      <c r="F20" s="10">
        <f>VLOOKUP(C20,[1]质量分!B:E,3,FALSE)</f>
        <v/>
      </c>
      <c r="G20" s="10">
        <f>VLOOKUP(C20,[1]系统导出数据!B:M,4,FALSE)</f>
        <v/>
      </c>
      <c r="H20" s="10">
        <f>VLOOKUP(C20,[1]系统导出数据!B:M,5,FALSE)</f>
        <v/>
      </c>
      <c r="I20" s="10">
        <f>VLOOKUP(C20,[1]系统导出数据!B:M,6,FALSE)</f>
        <v/>
      </c>
      <c r="J20" s="10" t="n">
        <v>5</v>
      </c>
      <c r="K20" s="10">
        <f>VLOOKUP(C20,[1]系统导出数据!B:O,14,FALSE)</f>
        <v/>
      </c>
      <c r="L20" s="89" t="n">
        <v>0</v>
      </c>
      <c r="M20" s="89" t="n">
        <v>0</v>
      </c>
      <c r="N20" s="10">
        <f>SUM(I20:M20)+F20</f>
        <v/>
      </c>
      <c r="O20" s="10" t="inlineStr">
        <is>
          <t>C</t>
        </is>
      </c>
      <c r="P20" s="41" t="inlineStr">
        <is>
          <t>主要负责管控V541版本功能测试，能及时汇报测试风险并根据实际情况调整测试计划，提高产品整体的测试效率，测试质量良好；</t>
        </is>
      </c>
      <c r="Q20" s="10">
        <f>VLOOKUP(C20,[1]系统导出数据!B:M,7,FALSE)</f>
        <v/>
      </c>
      <c r="R20" s="10">
        <f>VLOOKUP(C20,[1]系统导出数据!B:M,8,FALSE)</f>
        <v/>
      </c>
      <c r="S20" s="10">
        <f>VLOOKUP(C20,[1]系统导出数据!B:M,9,FALSE)</f>
        <v/>
      </c>
      <c r="T20" s="10">
        <f>VLOOKUP(C20,[1]系统导出数据!B:M,10,FALSE)</f>
        <v/>
      </c>
      <c r="U20" s="10">
        <f>VLOOKUP(C20,[1]系统导出数据!B:M,11,FALSE)</f>
        <v/>
      </c>
      <c r="V20" s="10">
        <f>VLOOKUP(C20,[1]系统导出数据!B:M,12,FALSE)</f>
        <v/>
      </c>
    </row>
    <row r="21" ht="51" customHeight="1" s="70">
      <c r="A21" s="21" t="inlineStr">
        <is>
          <t>质量管理部</t>
        </is>
      </c>
      <c r="B21" s="90" t="n"/>
      <c r="C21" s="10" t="inlineStr">
        <is>
          <t>刘馨</t>
        </is>
      </c>
      <c r="D21" s="10" t="n">
        <v>2165</v>
      </c>
      <c r="E21" s="10" t="inlineStr">
        <is>
          <t>T2</t>
        </is>
      </c>
      <c r="F21" s="10">
        <f>VLOOKUP(C21,[1]质量分!B:E,3,FALSE)</f>
        <v/>
      </c>
      <c r="G21" s="10">
        <f>VLOOKUP(C21,[1]系统导出数据!B:M,4,FALSE)</f>
        <v/>
      </c>
      <c r="H21" s="10">
        <f>VLOOKUP(C21,[1]系统导出数据!B:M,5,FALSE)</f>
        <v/>
      </c>
      <c r="I21" s="10">
        <f>VLOOKUP(C21,[1]系统导出数据!B:M,6,FALSE)</f>
        <v/>
      </c>
      <c r="J21" s="10" t="n">
        <v>5</v>
      </c>
      <c r="K21" s="10">
        <f>VLOOKUP(C21,[1]系统导出数据!B:O,14,FALSE)</f>
        <v/>
      </c>
      <c r="L21" s="89" t="n">
        <v>0</v>
      </c>
      <c r="M21" s="89" t="n">
        <v>0</v>
      </c>
      <c r="N21" s="10">
        <f>SUM(I21:M21)+F21</f>
        <v/>
      </c>
      <c r="O21" s="10" t="inlineStr">
        <is>
          <t>C</t>
        </is>
      </c>
      <c r="P21" s="41" t="inlineStr">
        <is>
          <t>完成脱敏260测试用例编写；参与管控V541版本功能测试，测试质量良好；参与数审350产品功能测试，测试质量良好；</t>
        </is>
      </c>
      <c r="Q21" s="10">
        <f>VLOOKUP(C21,[1]系统导出数据!B:M,7,FALSE)</f>
        <v/>
      </c>
      <c r="R21" s="10">
        <f>VLOOKUP(C21,[1]系统导出数据!B:M,8,FALSE)</f>
        <v/>
      </c>
      <c r="S21" s="10">
        <f>VLOOKUP(C21,[1]系统导出数据!B:M,9,FALSE)</f>
        <v/>
      </c>
      <c r="T21" s="10">
        <f>VLOOKUP(C21,[1]系统导出数据!B:M,10,FALSE)</f>
        <v/>
      </c>
      <c r="U21" s="10">
        <f>VLOOKUP(C21,[1]系统导出数据!B:M,11,FALSE)</f>
        <v/>
      </c>
      <c r="V21" s="10">
        <f>VLOOKUP(C21,[1]系统导出数据!B:M,12,FALSE)</f>
        <v/>
      </c>
    </row>
    <row r="22" ht="84" customHeight="1" s="70">
      <c r="A22" s="21" t="inlineStr">
        <is>
          <t>质量管理部</t>
        </is>
      </c>
      <c r="B22" s="90" t="n"/>
      <c r="C22" s="10" t="inlineStr">
        <is>
          <t>陈昆钰</t>
        </is>
      </c>
      <c r="D22" s="10" t="n">
        <v>2219</v>
      </c>
      <c r="E22" s="10" t="inlineStr">
        <is>
          <t>T2</t>
        </is>
      </c>
      <c r="F22" s="10">
        <f>VLOOKUP(C22,[1]质量分!B:E,3,FALSE)</f>
        <v/>
      </c>
      <c r="G22" s="10">
        <f>VLOOKUP(C22,[1]系统导出数据!B:M,4,FALSE)</f>
        <v/>
      </c>
      <c r="H22" s="10">
        <f>VLOOKUP(C22,[1]系统导出数据!B:M,5,FALSE)</f>
        <v/>
      </c>
      <c r="I22" s="10">
        <f>VLOOKUP(C22,[1]系统导出数据!B:M,6,FALSE)</f>
        <v/>
      </c>
      <c r="J22" s="10" t="n">
        <v>7</v>
      </c>
      <c r="K22" s="10">
        <f>VLOOKUP(C22,[1]系统导出数据!B:O,14,FALSE)</f>
        <v/>
      </c>
      <c r="L22" s="89" t="n">
        <v>0</v>
      </c>
      <c r="M22" s="89" t="n">
        <v>0</v>
      </c>
      <c r="N22" s="10">
        <f>SUM(I22:M22)+F22</f>
        <v/>
      </c>
      <c r="O22" s="42" t="inlineStr">
        <is>
          <t>C+</t>
        </is>
      </c>
      <c r="P22" s="41" t="inlineStr">
        <is>
          <t>完成KWKY项目测试；快速学习集中管控产品核心业务，参与管控V541版本功能测试。针对工作认真仔细，学习新的业务，上手较快，且测试效率较高。测试用例执行细致到位，测试质量良好；相比之前整体整体输出较好，进步较大，值得肯定。</t>
        </is>
      </c>
      <c r="Q22" s="10" t="n"/>
      <c r="R22" s="10" t="n"/>
      <c r="S22" s="10" t="n"/>
      <c r="T22" s="10" t="n"/>
      <c r="U22" s="10" t="n"/>
      <c r="V22" s="10" t="n"/>
    </row>
    <row r="23" ht="135" customHeight="1" s="70">
      <c r="A23" s="21" t="inlineStr">
        <is>
          <t>质量管理部</t>
        </is>
      </c>
      <c r="B23" s="90" t="n"/>
      <c r="C23" s="10" t="inlineStr">
        <is>
          <t>王柳杰</t>
        </is>
      </c>
      <c r="D23" s="10" t="n">
        <v>1236</v>
      </c>
      <c r="E23" s="10" t="inlineStr">
        <is>
          <t>T6</t>
        </is>
      </c>
      <c r="F23" s="10">
        <f>VLOOKUP(C23,[1]质量分!B:E,3,FALSE)</f>
        <v/>
      </c>
      <c r="G23" s="10">
        <f>VLOOKUP(C23,[1]系统导出数据!B:M,4,FALSE)</f>
        <v/>
      </c>
      <c r="H23" s="10">
        <f>VLOOKUP(C23,[1]系统导出数据!B:M,5,FALSE)</f>
        <v/>
      </c>
      <c r="I23" s="10">
        <f>VLOOKUP(C23,[1]系统导出数据!B:M,6,FALSE)</f>
        <v/>
      </c>
      <c r="J23" s="10" t="n">
        <v>7</v>
      </c>
      <c r="K23" s="10">
        <f>VLOOKUP(C23,[1]系统导出数据!B:O,14,FALSE)</f>
        <v/>
      </c>
      <c r="L23" s="89" t="n">
        <v>0</v>
      </c>
      <c r="M23" s="89" t="n">
        <v>0</v>
      </c>
      <c r="N23" s="10">
        <f>SUM(I23:M23)+F23</f>
        <v/>
      </c>
      <c r="O23" s="42" t="inlineStr">
        <is>
          <t>C+</t>
        </is>
      </c>
      <c r="P23" s="41" t="inlineStr">
        <is>
          <t>负责终端V541-F01版本的功能测试以及进度跟进工作，目前已按时完成交付。跟进合规V510、跨网V521版本测试进度，目前已完成预发布。负责终端V541-F02版本的计划评估、内测运维、实习生培训等工作。工作极其负责，通过核查合规V521提交的bug，发现产品提测异常（研发适配了MyBatis-Flex引发的第二轮测试范围增大，但是未告知测试，存在极大风险），进而安排补充验证数据库适配内容，规避风险，保证合规产品发布质量。</t>
        </is>
      </c>
      <c r="Q23" s="10">
        <f>VLOOKUP(C23,[1]系统导出数据!B:M,7,FALSE)</f>
        <v/>
      </c>
      <c r="R23" s="10">
        <f>VLOOKUP(C23,[1]系统导出数据!B:M,8,FALSE)</f>
        <v/>
      </c>
      <c r="S23" s="10">
        <f>VLOOKUP(C23,[1]系统导出数据!B:M,9,FALSE)</f>
        <v/>
      </c>
      <c r="T23" s="10">
        <f>VLOOKUP(C23,[1]系统导出数据!B:M,10,FALSE)</f>
        <v/>
      </c>
      <c r="U23" s="10">
        <f>VLOOKUP(C23,[1]系统导出数据!B:M,11,FALSE)</f>
        <v/>
      </c>
      <c r="V23" s="10">
        <f>VLOOKUP(C23,[1]系统导出数据!B:M,12,FALSE)</f>
        <v/>
      </c>
    </row>
    <row r="24" ht="51" customHeight="1" s="70">
      <c r="A24" s="21" t="n"/>
      <c r="B24" s="90" t="n"/>
      <c r="C24" s="10" t="inlineStr">
        <is>
          <t>严飞</t>
        </is>
      </c>
      <c r="D24" s="10" t="n">
        <v>1850</v>
      </c>
      <c r="E24" s="10" t="inlineStr">
        <is>
          <t>T5</t>
        </is>
      </c>
      <c r="F24" s="10">
        <f>VLOOKUP(C24,[1]质量分!B:E,3,FALSE)</f>
        <v/>
      </c>
      <c r="G24" s="10">
        <f>VLOOKUP(C24,[1]系统导出数据!B:M,4,FALSE)</f>
        <v/>
      </c>
      <c r="H24" s="10">
        <f>VLOOKUP(C24,[1]系统导出数据!B:M,5,FALSE)</f>
        <v/>
      </c>
      <c r="I24" s="10">
        <f>VLOOKUP(C24,[1]系统导出数据!B:M,6,FALSE)</f>
        <v/>
      </c>
      <c r="J24" s="10" t="n">
        <v>5</v>
      </c>
      <c r="K24" s="10">
        <f>VLOOKUP(C24,[1]系统导出数据!B:O,14,FALSE)</f>
        <v/>
      </c>
      <c r="L24" s="89" t="n">
        <v>0</v>
      </c>
      <c r="M24" s="89" t="n">
        <v>0</v>
      </c>
      <c r="N24" s="10">
        <f>SUM(I24:M24)+F24</f>
        <v/>
      </c>
      <c r="O24" s="10" t="inlineStr">
        <is>
          <t>C</t>
        </is>
      </c>
      <c r="P24" s="41" t="inlineStr">
        <is>
          <t>参与终端V541-F01版本、合规V510版本功能测试，产品版本已按时交付。输出的培训文档，缺失多处内容，指出后及时改正。当前已离职。</t>
        </is>
      </c>
      <c r="Q24" s="10">
        <f>VLOOKUP(C24,[1]系统导出数据!B:M,7,FALSE)</f>
        <v/>
      </c>
      <c r="R24" s="10">
        <f>VLOOKUP(C24,[1]系统导出数据!B:M,8,FALSE)</f>
        <v/>
      </c>
      <c r="S24" s="10">
        <f>VLOOKUP(C24,[1]系统导出数据!B:M,9,FALSE)</f>
        <v/>
      </c>
      <c r="T24" s="10">
        <f>VLOOKUP(C24,[1]系统导出数据!B:M,10,FALSE)</f>
        <v/>
      </c>
      <c r="U24" s="10">
        <f>VLOOKUP(C24,[1]系统导出数据!B:M,11,FALSE)</f>
        <v/>
      </c>
      <c r="V24" s="10">
        <f>VLOOKUP(C24,[1]系统导出数据!B:M,12,FALSE)</f>
        <v/>
      </c>
    </row>
    <row r="25" ht="68" customHeight="1" s="70">
      <c r="A25" s="21" t="n"/>
      <c r="B25" s="90" t="n"/>
      <c r="C25" s="10" t="inlineStr">
        <is>
          <t>詹诗博</t>
        </is>
      </c>
      <c r="D25" s="10" t="n">
        <v>2005</v>
      </c>
      <c r="E25" s="10" t="inlineStr">
        <is>
          <t>T5</t>
        </is>
      </c>
      <c r="F25" s="10">
        <f>VLOOKUP(C25,[1]质量分!B:E,3,FALSE)</f>
        <v/>
      </c>
      <c r="G25" s="10">
        <f>VLOOKUP(C25,[1]系统导出数据!B:M,4,FALSE)</f>
        <v/>
      </c>
      <c r="H25" s="10">
        <f>VLOOKUP(C25,[1]系统导出数据!B:M,5,FALSE)</f>
        <v/>
      </c>
      <c r="I25" s="10">
        <f>VLOOKUP(C25,[1]系统导出数据!B:M,6,FALSE)</f>
        <v/>
      </c>
      <c r="J25" s="10" t="n">
        <v>5</v>
      </c>
      <c r="K25" s="10">
        <f>VLOOKUP(C25,[1]系统导出数据!B:O,14,FALSE)</f>
        <v/>
      </c>
      <c r="L25" s="89" t="n">
        <v>0</v>
      </c>
      <c r="M25" s="89" t="n">
        <v>0</v>
      </c>
      <c r="N25" s="10">
        <f>SUM(I25:M25)+F25</f>
        <v/>
      </c>
      <c r="O25" s="10" t="inlineStr">
        <is>
          <t>C</t>
        </is>
      </c>
      <c r="P25" s="41" t="inlineStr">
        <is>
          <t>负责合规V510版本的功能测试，认真负责，在得知研发合入了数据库适配功能后，及时调整测试内容，有限时间内，按时交付产品版本。参与的终端V541-F01版本已完成交付。离职交接文档输出条例、细致。</t>
        </is>
      </c>
      <c r="Q25" s="10">
        <f>VLOOKUP(C25,[1]系统导出数据!B:M,7,FALSE)</f>
        <v/>
      </c>
      <c r="R25" s="10">
        <f>VLOOKUP(C25,[1]系统导出数据!B:M,8,FALSE)</f>
        <v/>
      </c>
      <c r="S25" s="10">
        <f>VLOOKUP(C25,[1]系统导出数据!B:M,9,FALSE)</f>
        <v/>
      </c>
      <c r="T25" s="10">
        <f>VLOOKUP(C25,[1]系统导出数据!B:M,10,FALSE)</f>
        <v/>
      </c>
      <c r="U25" s="10">
        <f>VLOOKUP(C25,[1]系统导出数据!B:M,11,FALSE)</f>
        <v/>
      </c>
      <c r="V25" s="10">
        <f>VLOOKUP(C25,[1]系统导出数据!B:M,12,FALSE)</f>
        <v/>
      </c>
    </row>
    <row r="26" ht="17" customHeight="1" s="70">
      <c r="A26" s="21" t="inlineStr">
        <is>
          <t>质量管理部</t>
        </is>
      </c>
      <c r="B26" s="90" t="n"/>
      <c r="C26" s="10" t="inlineStr">
        <is>
          <t>山梦娜</t>
        </is>
      </c>
      <c r="D26" s="10" t="n">
        <v>1433</v>
      </c>
      <c r="E26" s="10" t="inlineStr">
        <is>
          <t>T5</t>
        </is>
      </c>
      <c r="F26" s="10">
        <f>VLOOKUP(C26,[1]质量分!B:E,3,FALSE)</f>
        <v/>
      </c>
      <c r="G26" s="10">
        <f>VLOOKUP(C26,[1]系统导出数据!B:M,4,FALSE)</f>
        <v/>
      </c>
      <c r="H26" s="10">
        <f>VLOOKUP(C26,[1]系统导出数据!B:M,5,FALSE)</f>
        <v/>
      </c>
      <c r="I26" s="10">
        <f>VLOOKUP(C26,[1]系统导出数据!B:M,6,FALSE)</f>
        <v/>
      </c>
      <c r="J26" s="10" t="n">
        <v>5</v>
      </c>
      <c r="K26" s="10">
        <f>VLOOKUP(C26,[1]系统导出数据!B:O,14,FALSE)</f>
        <v/>
      </c>
      <c r="L26" s="89" t="n">
        <v>0</v>
      </c>
      <c r="M26" s="89" t="n">
        <v>0</v>
      </c>
      <c r="N26" s="10">
        <f>SUM(I26:M26)+F26</f>
        <v/>
      </c>
      <c r="O26" s="10" t="inlineStr">
        <is>
          <t>C</t>
        </is>
      </c>
      <c r="P26" s="41" t="inlineStr">
        <is>
          <t>休产假</t>
        </is>
      </c>
      <c r="Q26" s="10">
        <f>VLOOKUP(C26,[1]系统导出数据!B:M,7,FALSE)</f>
        <v/>
      </c>
      <c r="R26" s="10">
        <f>VLOOKUP(C26,[1]系统导出数据!B:M,8,FALSE)</f>
        <v/>
      </c>
      <c r="S26" s="10">
        <f>VLOOKUP(C26,[1]系统导出数据!B:M,9,FALSE)</f>
        <v/>
      </c>
      <c r="T26" s="10">
        <f>VLOOKUP(C26,[1]系统导出数据!B:M,10,FALSE)</f>
        <v/>
      </c>
      <c r="U26" s="10">
        <f>VLOOKUP(C26,[1]系统导出数据!B:M,11,FALSE)</f>
        <v/>
      </c>
      <c r="V26" s="10">
        <f>VLOOKUP(C26,[1]系统导出数据!B:M,12,FALSE)</f>
        <v/>
      </c>
    </row>
    <row r="27" ht="17" customHeight="1" s="70">
      <c r="A27" s="21" t="inlineStr">
        <is>
          <t>质量管理部</t>
        </is>
      </c>
      <c r="B27" s="90" t="n"/>
      <c r="C27" s="10" t="inlineStr">
        <is>
          <t>罗景林</t>
        </is>
      </c>
      <c r="D27" s="10" t="n">
        <v>2129</v>
      </c>
      <c r="E27" s="10" t="inlineStr">
        <is>
          <t>T5</t>
        </is>
      </c>
      <c r="F27" s="10" t="n">
        <v>50</v>
      </c>
      <c r="G27" s="10">
        <f>VLOOKUP(C27,[1]系统导出数据!B:M,4,FALSE)</f>
        <v/>
      </c>
      <c r="H27" s="10">
        <f>VLOOKUP(C27,[1]系统导出数据!B:M,5,FALSE)</f>
        <v/>
      </c>
      <c r="I27" s="10">
        <f>VLOOKUP(C27,[1]系统导出数据!B:M,6,FALSE)</f>
        <v/>
      </c>
      <c r="J27" s="10" t="n">
        <v>5</v>
      </c>
      <c r="K27" s="10">
        <f>VLOOKUP(C27,[1]系统导出数据!B:O,14,FALSE)</f>
        <v/>
      </c>
      <c r="L27" s="89" t="n">
        <v>0</v>
      </c>
      <c r="M27" s="89" t="n">
        <v>0</v>
      </c>
      <c r="N27" s="10">
        <f>SUM(I27:M27)+F27</f>
        <v/>
      </c>
      <c r="O27" s="10" t="inlineStr">
        <is>
          <t>C</t>
        </is>
      </c>
      <c r="P27" s="41" t="inlineStr">
        <is>
          <t>参与哈行-数据库适配测试第二轮，表现正常。已离职。</t>
        </is>
      </c>
      <c r="Q27" s="10">
        <f>VLOOKUP(C27,[1]系统导出数据!B:M,7,FALSE)</f>
        <v/>
      </c>
      <c r="R27" s="10">
        <f>VLOOKUP(C27,[1]系统导出数据!B:M,8,FALSE)</f>
        <v/>
      </c>
      <c r="S27" s="10">
        <f>VLOOKUP(C27,[1]系统导出数据!B:M,9,FALSE)</f>
        <v/>
      </c>
      <c r="T27" s="10">
        <f>VLOOKUP(C27,[1]系统导出数据!B:M,10,FALSE)</f>
        <v/>
      </c>
      <c r="U27" s="10">
        <f>VLOOKUP(C27,[1]系统导出数据!B:M,11,FALSE)</f>
        <v/>
      </c>
      <c r="V27" s="10">
        <f>VLOOKUP(C27,[1]系统导出数据!B:M,12,FALSE)</f>
        <v/>
      </c>
    </row>
    <row r="28" ht="34" customHeight="1" s="70">
      <c r="A28" s="21" t="inlineStr">
        <is>
          <t>质量管理部</t>
        </is>
      </c>
      <c r="B28" s="90" t="n"/>
      <c r="C28" s="11" t="inlineStr">
        <is>
          <t>刘景润</t>
        </is>
      </c>
      <c r="D28" s="11" t="n">
        <v>10229</v>
      </c>
      <c r="E28" s="10" t="inlineStr">
        <is>
          <t>T4</t>
        </is>
      </c>
      <c r="F28" s="10">
        <f>VLOOKUP(C28,[1]质量分!B:E,3,FALSE)</f>
        <v/>
      </c>
      <c r="G28" s="10">
        <f>VLOOKUP(C28,[1]系统导出数据!B:M,4,FALSE)</f>
        <v/>
      </c>
      <c r="H28" s="10">
        <f>VLOOKUP(C28,[1]系统导出数据!B:M,5,FALSE)</f>
        <v/>
      </c>
      <c r="I28" s="10">
        <f>VLOOKUP(C28,[1]系统导出数据!B:M,6,FALSE)</f>
        <v/>
      </c>
      <c r="J28" s="10" t="n">
        <v>5</v>
      </c>
      <c r="K28" s="10">
        <f>VLOOKUP(C28,[1]系统导出数据!B:O,14,FALSE)</f>
        <v/>
      </c>
      <c r="L28" s="89" t="n">
        <v>0</v>
      </c>
      <c r="M28" s="89" t="n">
        <v>0</v>
      </c>
      <c r="N28" s="10">
        <f>SUM(I28:M28)+F28</f>
        <v/>
      </c>
      <c r="O28" s="10" t="inlineStr">
        <is>
          <t>C</t>
        </is>
      </c>
      <c r="P28" s="41" t="inlineStr">
        <is>
          <t>学习认真仔细，个人成长明显，当前可以支持终端简单的测试验证工作。</t>
        </is>
      </c>
      <c r="Q28" s="10">
        <f>VLOOKUP(C28,[1]系统导出数据!B:M,7,FALSE)</f>
        <v/>
      </c>
      <c r="R28" s="10">
        <f>VLOOKUP(C28,[1]系统导出数据!B:M,8,FALSE)</f>
        <v/>
      </c>
      <c r="S28" s="10">
        <f>VLOOKUP(C28,[1]系统导出数据!B:M,9,FALSE)</f>
        <v/>
      </c>
      <c r="T28" s="10">
        <f>VLOOKUP(C28,[1]系统导出数据!B:M,10,FALSE)</f>
        <v/>
      </c>
      <c r="U28" s="10">
        <f>VLOOKUP(C28,[1]系统导出数据!B:M,11,FALSE)</f>
        <v/>
      </c>
      <c r="V28" s="10">
        <f>VLOOKUP(C28,[1]系统导出数据!B:M,12,FALSE)</f>
        <v/>
      </c>
    </row>
    <row r="29" ht="17" customHeight="1" s="70">
      <c r="A29" s="21" t="inlineStr">
        <is>
          <t>质量管理部</t>
        </is>
      </c>
      <c r="B29" s="90" t="n"/>
      <c r="C29" s="12" t="inlineStr">
        <is>
          <t>李雅琦</t>
        </is>
      </c>
      <c r="D29" s="12" t="n">
        <v>10230</v>
      </c>
      <c r="E29" s="9" t="n"/>
      <c r="F29" s="22">
        <f>VLOOKUP(C29,[1]质量分!B:E,3,FALSE)</f>
        <v/>
      </c>
      <c r="G29" s="22">
        <f>VLOOKUP(C29,[1]系统导出数据!B:M,4,FALSE)</f>
        <v/>
      </c>
      <c r="H29" s="22">
        <f>VLOOKUP(C29,[1]系统导出数据!B:M,5,FALSE)</f>
        <v/>
      </c>
      <c r="I29" s="22">
        <f>VLOOKUP(C29,[1]系统导出数据!B:M,6,FALSE)</f>
        <v/>
      </c>
      <c r="J29" s="22" t="n">
        <v>0</v>
      </c>
      <c r="K29" s="22">
        <f>VLOOKUP(C29,[1]系统导出数据!B:O,14,FALSE)</f>
        <v/>
      </c>
      <c r="L29" s="89" t="n">
        <v>0</v>
      </c>
      <c r="M29" s="89" t="n">
        <v>0</v>
      </c>
      <c r="N29" s="22">
        <f>SUM(I29:M29)+F29</f>
        <v/>
      </c>
      <c r="O29" s="43" t="inlineStr">
        <is>
          <t>E</t>
        </is>
      </c>
      <c r="P29" s="40" t="inlineStr">
        <is>
          <t>实习生，态度散漫，任务输出较差，目前已经离职。</t>
        </is>
      </c>
      <c r="Q29" s="22" t="n"/>
      <c r="R29" s="22" t="n"/>
      <c r="S29" s="22" t="n"/>
      <c r="T29" s="22" t="n"/>
      <c r="U29" s="22" t="n"/>
      <c r="V29" s="22" t="n"/>
    </row>
    <row r="30" ht="51" customHeight="1" s="70">
      <c r="A30" s="21" t="inlineStr">
        <is>
          <t>质量管理部</t>
        </is>
      </c>
      <c r="B30" s="90" t="n"/>
      <c r="C30" s="10" t="inlineStr">
        <is>
          <t>张雪</t>
        </is>
      </c>
      <c r="D30" s="10" t="n">
        <v>1231</v>
      </c>
      <c r="E30" s="10" t="inlineStr">
        <is>
          <t>T5</t>
        </is>
      </c>
      <c r="F30" s="10">
        <f>VLOOKUP(C30,[1]质量分!B:E,3,FALSE)</f>
        <v/>
      </c>
      <c r="G30" s="10">
        <f>VLOOKUP(C30,[1]系统导出数据!B:M,4,FALSE)</f>
        <v/>
      </c>
      <c r="H30" s="10">
        <f>VLOOKUP(C30,[1]系统导出数据!B:M,5,FALSE)</f>
        <v/>
      </c>
      <c r="I30" s="10">
        <f>VLOOKUP(C30,[1]系统导出数据!B:M,6,FALSE)</f>
        <v/>
      </c>
      <c r="J30" s="10" t="n">
        <v>5</v>
      </c>
      <c r="K30" s="10">
        <f>VLOOKUP(C30,[1]系统导出数据!B:O,14,FALSE)</f>
        <v/>
      </c>
      <c r="L30" s="89" t="n">
        <v>0</v>
      </c>
      <c r="M30" s="89" t="n">
        <v>0</v>
      </c>
      <c r="N30" s="10">
        <f>SUM(I30:M30)+F30</f>
        <v/>
      </c>
      <c r="O30" s="10" t="inlineStr">
        <is>
          <t>C</t>
        </is>
      </c>
      <c r="P30" s="41" t="inlineStr">
        <is>
          <t>主要负责跨网521版本功能测试，作为主测人员，能够积极核对问题以及配合研发进行问题换包验证。态度认真负责。</t>
        </is>
      </c>
      <c r="Q30" s="10">
        <f>VLOOKUP(C30,[1]系统导出数据!B:M,7,FALSE)</f>
        <v/>
      </c>
      <c r="R30" s="10">
        <f>VLOOKUP(C30,[1]系统导出数据!B:M,8,FALSE)</f>
        <v/>
      </c>
      <c r="S30" s="10">
        <f>VLOOKUP(C30,[1]系统导出数据!B:M,9,FALSE)</f>
        <v/>
      </c>
      <c r="T30" s="10">
        <f>VLOOKUP(C30,[1]系统导出数据!B:M,10,FALSE)</f>
        <v/>
      </c>
      <c r="U30" s="10">
        <f>VLOOKUP(C30,[1]系统导出数据!B:M,11,FALSE)</f>
        <v/>
      </c>
      <c r="V30" s="10">
        <f>VLOOKUP(C30,[1]系统导出数据!B:M,12,FALSE)</f>
        <v/>
      </c>
    </row>
    <row r="31" ht="51" customHeight="1" s="70">
      <c r="A31" s="21" t="inlineStr">
        <is>
          <t>质量管理部</t>
        </is>
      </c>
      <c r="B31" s="90" t="n"/>
      <c r="C31" s="10" t="inlineStr">
        <is>
          <t>刘展波</t>
        </is>
      </c>
      <c r="D31" s="10" t="n">
        <v>1479</v>
      </c>
      <c r="E31" s="10" t="inlineStr">
        <is>
          <t>T6</t>
        </is>
      </c>
      <c r="F31" s="10" t="n">
        <v>50</v>
      </c>
      <c r="G31" s="10">
        <f>VLOOKUP(C31,[1]系统导出数据!B:M,4,FALSE)</f>
        <v/>
      </c>
      <c r="H31" s="10">
        <f>VLOOKUP(C31,[1]系统导出数据!B:M,5,FALSE)</f>
        <v/>
      </c>
      <c r="I31" s="10">
        <f>VLOOKUP(C31,[1]系统导出数据!B:M,6,FALSE)</f>
        <v/>
      </c>
      <c r="J31" s="10" t="n">
        <v>5</v>
      </c>
      <c r="K31" s="10">
        <f>VLOOKUP(C31,[1]系统导出数据!B:O,14,FALSE)</f>
        <v/>
      </c>
      <c r="L31" s="89" t="n">
        <v>0</v>
      </c>
      <c r="M31" s="89" t="n">
        <v>0</v>
      </c>
      <c r="N31" s="10">
        <f>SUM(I31:M31)+F31</f>
        <v/>
      </c>
      <c r="O31" s="10" t="inlineStr">
        <is>
          <t>C</t>
        </is>
      </c>
      <c r="P31" s="41" t="inlineStr">
        <is>
          <t>主要负责NDLP542产品测试测试计划、用例、方案的输出和评审，工作交接相关部分。
各项工作均按时保质交付。</t>
        </is>
      </c>
      <c r="Q31" s="10">
        <f>VLOOKUP(C31,[1]系统导出数据!B:M,7,FALSE)</f>
        <v/>
      </c>
      <c r="R31" s="10">
        <f>VLOOKUP(C31,[1]系统导出数据!B:M,8,FALSE)</f>
        <v/>
      </c>
      <c r="S31" s="10">
        <f>VLOOKUP(C31,[1]系统导出数据!B:M,9,FALSE)</f>
        <v/>
      </c>
      <c r="T31" s="10">
        <f>VLOOKUP(C31,[1]系统导出数据!B:M,10,FALSE)</f>
        <v/>
      </c>
      <c r="U31" s="10">
        <f>VLOOKUP(C31,[1]系统导出数据!B:M,11,FALSE)</f>
        <v/>
      </c>
      <c r="V31" s="10">
        <f>VLOOKUP(C31,[1]系统导出数据!B:M,12,FALSE)</f>
        <v/>
      </c>
    </row>
    <row r="32" ht="68" customHeight="1" s="70">
      <c r="A32" s="21" t="inlineStr">
        <is>
          <t>质量管理部</t>
        </is>
      </c>
      <c r="B32" s="90" t="n"/>
      <c r="C32" s="10" t="inlineStr">
        <is>
          <t>段晶晶</t>
        </is>
      </c>
      <c r="D32" s="10" t="n">
        <v>1990</v>
      </c>
      <c r="E32" s="10" t="inlineStr">
        <is>
          <t>T5</t>
        </is>
      </c>
      <c r="F32" s="10">
        <f>VLOOKUP(C32,[1]质量分!B:E,3,FALSE)</f>
        <v/>
      </c>
      <c r="G32" s="10">
        <f>VLOOKUP(C32,[1]系统导出数据!B:M,4,FALSE)</f>
        <v/>
      </c>
      <c r="H32" s="10">
        <f>VLOOKUP(C32,[1]系统导出数据!B:M,5,FALSE)</f>
        <v/>
      </c>
      <c r="I32" s="10">
        <f>VLOOKUP(C32,[1]系统导出数据!B:M,6,FALSE)</f>
        <v/>
      </c>
      <c r="J32" s="10" t="n">
        <v>5</v>
      </c>
      <c r="K32" s="10">
        <f>VLOOKUP(C32,[1]系统导出数据!B:O,14,FALSE)</f>
        <v/>
      </c>
      <c r="L32" s="89" t="n">
        <v>0</v>
      </c>
      <c r="M32" s="89" t="n">
        <v>0</v>
      </c>
      <c r="N32" s="10">
        <f>SUM(I32:M32)+F32</f>
        <v/>
      </c>
      <c r="O32" s="10" t="inlineStr">
        <is>
          <t>C</t>
        </is>
      </c>
      <c r="P32" s="41" t="inlineStr">
        <is>
          <t>主要负责520sp-F02功能测试，数审V350版本用例、方案编写及测试。工作态度积极，测试时间紧张时主动加班完成工作。负责520sp-F02的功能测试，测试质量良好，能较好的完成问题跟踪。</t>
        </is>
      </c>
      <c r="Q32" s="10">
        <f>VLOOKUP(C32,[1]系统导出数据!B:M,7,FALSE)</f>
        <v/>
      </c>
      <c r="R32" s="10">
        <f>VLOOKUP(C32,[1]系统导出数据!B:M,8,FALSE)</f>
        <v/>
      </c>
      <c r="S32" s="10">
        <f>VLOOKUP(C32,[1]系统导出数据!B:M,9,FALSE)</f>
        <v/>
      </c>
      <c r="T32" s="10">
        <f>VLOOKUP(C32,[1]系统导出数据!B:M,10,FALSE)</f>
        <v/>
      </c>
      <c r="U32" s="10">
        <f>VLOOKUP(C32,[1]系统导出数据!B:M,11,FALSE)</f>
        <v/>
      </c>
      <c r="V32" s="10">
        <f>VLOOKUP(C32,[1]系统导出数据!B:M,12,FALSE)</f>
        <v/>
      </c>
    </row>
    <row r="33" ht="68" customHeight="1" s="70">
      <c r="A33" s="21" t="inlineStr">
        <is>
          <t>质量管理部</t>
        </is>
      </c>
      <c r="B33" s="90" t="n"/>
      <c r="C33" s="10" t="inlineStr">
        <is>
          <t>王卓祺</t>
        </is>
      </c>
      <c r="D33" s="10" t="n">
        <v>2015</v>
      </c>
      <c r="E33" s="10" t="inlineStr">
        <is>
          <t>T4</t>
        </is>
      </c>
      <c r="F33" s="10">
        <f>VLOOKUP(C33,[1]质量分!B:E,3,FALSE)</f>
        <v/>
      </c>
      <c r="G33" s="10">
        <f>VLOOKUP(C33,[1]系统导出数据!B:M,4,FALSE)</f>
        <v/>
      </c>
      <c r="H33" s="10">
        <f>VLOOKUP(C33,[1]系统导出数据!B:M,5,FALSE)</f>
        <v/>
      </c>
      <c r="I33" s="10">
        <f>VLOOKUP(C33,[1]系统导出数据!B:M,6,FALSE)</f>
        <v/>
      </c>
      <c r="J33" s="10" t="n">
        <v>5</v>
      </c>
      <c r="K33" s="10">
        <f>VLOOKUP(C33,[1]系统导出数据!B:O,14,FALSE)</f>
        <v/>
      </c>
      <c r="L33" s="89" t="n">
        <v>0</v>
      </c>
      <c r="M33" s="89" t="n">
        <v>0</v>
      </c>
      <c r="N33" s="10">
        <f>SUM(I33:M33)+F33</f>
        <v/>
      </c>
      <c r="O33" s="10" t="inlineStr">
        <is>
          <t>C</t>
        </is>
      </c>
      <c r="P33" s="41" t="inlineStr">
        <is>
          <t>主要负责跨网521版本测试以及升级测试，具备较好的责任心，能够在跨网问题较多的情况下个配合研发进行问题修复验证。针对过程中的额问题核对较为细致。工作输出保质保量。</t>
        </is>
      </c>
      <c r="Q33" s="10">
        <f>VLOOKUP(C33,[1]系统导出数据!B:M,7,FALSE)</f>
        <v/>
      </c>
      <c r="R33" s="10">
        <f>VLOOKUP(C33,[1]系统导出数据!B:M,8,FALSE)</f>
        <v/>
      </c>
      <c r="S33" s="10">
        <f>VLOOKUP(C33,[1]系统导出数据!B:M,9,FALSE)</f>
        <v/>
      </c>
      <c r="T33" s="10">
        <f>VLOOKUP(C33,[1]系统导出数据!B:M,10,FALSE)</f>
        <v/>
      </c>
      <c r="U33" s="10">
        <f>VLOOKUP(C33,[1]系统导出数据!B:M,11,FALSE)</f>
        <v/>
      </c>
      <c r="V33" s="10">
        <f>VLOOKUP(C33,[1]系统导出数据!B:M,12,FALSE)</f>
        <v/>
      </c>
    </row>
    <row r="34" ht="68" customHeight="1" s="70">
      <c r="A34" s="21" t="inlineStr">
        <is>
          <t>质量管理部</t>
        </is>
      </c>
      <c r="B34" s="90" t="n"/>
      <c r="C34" s="10" t="inlineStr">
        <is>
          <t>桑文静</t>
        </is>
      </c>
      <c r="D34" s="10" t="n">
        <v>2173</v>
      </c>
      <c r="E34" s="10" t="inlineStr">
        <is>
          <t>T2</t>
        </is>
      </c>
      <c r="F34" s="10">
        <f>VLOOKUP(C34,[1]质量分!B:E,3,FALSE)</f>
        <v/>
      </c>
      <c r="G34" s="10">
        <f>VLOOKUP(C34,[1]系统导出数据!B:M,4,FALSE)</f>
        <v/>
      </c>
      <c r="H34" s="10">
        <f>VLOOKUP(C34,[1]系统导出数据!B:M,5,FALSE)</f>
        <v/>
      </c>
      <c r="I34" s="10">
        <f>VLOOKUP(C34,[1]系统导出数据!B:M,6,FALSE)</f>
        <v/>
      </c>
      <c r="J34" s="10" t="n">
        <v>5</v>
      </c>
      <c r="K34" s="10">
        <f>VLOOKUP(C34,[1]系统导出数据!B:O,14,FALSE)</f>
        <v/>
      </c>
      <c r="L34" s="89" t="n">
        <v>0</v>
      </c>
      <c r="M34" s="89" t="n">
        <v>0</v>
      </c>
      <c r="N34" s="10">
        <f>SUM(I34:M34)+F34</f>
        <v/>
      </c>
      <c r="O34" s="10" t="inlineStr">
        <is>
          <t>C</t>
        </is>
      </c>
      <c r="P34" s="41" t="inlineStr">
        <is>
          <t>主要负责终端541F01版本数据库适配相关测试，测试效率较高，在保证主任务的情况下能胜任穿插安排的浦发项目任务。能够积极对待任务解决问题，较上个月不管是态度还是工作输出上有很大的进步。</t>
        </is>
      </c>
      <c r="Q34" s="10">
        <f>VLOOKUP(C34,[1]系统导出数据!B:M,7,FALSE)</f>
        <v/>
      </c>
      <c r="R34" s="10">
        <f>VLOOKUP(C34,[1]系统导出数据!B:M,8,FALSE)</f>
        <v/>
      </c>
      <c r="S34" s="10">
        <f>VLOOKUP(C34,[1]系统导出数据!B:M,9,FALSE)</f>
        <v/>
      </c>
      <c r="T34" s="10">
        <f>VLOOKUP(C34,[1]系统导出数据!B:M,10,FALSE)</f>
        <v/>
      </c>
      <c r="U34" s="10">
        <f>VLOOKUP(C34,[1]系统导出数据!B:M,11,FALSE)</f>
        <v/>
      </c>
      <c r="V34" s="10">
        <f>VLOOKUP(C34,[1]系统导出数据!B:M,12,FALSE)</f>
        <v/>
      </c>
    </row>
    <row r="35" ht="118" customHeight="1" s="70">
      <c r="A35" s="21" t="inlineStr">
        <is>
          <t>质量管理部</t>
        </is>
      </c>
      <c r="B35" s="90" t="n"/>
      <c r="C35" s="10" t="inlineStr">
        <is>
          <t>张旺宁</t>
        </is>
      </c>
      <c r="D35" s="10" t="n">
        <v>1235</v>
      </c>
      <c r="E35" s="10" t="inlineStr">
        <is>
          <t>T5</t>
        </is>
      </c>
      <c r="F35" s="10" t="n">
        <v>50</v>
      </c>
      <c r="G35" s="10">
        <f>VLOOKUP(C35,[1]系统导出数据!B:M,4,FALSE)</f>
        <v/>
      </c>
      <c r="H35" s="11" t="n">
        <v>36.13</v>
      </c>
      <c r="I35" s="11" t="n">
        <v>31</v>
      </c>
      <c r="J35" s="10" t="n">
        <v>7</v>
      </c>
      <c r="K35" s="10">
        <f>VLOOKUP(C35,[1]系统导出数据!B:O,14,FALSE)</f>
        <v/>
      </c>
      <c r="L35" s="89" t="n">
        <v>0</v>
      </c>
      <c r="M35" s="89" t="n">
        <v>0</v>
      </c>
      <c r="N35" s="10">
        <f>SUM(I35:M35)+F35</f>
        <v/>
      </c>
      <c r="O35" s="42" t="inlineStr">
        <is>
          <t>C+</t>
        </is>
      </c>
      <c r="P35" s="41" t="inlineStr">
        <is>
          <t>负责项目测试评估、排期及跟踪重点项目测试、投产及现场问题协助解答工作；本月负责浙商银行管控报表需求、浦银理财需求、温州银行邮件dlp系统扩容设备生产及双主+高可用方案、中信文档加密_x86计算机管理列表系列问题修复测试等项目测试工作。在人员紧缺情况下，能够灵活安排自己的测试工作，高效的多项目并行支持，测试质量良好，工作积极负责的态度值得肯定。</t>
        </is>
      </c>
      <c r="Q35" s="10">
        <f>VLOOKUP(C35,[1]系统导出数据!B:M,7,FALSE)</f>
        <v/>
      </c>
      <c r="R35" s="10">
        <f>VLOOKUP(C35,[1]系统导出数据!B:M,8,FALSE)</f>
        <v/>
      </c>
      <c r="S35" s="10">
        <f>VLOOKUP(C35,[1]系统导出数据!B:M,9,FALSE)</f>
        <v/>
      </c>
      <c r="T35" s="10">
        <f>VLOOKUP(C35,[1]系统导出数据!B:M,10,FALSE)</f>
        <v/>
      </c>
      <c r="U35" s="10">
        <f>VLOOKUP(C35,[1]系统导出数据!B:M,11,FALSE)</f>
        <v/>
      </c>
      <c r="V35" s="10">
        <f>VLOOKUP(C35,[1]系统导出数据!B:M,12,FALSE)</f>
        <v/>
      </c>
    </row>
    <row r="36" ht="84" customHeight="1" s="70">
      <c r="A36" s="21" t="inlineStr">
        <is>
          <t>质量管理部</t>
        </is>
      </c>
      <c r="B36" s="90" t="n"/>
      <c r="C36" s="10" t="inlineStr">
        <is>
          <t>雷红涛</t>
        </is>
      </c>
      <c r="D36" s="10" t="n">
        <v>1863</v>
      </c>
      <c r="E36" s="10" t="inlineStr">
        <is>
          <t>T5</t>
        </is>
      </c>
      <c r="F36" s="10">
        <f>VLOOKUP(C36,[1]质量分!B:E,3,FALSE)</f>
        <v/>
      </c>
      <c r="G36" s="10">
        <f>VLOOKUP(C36,[1]系统导出数据!B:M,4,FALSE)</f>
        <v/>
      </c>
      <c r="H36" s="11" t="n">
        <v>37.13</v>
      </c>
      <c r="I36" s="11" t="n">
        <v>32</v>
      </c>
      <c r="J36" s="10" t="n">
        <v>7</v>
      </c>
      <c r="K36" s="10" t="n"/>
      <c r="L36" s="89" t="n">
        <v>0</v>
      </c>
      <c r="M36" s="89" t="n">
        <v>0</v>
      </c>
      <c r="N36" s="10">
        <f>SUM(I36:M36)+F36</f>
        <v/>
      </c>
      <c r="O36" s="42" t="inlineStr">
        <is>
          <t>C+</t>
        </is>
      </c>
      <c r="P36" s="41" t="inlineStr">
        <is>
          <t>主要负责KWKY监管项目及产品跨网521第一至四轮功能和性能测试及预发布跟踪处理，期间积极沟通在测试资源紧张的情况下合理协调资源以及灵活调整测试计划及测试方案，保证了产品按计划发布；配置完成穿插的项目测试任务均按按时质完成交付。</t>
        </is>
      </c>
      <c r="Q36" s="10">
        <f>VLOOKUP(C36,[1]系统导出数据!B:M,7,FALSE)</f>
        <v/>
      </c>
      <c r="R36" s="10">
        <f>VLOOKUP(C36,[1]系统导出数据!B:M,8,FALSE)</f>
        <v/>
      </c>
      <c r="S36" s="10">
        <f>VLOOKUP(C36,[1]系统导出数据!B:M,9,FALSE)</f>
        <v/>
      </c>
      <c r="T36" s="10">
        <f>VLOOKUP(C36,[1]系统导出数据!B:M,10,FALSE)</f>
        <v/>
      </c>
      <c r="U36" s="10">
        <f>VLOOKUP(C36,[1]系统导出数据!B:M,11,FALSE)</f>
        <v/>
      </c>
      <c r="V36" s="10">
        <f>VLOOKUP(C36,[1]系统导出数据!B:M,12,FALSE)</f>
        <v/>
      </c>
    </row>
    <row r="37" ht="84" customHeight="1" s="70">
      <c r="A37" s="21" t="inlineStr">
        <is>
          <t>质量管理部</t>
        </is>
      </c>
      <c r="B37" s="91" t="n"/>
      <c r="C37" s="10" t="inlineStr">
        <is>
          <t>应建利</t>
        </is>
      </c>
      <c r="D37" s="10" t="n">
        <v>1951</v>
      </c>
      <c r="E37" s="10" t="inlineStr">
        <is>
          <t>T2</t>
        </is>
      </c>
      <c r="F37" s="10" t="inlineStr">
        <is>
          <t>C-</t>
        </is>
      </c>
      <c r="G37" s="10">
        <f>VLOOKUP(C37,[1]系统导出数据!B:M,4,FALSE)</f>
        <v/>
      </c>
      <c r="H37" s="11" t="n">
        <v>38.13</v>
      </c>
      <c r="I37" s="11" t="n">
        <v>33</v>
      </c>
      <c r="J37" s="10" t="n"/>
      <c r="K37" s="10" t="n"/>
      <c r="L37" s="89" t="n">
        <v>0</v>
      </c>
      <c r="M37" s="89" t="n">
        <v>0</v>
      </c>
      <c r="N37" s="10" t="n">
        <v>69</v>
      </c>
      <c r="O37" s="42" t="inlineStr">
        <is>
          <t>C-</t>
        </is>
      </c>
      <c r="P37" s="41" t="inlineStr">
        <is>
          <t>主要独立负责日常项目测试跟踪工作，本月负责或参与了中信计算机列表查询慢及706所现场测试工作;针对中信提测问题修复验证并未深究到根本及验证不充分，导致引入查询系列问题重新测试二次投产，706第二轮遗漏1个问题项目投入了四轮。</t>
        </is>
      </c>
      <c r="Q37" s="10">
        <f>VLOOKUP(C37,[1]系统导出数据!B:M,7,FALSE)</f>
        <v/>
      </c>
      <c r="R37" s="10">
        <f>VLOOKUP(C37,[1]系统导出数据!B:M,8,FALSE)</f>
        <v/>
      </c>
      <c r="S37" s="10">
        <f>VLOOKUP(C37,[1]系统导出数据!B:M,9,FALSE)</f>
        <v/>
      </c>
      <c r="T37" s="10">
        <f>VLOOKUP(C37,[1]系统导出数据!B:M,10,FALSE)</f>
        <v/>
      </c>
      <c r="U37" s="10">
        <f>VLOOKUP(C37,[1]系统导出数据!B:M,11,FALSE)</f>
        <v/>
      </c>
      <c r="V37" s="10">
        <f>VLOOKUP(C37,[1]系统导出数据!B:M,12,FALSE)</f>
        <v/>
      </c>
    </row>
    <row r="38" ht="336" customHeight="1" s="70">
      <c r="A38" s="21" t="inlineStr">
        <is>
          <t>数据防泄漏产品线</t>
        </is>
      </c>
      <c r="B38" s="37" t="inlineStr">
        <is>
          <t>韩振国</t>
        </is>
      </c>
      <c r="C38" s="21" t="inlineStr">
        <is>
          <t>张迎泽</t>
        </is>
      </c>
      <c r="D38" s="21" t="inlineStr">
        <is>
          <t>1248</t>
        </is>
      </c>
      <c r="E38" s="21" t="inlineStr">
        <is>
          <t>T8</t>
        </is>
      </c>
      <c r="F38" s="37" t="n">
        <v>50</v>
      </c>
      <c r="G38" s="37" t="inlineStr">
        <is>
          <t>45.6</t>
        </is>
      </c>
      <c r="H38" s="37" t="inlineStr">
        <is>
          <t>49.34</t>
        </is>
      </c>
      <c r="I38" s="37" t="inlineStr">
        <is>
          <t>30</t>
        </is>
      </c>
      <c r="J38" s="37" t="n">
        <v>3</v>
      </c>
      <c r="K38" s="37" t="n">
        <v>0</v>
      </c>
      <c r="L38" s="37" t="n">
        <v>2</v>
      </c>
      <c r="M38" s="37" t="n">
        <v>0</v>
      </c>
      <c r="N38" s="37">
        <f>F38+I38+J38+K38+L38+M38</f>
        <v/>
      </c>
      <c r="O38" s="37" t="inlineStr">
        <is>
          <t>C</t>
        </is>
      </c>
      <c r="P38" s="39" t="inlineStr">
        <is>
          <t>本月主要负责跟踪产品V541-B01、V542版本项目问题合并、需求功能开发、myabtis和南大通用适配、联调跟踪、任务拆分。项目上主要跟踪上海农商、安盟LC、富民银行、中国建筑、28s、中信、人保健康、湖北银行、九江、晋城智慧城市等10个项目和1个银河证券POC项目。其中跟踪上海农商用户兼岗第二、三轮提测并测试完成、安盟LC的K8s和前端UI规范适配完成已提测、富民单用户多邮箱已提测、28s现场K3s集成部署和接口联调、湖北邮件拆分问题排查和内发外邮箱过滤提测、九江NAS磁盘占用高以及通知信发错问题排查、晋城智慧城市项目续签合同需求细节点确认。其中支持了中信项目服务器重启生产变更、人保健康正式邮件割接，并上线成功，九江项目及时协助老师处理NAS磁盘占用高和邮件通知发错问题，赢得老师和售前好评。日常工作与统一平台、审计组件、智能语义沟通产品和项目版本的联调、提测时间节点，跟踪联调问题单、测试bug单状态督促相关人员及时修复。小组周计划、周报、绩效文档整理，成员工作任务验收，参与外部产品3次代码评审，并2次提出评审意见并接纳，严格把控产品和项目的提测进度。完成任15个，其中高难度任务3个，整体表现良好。</t>
        </is>
      </c>
      <c r="Q38" s="21" t="n">
        <v>16</v>
      </c>
      <c r="R38" s="21" t="n">
        <v>128</v>
      </c>
      <c r="S38" s="21" t="inlineStr">
        <is>
          <t>151.56</t>
        </is>
      </c>
      <c r="T38" s="21" t="inlineStr">
        <is>
          <t>152.5</t>
        </is>
      </c>
      <c r="U38" s="21" t="n">
        <v>0</v>
      </c>
      <c r="V38" s="21" t="inlineStr">
        <is>
          <t>3</t>
        </is>
      </c>
    </row>
    <row r="39" ht="101" customHeight="1" s="70">
      <c r="A39" s="21" t="inlineStr">
        <is>
          <t>数据防泄漏产品线</t>
        </is>
      </c>
      <c r="B39" s="90" t="n"/>
      <c r="C39" s="21" t="inlineStr">
        <is>
          <t>李忠鹏</t>
        </is>
      </c>
      <c r="D39" s="21" t="inlineStr">
        <is>
          <t>1712</t>
        </is>
      </c>
      <c r="E39" s="21" t="inlineStr">
        <is>
          <t>T8</t>
        </is>
      </c>
      <c r="F39" s="37" t="n">
        <v>50</v>
      </c>
      <c r="G39" s="37" t="inlineStr">
        <is>
          <t>45.6</t>
        </is>
      </c>
      <c r="H39" s="37" t="inlineStr">
        <is>
          <t>47.9</t>
        </is>
      </c>
      <c r="I39" s="37" t="inlineStr">
        <is>
          <t>30</t>
        </is>
      </c>
      <c r="J39" s="37" t="n">
        <v>3</v>
      </c>
      <c r="K39" s="37" t="n">
        <v>0</v>
      </c>
      <c r="L39" s="37" t="n">
        <v>0</v>
      </c>
      <c r="M39" s="37" t="n">
        <v>0</v>
      </c>
      <c r="N39" s="37">
        <f>F39+I39+J39+K39+L39+M39</f>
        <v/>
      </c>
      <c r="O39" s="37" t="inlineStr">
        <is>
          <t>C</t>
        </is>
      </c>
      <c r="P39" s="39" t="inlineStr">
        <is>
          <t>本月主要负责产品542开发和提测以及概要设计文件完善和银河证券-eml拆分解析流量DLP开发。其中包含相关bug解决、Mybatis-flex改造疑难问题处理、以及hibernate去除任务处理，协助解决问题、arm流量性能阻塞问题深入排查、联调支持、问题修复、进度跟踪等。共完成任务12个其中高难度任务1个。整体工作表现良好。给与C</t>
        </is>
      </c>
      <c r="Q39" s="21" t="inlineStr">
        <is>
          <t>19.0</t>
        </is>
      </c>
      <c r="R39" s="21" t="inlineStr">
        <is>
          <t>152.00</t>
        </is>
      </c>
      <c r="S39" s="21" t="inlineStr">
        <is>
          <t>175.31</t>
        </is>
      </c>
      <c r="T39" s="21" t="inlineStr">
        <is>
          <t>176.5</t>
        </is>
      </c>
      <c r="U39" s="21" t="inlineStr">
        <is>
          <t>0</t>
        </is>
      </c>
      <c r="V39" s="21" t="inlineStr">
        <is>
          <t>1</t>
        </is>
      </c>
    </row>
    <row r="40" ht="135" customHeight="1" s="70">
      <c r="A40" s="21" t="inlineStr">
        <is>
          <t>数据防泄漏产品线</t>
        </is>
      </c>
      <c r="B40" s="90" t="n"/>
      <c r="C40" s="21" t="inlineStr">
        <is>
          <t>郭帅</t>
        </is>
      </c>
      <c r="D40" s="21" t="inlineStr">
        <is>
          <t>1719</t>
        </is>
      </c>
      <c r="E40" s="21" t="inlineStr">
        <is>
          <t>T6</t>
        </is>
      </c>
      <c r="F40" s="37" t="n">
        <v>50</v>
      </c>
      <c r="G40" s="37" t="inlineStr">
        <is>
          <t>34.2</t>
        </is>
      </c>
      <c r="H40" s="37" t="inlineStr">
        <is>
          <t>17.13</t>
        </is>
      </c>
      <c r="I40" s="37" t="inlineStr">
        <is>
          <t>15</t>
        </is>
      </c>
      <c r="J40" s="37" t="n">
        <v>2</v>
      </c>
      <c r="K40" s="37" t="n">
        <v>0</v>
      </c>
      <c r="L40" s="37" t="n">
        <v>0</v>
      </c>
      <c r="M40" s="37" t="n">
        <v>0</v>
      </c>
      <c r="N40" s="37">
        <f>F40+I40+J40+K40+L40+M40</f>
        <v/>
      </c>
      <c r="O40" s="38" t="inlineStr">
        <is>
          <t>D</t>
        </is>
      </c>
      <c r="P40" s="39" t="inlineStr">
        <is>
          <t>本月主要负责产品542开发和提测。其中包含相关bug解决、Mybatis-flex改造策略组管理、邮件防泄漏策略、网页防泄漏策略、流量防泄漏策略、策略元素菜单管理模块，分级分类模板引用功能开发，单用户多邮箱开发，策略优化开发功能。flex相关bug修改共完成任务8个。整体工作表现良好。由于本月家里有事月底请了4天假，导致任务积分不够，并且上个月arm环境性能测试出现延期情况，此次给与D，希望后续引以为戒</t>
        </is>
      </c>
      <c r="Q40" s="21" t="n">
        <v>15</v>
      </c>
      <c r="R40" s="21" t="n">
        <v>120</v>
      </c>
      <c r="S40" s="21" t="inlineStr">
        <is>
          <t>129.10</t>
        </is>
      </c>
      <c r="T40" s="21" t="inlineStr">
        <is>
          <t>128.0</t>
        </is>
      </c>
      <c r="U40" s="21" t="inlineStr">
        <is>
          <t>4</t>
        </is>
      </c>
      <c r="V40" s="21" t="inlineStr">
        <is>
          <t>0</t>
        </is>
      </c>
    </row>
    <row r="41" ht="17" customHeight="1" s="70">
      <c r="A41" s="21" t="inlineStr">
        <is>
          <t>数据防泄漏产品线</t>
        </is>
      </c>
      <c r="B41" s="90" t="n"/>
      <c r="C41" s="21" t="inlineStr">
        <is>
          <t>刘一星</t>
        </is>
      </c>
      <c r="D41" s="21" t="inlineStr">
        <is>
          <t>1750</t>
        </is>
      </c>
      <c r="E41" s="21" t="inlineStr">
        <is>
          <t>T7</t>
        </is>
      </c>
      <c r="F41" s="37" t="n">
        <v>50</v>
      </c>
      <c r="G41" s="37" t="n"/>
      <c r="H41" s="37" t="n"/>
      <c r="I41" s="37" t="n"/>
      <c r="J41" s="37" t="n"/>
      <c r="K41" s="37" t="n">
        <v>0</v>
      </c>
      <c r="L41" s="37" t="n">
        <v>0</v>
      </c>
      <c r="M41" s="37" t="n">
        <v>0</v>
      </c>
      <c r="N41" s="37">
        <f>F41+I41+J41+K41+L41+M41</f>
        <v/>
      </c>
      <c r="O41" s="38" t="inlineStr">
        <is>
          <t>E</t>
        </is>
      </c>
      <c r="P41" s="39" t="inlineStr">
        <is>
          <t>已离职，不配合工作。</t>
        </is>
      </c>
      <c r="Q41" s="37" t="n"/>
      <c r="R41" s="37" t="n"/>
      <c r="S41" s="37" t="n"/>
      <c r="T41" s="37" t="n"/>
      <c r="U41" s="37" t="n"/>
      <c r="V41" s="37" t="n"/>
    </row>
    <row r="42" ht="101" customHeight="1" s="70">
      <c r="A42" s="21" t="inlineStr">
        <is>
          <t>数据防泄漏产品线</t>
        </is>
      </c>
      <c r="B42" s="90" t="n"/>
      <c r="C42" s="21" t="inlineStr">
        <is>
          <t>王会闯</t>
        </is>
      </c>
      <c r="D42" s="21" t="inlineStr">
        <is>
          <t>1821</t>
        </is>
      </c>
      <c r="E42" s="21" t="inlineStr">
        <is>
          <t>T7</t>
        </is>
      </c>
      <c r="F42" s="37" t="n">
        <v>50</v>
      </c>
      <c r="G42" s="37" t="inlineStr">
        <is>
          <t>41.8</t>
        </is>
      </c>
      <c r="H42" s="37" t="inlineStr">
        <is>
          <t>42.79</t>
        </is>
      </c>
      <c r="I42" s="37" t="inlineStr">
        <is>
          <t>30</t>
        </is>
      </c>
      <c r="J42" s="37" t="n">
        <v>3</v>
      </c>
      <c r="K42" s="37" t="n">
        <v>0</v>
      </c>
      <c r="L42" s="37" t="n">
        <v>0</v>
      </c>
      <c r="M42" s="37" t="n">
        <v>0</v>
      </c>
      <c r="N42" s="37">
        <f>F42+I42+J42+K42+L42+M42</f>
        <v/>
      </c>
      <c r="O42" s="37" t="inlineStr">
        <is>
          <t>C</t>
        </is>
      </c>
      <c r="P42" s="39" t="inlineStr">
        <is>
          <t>本月主要负责数据防泄漏项目前端开发，主要参与了数据防泄漏产品V542版本需求开发、测试、协助后端改造接口flex，支持项目主要有上海农商企微伴伴及h5内审批模板修改、上海农商银行兼岗PC及h5审批上线以及安盟LC项目ndlp前端部分ui调整等功能。共完成任务8个，其中普通任务8个，高难度任务0个，整体工作表现良好。给与C</t>
        </is>
      </c>
      <c r="Q42" s="21" t="inlineStr">
        <is>
          <t>19.0</t>
        </is>
      </c>
      <c r="R42" s="21" t="inlineStr">
        <is>
          <t>152.00</t>
        </is>
      </c>
      <c r="S42" s="21" t="inlineStr">
        <is>
          <t>171.85</t>
        </is>
      </c>
      <c r="T42" s="21" t="inlineStr">
        <is>
          <t>171.0</t>
        </is>
      </c>
      <c r="U42" s="21" t="inlineStr">
        <is>
          <t>0</t>
        </is>
      </c>
      <c r="V42" s="21" t="inlineStr">
        <is>
          <t>0</t>
        </is>
      </c>
    </row>
    <row r="43" ht="152" customHeight="1" s="70">
      <c r="A43" s="21" t="inlineStr">
        <is>
          <t>数据防泄漏产品线</t>
        </is>
      </c>
      <c r="B43" s="90" t="n"/>
      <c r="C43" s="21" t="inlineStr">
        <is>
          <t>魏磊</t>
        </is>
      </c>
      <c r="D43" s="21" t="inlineStr">
        <is>
          <t>1931</t>
        </is>
      </c>
      <c r="E43" s="21" t="inlineStr">
        <is>
          <t>T6</t>
        </is>
      </c>
      <c r="F43" s="37" t="n">
        <v>50</v>
      </c>
      <c r="G43" s="37" t="inlineStr">
        <is>
          <t>34.2</t>
        </is>
      </c>
      <c r="H43" s="37" t="inlineStr">
        <is>
          <t>47.13</t>
        </is>
      </c>
      <c r="I43" s="37" t="inlineStr">
        <is>
          <t>33</t>
        </is>
      </c>
      <c r="J43" s="37" t="n">
        <v>3</v>
      </c>
      <c r="K43" s="37" t="n">
        <v>4</v>
      </c>
      <c r="L43" s="37" t="n">
        <v>0</v>
      </c>
      <c r="M43" s="37" t="n">
        <v>0</v>
      </c>
      <c r="N43" s="37">
        <f>F43+I43+J43+K43+L43+M43</f>
        <v/>
      </c>
      <c r="O43" s="38" t="inlineStr">
        <is>
          <t>C+</t>
        </is>
      </c>
      <c r="P43" s="39" t="inlineStr">
        <is>
          <t>本月主要负责28s项目上的问题，长期在项目现场开发支撑。28s项目集成部署，外部接口联调、解决集成部署中出现的bug、处理sonar代码扫描漏洞、处理现场configmap中存在的问题。联调flyway以及nacos、feign接口调用并联调通过。现场K3s整体流水线测试，目前集成部署已完成，事件正常上报和展示。鉴于本月长期在项目现场出差，按照项目要求及时完成了各个阶段联调和集成部署工作，日均加班近3个半小时，多次周六日在现场加班支撑，比较辛苦，表现优秀，此次给与C+</t>
        </is>
      </c>
      <c r="Q43" s="21" t="n">
        <v>18</v>
      </c>
      <c r="R43" s="21" t="n">
        <v>144</v>
      </c>
      <c r="S43" s="21" t="n">
        <v>204.7</v>
      </c>
      <c r="T43" s="21" t="inlineStr">
        <is>
          <t>188.5</t>
        </is>
      </c>
      <c r="U43" s="21" t="inlineStr">
        <is>
          <t>0</t>
        </is>
      </c>
      <c r="V43" s="21" t="inlineStr">
        <is>
          <t>0</t>
        </is>
      </c>
    </row>
    <row r="44" ht="84" customHeight="1" s="70">
      <c r="A44" s="21" t="inlineStr">
        <is>
          <t>数据防泄漏产品线</t>
        </is>
      </c>
      <c r="B44" s="90" t="n"/>
      <c r="C44" s="21" t="inlineStr">
        <is>
          <t>张镇</t>
        </is>
      </c>
      <c r="D44" s="21" t="inlineStr">
        <is>
          <t>2190</t>
        </is>
      </c>
      <c r="E44" s="21" t="inlineStr">
        <is>
          <t>T4</t>
        </is>
      </c>
      <c r="F44" s="37" t="n">
        <v>50</v>
      </c>
      <c r="G44" s="37" t="inlineStr">
        <is>
          <t>26.6</t>
        </is>
      </c>
      <c r="H44" s="37" t="inlineStr">
        <is>
          <t>27.39</t>
        </is>
      </c>
      <c r="I44" s="37" t="inlineStr">
        <is>
          <t>30</t>
        </is>
      </c>
      <c r="J44" s="37" t="n">
        <v>2</v>
      </c>
      <c r="K44" s="37" t="n">
        <v>0</v>
      </c>
      <c r="L44" s="37" t="n">
        <v>0</v>
      </c>
      <c r="M44" s="37" t="n">
        <v>0</v>
      </c>
      <c r="N44" s="37">
        <f>F44+I44+J44+K44+L44+M44</f>
        <v/>
      </c>
      <c r="O44" s="37" t="inlineStr">
        <is>
          <t>C</t>
        </is>
      </c>
      <c r="P44" s="39" t="inlineStr">
        <is>
          <t>本月主要进行了产品V542南大数据库sql适配改造，mybatisflex改造；平滑升级v541-v542以及跨版本适配改造和文档编写；自动化部署适配数据库指纹项目等。共完成任务12个，其中低难度任务9个，中难度任务3个。整体工作表现良好。给与C</t>
        </is>
      </c>
      <c r="Q44" s="21" t="inlineStr">
        <is>
          <t>19.0</t>
        </is>
      </c>
      <c r="R44" s="21" t="inlineStr">
        <is>
          <t>152.00</t>
        </is>
      </c>
      <c r="S44" s="21" t="inlineStr">
        <is>
          <t>178.40</t>
        </is>
      </c>
      <c r="T44" s="21" t="n">
        <v>175.5</v>
      </c>
      <c r="U44" s="21" t="inlineStr">
        <is>
          <t>2</t>
        </is>
      </c>
      <c r="V44" s="21" t="inlineStr">
        <is>
          <t>1</t>
        </is>
      </c>
    </row>
    <row r="45" ht="152" customHeight="1" s="70">
      <c r="A45" s="21" t="inlineStr">
        <is>
          <t>数据防泄漏产品线</t>
        </is>
      </c>
      <c r="B45" s="90" t="n"/>
      <c r="C45" s="21" t="inlineStr">
        <is>
          <t>刘丰</t>
        </is>
      </c>
      <c r="D45" s="21" t="inlineStr">
        <is>
          <t>2065</t>
        </is>
      </c>
      <c r="E45" s="21" t="inlineStr">
        <is>
          <t>T7</t>
        </is>
      </c>
      <c r="F45" s="37" t="n">
        <v>50</v>
      </c>
      <c r="G45" s="37" t="inlineStr">
        <is>
          <t>41.8</t>
        </is>
      </c>
      <c r="H45" s="37" t="n">
        <v>41.5</v>
      </c>
      <c r="I45" s="37" t="n">
        <v>30</v>
      </c>
      <c r="J45" s="37" t="n">
        <v>4</v>
      </c>
      <c r="K45" s="37" t="n">
        <v>0</v>
      </c>
      <c r="L45" s="37" t="n">
        <v>0</v>
      </c>
      <c r="M45" s="37" t="n">
        <v>0</v>
      </c>
      <c r="N45" s="37">
        <f>F45+I45+J45+K45+L45+M45</f>
        <v/>
      </c>
      <c r="O45" s="37" t="inlineStr">
        <is>
          <t>C</t>
        </is>
      </c>
      <c r="P45" s="39" t="inlineStr">
        <is>
          <t>本月主要负责上安盟项目k8s改造，产品适配东方通组件，统战部生产中蓝信数据未发送问题定位，安盟接口改造以及和管控联调，fileprocess进程升级springboot3.x版本，上海农商移动端审批和用户兼岗代码合并产品，V541出bugfix版本合并项目问题，九江磁盘空间不足问题定位和修复并发邮件通知时内容错位问题，湖北银行增加内发外过滤参数功能。共完成9个任务，其中普通任务6个，高难度任务3个，项目都能按期交付、项目问题处理也比较及时，整体工作表现较好。给与C</t>
        </is>
      </c>
      <c r="Q45" s="21" t="inlineStr">
        <is>
          <t>19.0</t>
        </is>
      </c>
      <c r="R45" s="21" t="inlineStr">
        <is>
          <t>152.00</t>
        </is>
      </c>
      <c r="S45" s="21" t="inlineStr">
        <is>
          <t>164.38</t>
        </is>
      </c>
      <c r="T45" s="21" t="n">
        <v>163</v>
      </c>
      <c r="U45" s="21" t="inlineStr">
        <is>
          <t>0</t>
        </is>
      </c>
      <c r="V45" s="21" t="inlineStr">
        <is>
          <t>0</t>
        </is>
      </c>
    </row>
    <row r="46" ht="202" customHeight="1" s="70">
      <c r="A46" s="21" t="inlineStr">
        <is>
          <t>数据防泄漏产品线</t>
        </is>
      </c>
      <c r="B46" s="90" t="n"/>
      <c r="C46" s="21" t="inlineStr">
        <is>
          <t>刘姿阳</t>
        </is>
      </c>
      <c r="D46" s="21" t="inlineStr">
        <is>
          <t>2050</t>
        </is>
      </c>
      <c r="E46" s="21" t="inlineStr">
        <is>
          <t>T7</t>
        </is>
      </c>
      <c r="F46" s="37" t="n">
        <v>50</v>
      </c>
      <c r="G46" s="37" t="inlineStr">
        <is>
          <t>41.8</t>
        </is>
      </c>
      <c r="H46" s="37" t="inlineStr">
        <is>
          <t>43.43</t>
        </is>
      </c>
      <c r="I46" s="37" t="inlineStr">
        <is>
          <t>30</t>
        </is>
      </c>
      <c r="J46" s="37" t="n">
        <v>2</v>
      </c>
      <c r="K46" s="37" t="n">
        <v>0</v>
      </c>
      <c r="L46" s="37" t="n">
        <v>0</v>
      </c>
      <c r="M46" s="37" t="n">
        <v>0</v>
      </c>
      <c r="N46" s="37">
        <f>F46+I46+J46+K46+L46+M46</f>
        <v/>
      </c>
      <c r="O46" s="37" t="inlineStr">
        <is>
          <t>C</t>
        </is>
      </c>
      <c r="P46" s="39" t="inlineStr">
        <is>
          <t>本月主要负责脱敏2.6.0版本，主要参与非结构化文件源页面接口联调测试、非机构化文件夹源页面接口联调测试、安盟lc项目k8s适配/k8s部署联调测试、非结构化文件敏感发现调用扫描引擎开发联调测试、非结构化文件脱敏调用扫描引擎开发联调测试、非结构化文件脱敏改用文件传出配置json测试不同文件类型、数据库大文本敏感发现联调测试、命名体识别调用联调测试、数据库大文本脱敏联调测试、非机构化文件敏感发现/脱敏适配是否脱敏/图片是否黑化等按钮参数、数据库大文本脱敏处理datax新增非结构化算法以及中间件连接使用问题处理、master/salve服务dockerfile增加扫描引擎包测试扫描引擎调用。共完成任务12个，整体工作表现良好。给与C</t>
        </is>
      </c>
      <c r="Q46" s="92" t="n">
        <v>18</v>
      </c>
      <c r="R46" s="93" t="n">
        <v>144</v>
      </c>
      <c r="S46" s="21" t="inlineStr">
        <is>
          <t>152.43</t>
        </is>
      </c>
      <c r="T46" s="21" t="inlineStr">
        <is>
          <t>152.5</t>
        </is>
      </c>
      <c r="U46" s="21" t="inlineStr">
        <is>
          <t>1</t>
        </is>
      </c>
      <c r="V46" s="21" t="inlineStr">
        <is>
          <t>0</t>
        </is>
      </c>
    </row>
    <row r="47" ht="118" customHeight="1" s="70">
      <c r="A47" s="21" t="n"/>
      <c r="B47" s="90" t="n"/>
      <c r="C47" s="21" t="inlineStr">
        <is>
          <t>赵梓源</t>
        </is>
      </c>
      <c r="D47" s="21" t="inlineStr">
        <is>
          <t>2151</t>
        </is>
      </c>
      <c r="E47" s="21" t="inlineStr">
        <is>
          <t>T4</t>
        </is>
      </c>
      <c r="F47" s="37" t="n">
        <v>50</v>
      </c>
      <c r="G47" s="37" t="inlineStr">
        <is>
          <t>26.6</t>
        </is>
      </c>
      <c r="H47" s="37" t="inlineStr">
        <is>
          <t>27.32</t>
        </is>
      </c>
      <c r="I47" s="37" t="inlineStr">
        <is>
          <t>30</t>
        </is>
      </c>
      <c r="J47" s="37" t="n">
        <v>3</v>
      </c>
      <c r="K47" s="37" t="n">
        <v>0</v>
      </c>
      <c r="L47" s="37" t="n">
        <v>0</v>
      </c>
      <c r="M47" s="37" t="n">
        <v>0</v>
      </c>
      <c r="N47" s="37">
        <f>F47+I47+J47+K47+L47+M47</f>
        <v/>
      </c>
      <c r="O47" s="37" t="inlineStr">
        <is>
          <t>C</t>
        </is>
      </c>
      <c r="P47" s="39" t="inlineStr">
        <is>
          <t>本月主要进行了产品V541--南大通用数据库适配platform+incident，产品V542-单用户多邮箱开发(数据联动、用户表增加、增量全量数据同步更新)，产品V542--x86中配邮件性能24小时压测(开水印)，产品V541--产品适配自动化jenkins脚本（达到自动化部署标准，产品V542-platform业务层菜单查询接口改造+同时达梦特殊字符适配。 共完成任务8个，其中普通任务8个，整体工作表现良好。给与C</t>
        </is>
      </c>
      <c r="Q47" s="21" t="n">
        <v>17.5</v>
      </c>
      <c r="R47" s="93" t="n">
        <v>140</v>
      </c>
      <c r="S47" s="21" t="inlineStr">
        <is>
          <t>147.17</t>
        </is>
      </c>
      <c r="T47" s="21" t="inlineStr">
        <is>
          <t>144.5</t>
        </is>
      </c>
      <c r="U47" s="21" t="inlineStr">
        <is>
          <t>1</t>
        </is>
      </c>
      <c r="V47" s="21" t="inlineStr">
        <is>
          <t>0</t>
        </is>
      </c>
    </row>
    <row r="48">
      <c r="A48" s="21" t="n"/>
      <c r="B48" s="90" t="n"/>
      <c r="C48" s="21" t="inlineStr">
        <is>
          <t>王妮妮</t>
        </is>
      </c>
      <c r="D48" s="21" t="inlineStr">
        <is>
          <t>1739</t>
        </is>
      </c>
      <c r="E48" s="21" t="inlineStr">
        <is>
          <t>T7</t>
        </is>
      </c>
      <c r="F48" s="37" t="n">
        <v>50</v>
      </c>
      <c r="G48" s="37" t="n"/>
      <c r="H48" s="37" t="n"/>
      <c r="I48" s="37" t="n"/>
      <c r="J48" s="37" t="n"/>
      <c r="K48" s="37" t="n"/>
      <c r="L48" s="37" t="n">
        <v>0</v>
      </c>
      <c r="M48" s="37" t="n">
        <v>0</v>
      </c>
      <c r="N48" s="37">
        <f>F48+I48+J48+K48+L48+M48</f>
        <v/>
      </c>
      <c r="O48" s="37" t="n"/>
      <c r="P48" s="39" t="n"/>
      <c r="Q48" s="37" t="n"/>
      <c r="R48" s="37" t="n"/>
      <c r="S48" s="37" t="n"/>
      <c r="T48" s="37" t="n"/>
      <c r="U48" s="37" t="n"/>
      <c r="V48" s="37" t="n"/>
    </row>
    <row r="49" ht="101" customHeight="1" s="70">
      <c r="A49" s="21" t="inlineStr">
        <is>
          <t>数据防泄漏产品线</t>
        </is>
      </c>
      <c r="B49" s="90" t="n"/>
      <c r="C49" s="21" t="inlineStr">
        <is>
          <t>杨海超</t>
        </is>
      </c>
      <c r="D49" s="21" t="inlineStr">
        <is>
          <t>10211</t>
        </is>
      </c>
      <c r="E49" s="21" t="inlineStr">
        <is>
          <t>T1</t>
        </is>
      </c>
      <c r="F49" s="37" t="n">
        <v>50</v>
      </c>
      <c r="G49" s="37" t="inlineStr">
        <is>
          <t>19.0</t>
        </is>
      </c>
      <c r="H49" s="37" t="inlineStr">
        <is>
          <t>19.56</t>
        </is>
      </c>
      <c r="I49" s="37" t="inlineStr">
        <is>
          <t>30</t>
        </is>
      </c>
      <c r="J49" s="37" t="n">
        <v>3</v>
      </c>
      <c r="K49" s="37" t="n">
        <v>0</v>
      </c>
      <c r="L49" s="37" t="n">
        <v>0</v>
      </c>
      <c r="M49" s="37" t="n">
        <v>0</v>
      </c>
      <c r="N49" s="37">
        <f>F49+I49+J49+K49+L49+M49</f>
        <v/>
      </c>
      <c r="O49" s="37" t="inlineStr">
        <is>
          <t>C</t>
        </is>
      </c>
      <c r="P49" s="39" t="inlineStr">
        <is>
          <t>10月上旬完成交行NDLP线程保障后返回北京，先是去了28s现场处理问题，包括flyway适配、ndlp需求调整测试等等。中下旬则是产品相关任务，包括platform进程mybatis适配、达梦/GBase/Mysql各种数据库的安装部署验证等等。10月共计完成任务11个，其中低等级任务10个，中等级任务1个。给与C</t>
        </is>
      </c>
      <c r="Q49" s="21" t="inlineStr">
        <is>
          <t>19.0</t>
        </is>
      </c>
      <c r="R49" s="21" t="inlineStr">
        <is>
          <t>152.00</t>
        </is>
      </c>
      <c r="S49" s="21" t="n">
        <v>145.78</v>
      </c>
      <c r="T49" s="21" t="inlineStr">
        <is>
          <t>140.5</t>
        </is>
      </c>
      <c r="U49" s="21" t="inlineStr">
        <is>
          <t>3</t>
        </is>
      </c>
      <c r="V49" s="21" t="inlineStr">
        <is>
          <t>1</t>
        </is>
      </c>
    </row>
    <row r="50" ht="135" customHeight="1" s="70">
      <c r="A50" s="21" t="inlineStr">
        <is>
          <t>数据防泄漏产品线</t>
        </is>
      </c>
      <c r="B50" s="90" t="n"/>
      <c r="C50" s="21" t="inlineStr">
        <is>
          <t>杨学智</t>
        </is>
      </c>
      <c r="D50" s="21" t="inlineStr">
        <is>
          <t>10207</t>
        </is>
      </c>
      <c r="E50" s="21" t="inlineStr">
        <is>
          <t>T1</t>
        </is>
      </c>
      <c r="F50" s="37" t="n">
        <v>50</v>
      </c>
      <c r="G50" s="37" t="inlineStr">
        <is>
          <t>19.0</t>
        </is>
      </c>
      <c r="H50" s="37" t="inlineStr">
        <is>
          <t>27.58</t>
        </is>
      </c>
      <c r="I50" s="37" t="inlineStr">
        <is>
          <t>34</t>
        </is>
      </c>
      <c r="J50" s="37" t="n">
        <v>3</v>
      </c>
      <c r="K50" s="37" t="n">
        <v>0</v>
      </c>
      <c r="L50" s="37" t="n">
        <v>0</v>
      </c>
      <c r="M50" s="37" t="n">
        <v>0</v>
      </c>
      <c r="N50" s="37">
        <f>F50+I50+J50+K50+L50+M50</f>
        <v/>
      </c>
      <c r="O50" s="37" t="inlineStr">
        <is>
          <t>C</t>
        </is>
      </c>
      <c r="P50" s="39" t="inlineStr">
        <is>
          <t>终端-哈行-mybatis-flex改造、哈尔滨银行项目适配mogdb提测支持、产品V542-审批系统NDLP业务改造mybatis-flex、产品V542-platform改造flex，改造剩余未改造内容、产品V542-功能整体联调问题处理+功能用例测试（flex适配改造及功能适配）、产品V542--南大通用问题修复测试、产品V542--一体化(mysql)和双机热备邮件(南大通用)部署安装测试、产品V542-双机邮件部署及冒烟+问题回归等。让我对产品业务越来越熟悉。给与C</t>
        </is>
      </c>
      <c r="Q50" s="21" t="inlineStr">
        <is>
          <t>19.0</t>
        </is>
      </c>
      <c r="R50" s="21" t="inlineStr">
        <is>
          <t>152.00</t>
        </is>
      </c>
      <c r="S50" s="21" t="inlineStr">
        <is>
          <t>177.76</t>
        </is>
      </c>
      <c r="T50" s="21" t="inlineStr">
        <is>
          <t>173.5</t>
        </is>
      </c>
      <c r="U50" s="21" t="inlineStr">
        <is>
          <t>0</t>
        </is>
      </c>
      <c r="V50" s="21" t="inlineStr">
        <is>
          <t>1</t>
        </is>
      </c>
    </row>
    <row r="51" ht="152" customHeight="1" s="70">
      <c r="A51" s="21" t="inlineStr">
        <is>
          <t>数据防泄漏产品线</t>
        </is>
      </c>
      <c r="B51" s="90" t="n"/>
      <c r="C51" s="21" t="inlineStr">
        <is>
          <t>邢亚晶</t>
        </is>
      </c>
      <c r="D51" s="21" t="inlineStr">
        <is>
          <t>2216</t>
        </is>
      </c>
      <c r="E51" s="21" t="inlineStr">
        <is>
          <t>T2</t>
        </is>
      </c>
      <c r="F51" s="37" t="n">
        <v>50</v>
      </c>
      <c r="G51" s="37" t="inlineStr">
        <is>
          <t>19.0</t>
        </is>
      </c>
      <c r="H51" s="37" t="inlineStr">
        <is>
          <t>27.36</t>
        </is>
      </c>
      <c r="I51" s="37" t="inlineStr">
        <is>
          <t>34</t>
        </is>
      </c>
      <c r="J51" s="37" t="n">
        <v>3</v>
      </c>
      <c r="K51" s="37" t="n">
        <v>0</v>
      </c>
      <c r="L51" s="37" t="n">
        <v>0</v>
      </c>
      <c r="M51" s="37" t="n">
        <v>0</v>
      </c>
      <c r="N51" s="37">
        <f>F51+I51+J51+K51+L51+M51</f>
        <v/>
      </c>
      <c r="O51" s="37" t="inlineStr">
        <is>
          <t>C</t>
        </is>
      </c>
      <c r="P51" s="39" t="inlineStr">
        <is>
          <t>本月主要进行了产品V542相关开发和测试工作--platform进程整合mybatis-flex验证及联调，处理整合后联调发现的问题（如系统初始化、邮件回溯、邮件放行），platform进程异常代码开发，集群+接入(mysql)部署安装及邮件冒烟测试，集群+接入(南大通用)部署安装以及网页冒烟测试，并调整了安装部署手册，新增外置数据库为gbase8c时，创建数据库和库内schema的步骤。共完成任务12个，其中中等任务2个，普通任务10个。没有迟到早退的现象，整体工作表现优良。给与C</t>
        </is>
      </c>
      <c r="Q51" s="21" t="inlineStr">
        <is>
          <t>19.0</t>
        </is>
      </c>
      <c r="R51" s="21" t="inlineStr">
        <is>
          <t>152.00</t>
        </is>
      </c>
      <c r="S51" s="21" t="inlineStr">
        <is>
          <t>177.81</t>
        </is>
      </c>
      <c r="T51" s="21" t="inlineStr">
        <is>
          <t>173.5</t>
        </is>
      </c>
      <c r="U51" s="21" t="inlineStr">
        <is>
          <t>0</t>
        </is>
      </c>
      <c r="V51" s="21" t="inlineStr">
        <is>
          <t>1</t>
        </is>
      </c>
    </row>
    <row r="52" ht="118" customHeight="1" s="70">
      <c r="A52" s="21" t="inlineStr">
        <is>
          <t>数据防泄漏产品线</t>
        </is>
      </c>
      <c r="B52" s="90" t="n"/>
      <c r="C52" s="21" t="inlineStr">
        <is>
          <t>江银涛</t>
        </is>
      </c>
      <c r="D52" s="21" t="inlineStr">
        <is>
          <t>10220</t>
        </is>
      </c>
      <c r="E52" s="21" t="inlineStr">
        <is>
          <t>T1</t>
        </is>
      </c>
      <c r="F52" s="37" t="n">
        <v>50</v>
      </c>
      <c r="G52" s="37" t="inlineStr">
        <is>
          <t>19.0</t>
        </is>
      </c>
      <c r="H52" s="37" t="inlineStr">
        <is>
          <t>37.66</t>
        </is>
      </c>
      <c r="I52" s="37" t="inlineStr">
        <is>
          <t>39</t>
        </is>
      </c>
      <c r="J52" s="37" t="n">
        <v>3</v>
      </c>
      <c r="K52" s="37" t="n">
        <v>1</v>
      </c>
      <c r="L52" s="37" t="n">
        <v>0</v>
      </c>
      <c r="M52" s="37" t="n">
        <v>0</v>
      </c>
      <c r="N52" s="37">
        <f>F52+I52+J52+K52+L52+M52</f>
        <v/>
      </c>
      <c r="O52" s="38" t="inlineStr">
        <is>
          <t>C+</t>
        </is>
      </c>
      <c r="P52" s="39" t="inlineStr">
        <is>
          <t>本月主要负责28s项目上的问题，长期在项目现场开发支撑。28s项目集成部署，外部接口开发、协助解决集成部署中出现的bug、协助处理sonar代码扫描漏洞、处理现场configmap中存在的问题。联调flyway以及nacos、feign接口调用并联调通过。鉴于本月长期在项目现场出差，按照项目要求及时完成了各个阶段联调和集成部署工作，多次周六日在现场加班支撑，比较辛苦，表现优秀，此次给与C+</t>
        </is>
      </c>
      <c r="Q52" s="21" t="n">
        <v>18</v>
      </c>
      <c r="R52" s="21" t="n">
        <v>144</v>
      </c>
      <c r="S52" s="21" t="n">
        <v>173</v>
      </c>
      <c r="T52" s="21" t="inlineStr">
        <is>
          <t>173.5</t>
        </is>
      </c>
      <c r="U52" s="21" t="inlineStr">
        <is>
          <t>1</t>
        </is>
      </c>
      <c r="V52" s="21" t="inlineStr">
        <is>
          <t>0</t>
        </is>
      </c>
    </row>
    <row r="53" ht="135" customHeight="1" s="70">
      <c r="A53" s="21" t="inlineStr">
        <is>
          <t>数据防泄漏产品线</t>
        </is>
      </c>
      <c r="B53" s="90" t="n"/>
      <c r="C53" s="21" t="inlineStr">
        <is>
          <t>梅松</t>
        </is>
      </c>
      <c r="D53" s="21" t="n"/>
      <c r="E53" s="21" t="n"/>
      <c r="F53" s="37" t="n"/>
      <c r="G53" s="37" t="inlineStr">
        <is>
          <t>41.8</t>
        </is>
      </c>
      <c r="H53" s="37" t="inlineStr">
        <is>
          <t>15.51</t>
        </is>
      </c>
      <c r="I53" s="37" t="inlineStr">
        <is>
          <t>0</t>
        </is>
      </c>
      <c r="J53" s="37" t="n">
        <v>2</v>
      </c>
      <c r="K53" s="37" t="n">
        <v>1</v>
      </c>
      <c r="L53" s="37" t="n">
        <v>0</v>
      </c>
      <c r="M53" s="37" t="n">
        <v>0</v>
      </c>
      <c r="N53" s="37">
        <f>F53+I53+J53+K53+L53+M53</f>
        <v/>
      </c>
      <c r="O53" s="38" t="inlineStr">
        <is>
          <t>C-</t>
        </is>
      </c>
      <c r="P53" s="39" t="inlineStr">
        <is>
          <t>本月主要负责终端-哈行-mybatis-flex改造、哈尔滨银行项目适配mogdb提测支持。以及防泄漏V542-mybatis-flex策略元素、告警任务、告警日志以及证书管理改造，支持南大通用联调问题修复等。完成任务6个，普通任务6个，高难度任务0个。本月由于家人病重住院，请假比较多，导致任务积分严重不足，情况较为特殊，鉴于工作态度也比较积极，此次给与C-，期望后续家里事情处理好后能全身心投入到工作中来，为团队创造更多价值</t>
        </is>
      </c>
      <c r="Q53" s="92" t="n">
        <v>6</v>
      </c>
      <c r="R53" s="93" t="n">
        <v>48</v>
      </c>
      <c r="S53" s="21" t="inlineStr">
        <is>
          <t>69.65</t>
        </is>
      </c>
      <c r="T53" s="21" t="inlineStr">
        <is>
          <t>62.0</t>
        </is>
      </c>
      <c r="U53" s="21" t="inlineStr">
        <is>
          <t>12</t>
        </is>
      </c>
      <c r="V53" s="21" t="inlineStr">
        <is>
          <t>0</t>
        </is>
      </c>
    </row>
    <row r="54" ht="101" customHeight="1" s="70">
      <c r="A54" s="21" t="inlineStr">
        <is>
          <t>数据防泄漏产品线</t>
        </is>
      </c>
      <c r="B54" s="90" t="n"/>
      <c r="C54" s="21" t="inlineStr">
        <is>
          <t>王宇</t>
        </is>
      </c>
      <c r="D54" s="21" t="inlineStr">
        <is>
          <t>1392</t>
        </is>
      </c>
      <c r="E54" s="21" t="inlineStr">
        <is>
          <t>T6</t>
        </is>
      </c>
      <c r="F54" s="37" t="n">
        <v>50</v>
      </c>
      <c r="G54" s="37" t="inlineStr">
        <is>
          <t>37.8</t>
        </is>
      </c>
      <c r="H54" s="37" t="inlineStr">
        <is>
          <t>40.75</t>
        </is>
      </c>
      <c r="I54" s="37" t="inlineStr">
        <is>
          <t>30</t>
        </is>
      </c>
      <c r="J54" s="37" t="n">
        <v>0</v>
      </c>
      <c r="K54" s="37" t="n">
        <v>0</v>
      </c>
      <c r="L54" s="37" t="n">
        <v>0</v>
      </c>
      <c r="M54" s="37" t="n">
        <v>0</v>
      </c>
      <c r="N54" s="37">
        <f>SUM(F54+I54+J54+K54+L54+M54)</f>
        <v/>
      </c>
      <c r="O54" s="37" t="inlineStr">
        <is>
          <t>C</t>
        </is>
      </c>
      <c r="P54" s="39" t="inlineStr">
        <is>
          <t>本月工作主要集中在支持V542版本功能设计和失效，进行联调测试和第一轮提测冒烟测试；处理完成V541 版本policy在k8s环境的运行；项目-银河证券策略匹配嵌套文件关键字不命中和文件指纹不命中问题定位；浙商行策略匹配重启问题定位。
本月完成15个中难任务,1个低难任务。给予C评价</t>
        </is>
      </c>
      <c r="Q54" s="37" t="n">
        <v>19</v>
      </c>
      <c r="R54" s="37" t="n">
        <v>152</v>
      </c>
      <c r="S54" s="37" t="n">
        <v>154</v>
      </c>
      <c r="T54" s="37" t="n">
        <v>154</v>
      </c>
      <c r="U54" s="37" t="inlineStr">
        <is>
          <t>0</t>
        </is>
      </c>
      <c r="V54" s="37" t="inlineStr">
        <is>
          <t>0</t>
        </is>
      </c>
    </row>
    <row r="55" ht="84" customHeight="1" s="70">
      <c r="A55" s="21" t="inlineStr">
        <is>
          <t>数据防泄漏产品线</t>
        </is>
      </c>
      <c r="B55" s="90" t="n"/>
      <c r="C55" s="21" t="inlineStr">
        <is>
          <t>孙渝龙</t>
        </is>
      </c>
      <c r="D55" s="21" t="n">
        <v>2221</v>
      </c>
      <c r="E55" s="21" t="inlineStr">
        <is>
          <t>T1</t>
        </is>
      </c>
      <c r="F55" s="37" t="n">
        <v>50</v>
      </c>
      <c r="G55" s="37" t="inlineStr">
        <is>
          <t>21.0</t>
        </is>
      </c>
      <c r="H55" s="37" t="inlineStr">
        <is>
          <t>45.04</t>
        </is>
      </c>
      <c r="I55" s="37" t="inlineStr">
        <is>
          <t>40</t>
        </is>
      </c>
      <c r="J55" s="37" t="n">
        <v>1</v>
      </c>
      <c r="K55" s="37" t="n">
        <v>0</v>
      </c>
      <c r="L55" s="37" t="n">
        <v>0</v>
      </c>
      <c r="M55" s="37" t="n">
        <v>0</v>
      </c>
      <c r="N55" s="37">
        <f>SUM(F55+I55+J55+K55+L55+M55)</f>
        <v/>
      </c>
      <c r="O55" s="38" t="inlineStr">
        <is>
          <t>C+</t>
        </is>
      </c>
      <c r="P55" s="39" t="inlineStr">
        <is>
          <t>本月工作主要集中在网卡24小时压测测试和V542功能实现；华为鲲鹏服务器9.6G压力稳定性测试；银河证券网络dlp poc测试技术支持；长安银行流量dlp升级。
本月完成高级任务1个，中级任务12个。对流量dlp的程序逻辑进行大量优化，表现优秀，给予C+评价</t>
        </is>
      </c>
      <c r="Q55" s="37" t="n">
        <v>19</v>
      </c>
      <c r="R55" s="37" t="n">
        <v>152</v>
      </c>
      <c r="S55" s="37" t="n">
        <v>158.5</v>
      </c>
      <c r="T55" s="37" t="n">
        <v>158.5</v>
      </c>
      <c r="U55" s="37" t="inlineStr">
        <is>
          <t>0</t>
        </is>
      </c>
      <c r="V55" s="37" t="inlineStr">
        <is>
          <t>0</t>
        </is>
      </c>
    </row>
    <row r="56" ht="118" customHeight="1" s="70">
      <c r="A56" s="21" t="inlineStr">
        <is>
          <t>数据防泄漏产品线</t>
        </is>
      </c>
      <c r="B56" s="90" t="n"/>
      <c r="C56" s="21" t="inlineStr">
        <is>
          <t>王磊</t>
        </is>
      </c>
      <c r="D56" s="21" t="inlineStr">
        <is>
          <t>1402</t>
        </is>
      </c>
      <c r="E56" s="21" t="inlineStr">
        <is>
          <t>T6</t>
        </is>
      </c>
      <c r="F56" s="37" t="n">
        <v>50</v>
      </c>
      <c r="G56" s="37" t="inlineStr">
        <is>
          <t>37.8</t>
        </is>
      </c>
      <c r="H56" s="37" t="inlineStr">
        <is>
          <t>41.4</t>
        </is>
      </c>
      <c r="I56" s="37" t="inlineStr">
        <is>
          <t>30</t>
        </is>
      </c>
      <c r="J56" s="37" t="n">
        <v>0</v>
      </c>
      <c r="K56" s="37" t="n">
        <v>0</v>
      </c>
      <c r="L56" s="37" t="n">
        <v>0</v>
      </c>
      <c r="M56" s="37" t="n">
        <v>0</v>
      </c>
      <c r="N56" s="37" t="n">
        <v>80</v>
      </c>
      <c r="O56" s="37" t="inlineStr">
        <is>
          <t>C</t>
        </is>
      </c>
      <c r="P56" s="39" t="inlineStr">
        <is>
          <t>本月主要工作集中完成交接文档输出和各个项目生产环境支持。输出文档网页dlp设计文档，压测说明文档，jenkins打包说明文档；项目上有银河证券部署支持，k8scapture适配问题解决，人行河南分行网络数据防泄漏项目代理问题支持，长安银行提测中遇到的旧版本配置文件无法上报问题支持。
本月完成13中级任务。给予C评价</t>
        </is>
      </c>
      <c r="Q56" s="37" t="n">
        <v>18</v>
      </c>
      <c r="R56" s="37" t="n">
        <v>152</v>
      </c>
      <c r="S56" s="37" t="n">
        <v>157</v>
      </c>
      <c r="T56" s="37" t="n">
        <v>157</v>
      </c>
      <c r="U56" s="37" t="n"/>
      <c r="V56" s="37" t="n"/>
    </row>
    <row r="57" ht="68" customHeight="1" s="70">
      <c r="A57" s="21" t="inlineStr">
        <is>
          <t>数据防泄漏产品线</t>
        </is>
      </c>
      <c r="B57" s="90" t="n"/>
      <c r="C57" s="21" t="inlineStr">
        <is>
          <t>杨晓娟</t>
        </is>
      </c>
      <c r="D57" s="21" t="inlineStr">
        <is>
          <t>2024</t>
        </is>
      </c>
      <c r="E57" s="21" t="inlineStr">
        <is>
          <t>T7</t>
        </is>
      </c>
      <c r="F57" s="37" t="n">
        <v>50</v>
      </c>
      <c r="G57" s="37" t="inlineStr">
        <is>
          <t>37.8</t>
        </is>
      </c>
      <c r="H57" s="37" t="inlineStr">
        <is>
          <t>41.4</t>
        </is>
      </c>
      <c r="I57" s="37" t="inlineStr">
        <is>
          <t>30</t>
        </is>
      </c>
      <c r="J57" s="37" t="n">
        <v>0</v>
      </c>
      <c r="K57" s="37" t="n">
        <v>0</v>
      </c>
      <c r="L57" s="37" t="n">
        <v>0</v>
      </c>
      <c r="M57" s="37" t="n">
        <v>0</v>
      </c>
      <c r="N57" s="37" t="n">
        <v>80</v>
      </c>
      <c r="O57" s="37" t="inlineStr">
        <is>
          <t>C</t>
        </is>
      </c>
      <c r="P57" s="39" t="inlineStr">
        <is>
          <t>本月的工作主要集中在梳理流量抓包引擎逻辑，编写交接文档；串联部署模式概要设计文档整理；整理长安银行项目和国寿项目的交接文档，  imap/pop3等协议文档。
本月完成中级任务5个。表现正常，给予C评价</t>
        </is>
      </c>
      <c r="Q57" s="37" t="n">
        <v>10</v>
      </c>
      <c r="R57" s="37" t="n">
        <v>152</v>
      </c>
      <c r="S57" s="37" t="n">
        <v>77</v>
      </c>
      <c r="T57" s="37" t="n">
        <v>77</v>
      </c>
      <c r="U57" s="37" t="n"/>
      <c r="V57" s="37" t="n"/>
    </row>
    <row r="58" ht="84" customHeight="1" s="70">
      <c r="A58" s="21" t="inlineStr">
        <is>
          <t>数据防泄漏产品线</t>
        </is>
      </c>
      <c r="B58" s="90" t="n"/>
      <c r="C58" s="21" t="inlineStr">
        <is>
          <t>刘泽铭</t>
        </is>
      </c>
      <c r="D58" s="21" t="inlineStr">
        <is>
          <t>10221</t>
        </is>
      </c>
      <c r="E58" s="21" t="inlineStr">
        <is>
          <t>T1</t>
        </is>
      </c>
      <c r="F58" s="37" t="n">
        <v>50</v>
      </c>
      <c r="G58" s="37" t="inlineStr">
        <is>
          <t>21.0</t>
        </is>
      </c>
      <c r="H58" s="37" t="inlineStr">
        <is>
          <t>42.63</t>
        </is>
      </c>
      <c r="I58" s="37" t="inlineStr">
        <is>
          <t>40</t>
        </is>
      </c>
      <c r="J58" s="37" t="n">
        <v>1</v>
      </c>
      <c r="K58" s="37" t="n">
        <v>0</v>
      </c>
      <c r="L58" s="37" t="n">
        <v>0</v>
      </c>
      <c r="M58" s="37" t="n">
        <v>0</v>
      </c>
      <c r="N58" s="37">
        <f>SUM(F58+I58+J58+K58+L58+M58)</f>
        <v/>
      </c>
      <c r="O58" s="37" t="inlineStr">
        <is>
          <t>C</t>
        </is>
      </c>
      <c r="P58" s="39" t="inlineStr">
        <is>
          <t>本月的工作主要集中在网页dlp和代理功能的熟悉；网页dlp和邮件dlp进行asan插件的编译处理；项目交通银行现场功能支持。
本月完成中级任务11个，低级任务2个。表现正常，给予C评价</t>
        </is>
      </c>
      <c r="Q58" s="37" t="n">
        <v>19</v>
      </c>
      <c r="R58" s="37" t="n">
        <v>152</v>
      </c>
      <c r="S58" s="37" t="n">
        <v>152.5</v>
      </c>
      <c r="T58" s="37" t="n">
        <v>152.5</v>
      </c>
      <c r="U58" s="37" t="inlineStr">
        <is>
          <t>0</t>
        </is>
      </c>
      <c r="V58" s="37" t="inlineStr">
        <is>
          <t>0</t>
        </is>
      </c>
    </row>
    <row r="59" ht="236" customHeight="1" s="70">
      <c r="A59" s="21" t="inlineStr">
        <is>
          <t>数据防泄漏产品线</t>
        </is>
      </c>
      <c r="B59" s="90" t="n"/>
      <c r="C59" s="21" t="inlineStr">
        <is>
          <t>罗志成</t>
        </is>
      </c>
      <c r="D59" s="21" t="inlineStr">
        <is>
          <t>0856</t>
        </is>
      </c>
      <c r="E59" s="21" t="inlineStr">
        <is>
          <t>T8</t>
        </is>
      </c>
      <c r="F59" s="37" t="n">
        <v>50</v>
      </c>
      <c r="G59" s="37" t="n">
        <v>45.6</v>
      </c>
      <c r="H59" s="37" t="n">
        <v>46.66</v>
      </c>
      <c r="I59" s="37" t="n">
        <v>30</v>
      </c>
      <c r="J59" s="37" t="n">
        <v>6</v>
      </c>
      <c r="K59" s="37" t="n">
        <v>3</v>
      </c>
      <c r="L59" s="37" t="n">
        <v>0</v>
      </c>
      <c r="M59" s="37" t="n">
        <v>0</v>
      </c>
      <c r="N59" s="37" t="n">
        <v>89</v>
      </c>
      <c r="O59" s="37" t="inlineStr">
        <is>
          <t>C</t>
        </is>
      </c>
      <c r="P59" s="39" t="inlineStr">
        <is>
          <t>本月主要负责浦发银行项目、浦发卡中心项目、浙商银行项目、太平邮件dlp项目、温州银行项目、中国银联项目、南商银行邮件dlp项目的研发、以及项目管理工作；其中，浦发项目完成redmine问题修复、负载均衡设备健康检查接口的方案设计工时评估工作；太平邮件dlp项目，主要协助现场行方人员完成mysql数据库安全漏洞修复测试工作；浙商行项目主要参与协助定位修复项目难点问题的定位处理；温州银行项目参与单机扩双机扩容方案的编写评审工作；另外参与中国银联项目、浦发卡中心项目、苏州银行项目线上紧急问题定位处理、项目安全漏洞投产支持工作。本月共完成任务6个，其中普通任务3个，高难度任务3个。本月所负责项目的进度正常，积极支持重点项目的设计类工作，负责线上问题的定位处理，及时与项目经理沟通交流共同推动项目进度；本月负责的重点项目进度正常。</t>
        </is>
      </c>
      <c r="Q59" s="37" t="n">
        <v>19</v>
      </c>
      <c r="R59" s="37" t="n">
        <v>152</v>
      </c>
      <c r="S59" s="37" t="n">
        <v>176.76</v>
      </c>
      <c r="T59" s="37" t="n">
        <v>169.5</v>
      </c>
      <c r="U59" s="37" t="n">
        <v>3</v>
      </c>
      <c r="V59" s="37" t="n">
        <v>3</v>
      </c>
    </row>
    <row r="60" ht="185" customHeight="1" s="70">
      <c r="A60" s="21" t="inlineStr">
        <is>
          <t>数据防泄漏产品线</t>
        </is>
      </c>
      <c r="B60" s="90" t="n"/>
      <c r="C60" s="21" t="inlineStr">
        <is>
          <t>李富平</t>
        </is>
      </c>
      <c r="D60" s="21" t="inlineStr">
        <is>
          <t>1883</t>
        </is>
      </c>
      <c r="E60" s="21" t="inlineStr">
        <is>
          <t>T5</t>
        </is>
      </c>
      <c r="F60" s="37" t="n">
        <v>50</v>
      </c>
      <c r="G60" s="37" t="n">
        <v>30.4</v>
      </c>
      <c r="H60" s="37" t="n">
        <v>33.65</v>
      </c>
      <c r="I60" s="37" t="n">
        <v>31</v>
      </c>
      <c r="J60" s="37" t="n">
        <v>6</v>
      </c>
      <c r="K60" s="37" t="n">
        <v>3</v>
      </c>
      <c r="L60" s="37" t="n">
        <v>0</v>
      </c>
      <c r="M60" s="37" t="n">
        <v>0</v>
      </c>
      <c r="N60" s="37" t="n">
        <v>82</v>
      </c>
      <c r="O60" s="37" t="inlineStr">
        <is>
          <t>C</t>
        </is>
      </c>
      <c r="P60" s="39" t="inlineStr">
        <is>
          <t>本月负责浦发银行香港分行项目、苏州银行项目、平安科技项目、浙商银行、产品水印SDK、邮储银行项目、银联项目、浦发云盘扫描项目、温州银行项目的生产问题处理和客户需求研发工作。其中，温州银行单扩双高可用需求开发、测试支持工作；浙商银行现场问题处理和优化，提测版本及问题跟进；水印SDK1.0.1版本的开发、功能测试及项目使用中反馈的问题。本月共负责9个项目工作，完成任务17个，其中普通任务15个，中难度任务2个，本月所负责项目的进度正常，版本提测未出现任何质量问题，整体工作状态良好:积极支持项目组处理各重点项目的线上问题，各个项目提测并按规定完成投产工作，输出质量良好。</t>
        </is>
      </c>
      <c r="Q60" s="37" t="n">
        <v>18.75</v>
      </c>
      <c r="R60" s="37" t="n">
        <v>152</v>
      </c>
      <c r="S60" s="37" t="n">
        <v>160.95</v>
      </c>
      <c r="T60" s="37" t="n">
        <v>151</v>
      </c>
      <c r="U60" s="37" t="n">
        <v>1</v>
      </c>
      <c r="V60" s="37" t="n">
        <v>0</v>
      </c>
    </row>
    <row r="61" ht="236" customHeight="1" s="70">
      <c r="A61" s="21" t="inlineStr">
        <is>
          <t>数据防泄漏产品线</t>
        </is>
      </c>
      <c r="B61" s="90" t="n"/>
      <c r="C61" s="21" t="inlineStr">
        <is>
          <t>孙业民</t>
        </is>
      </c>
      <c r="D61" s="21" t="inlineStr">
        <is>
          <t>2140</t>
        </is>
      </c>
      <c r="E61" s="21" t="inlineStr">
        <is>
          <t>T2</t>
        </is>
      </c>
      <c r="F61" s="37" t="n">
        <v>46</v>
      </c>
      <c r="G61" s="37" t="n">
        <v>19</v>
      </c>
      <c r="H61" s="37" t="n">
        <v>33.66</v>
      </c>
      <c r="I61" s="37" t="n">
        <v>37</v>
      </c>
      <c r="J61" s="37" t="n">
        <v>6</v>
      </c>
      <c r="K61" s="37" t="n">
        <v>0</v>
      </c>
      <c r="L61" s="37" t="n">
        <v>0</v>
      </c>
      <c r="M61" s="37" t="n">
        <v>0</v>
      </c>
      <c r="N61" s="37" t="n">
        <v>89</v>
      </c>
      <c r="O61" s="37" t="inlineStr">
        <is>
          <t>C</t>
        </is>
      </c>
      <c r="P61" s="39" t="inlineStr">
        <is>
          <t xml:space="preserve">本月主要负责交通银行、太平金融等项目，负责产品接口开发以及终端哈行产品mybatis-flex改造支持工作。其中，太平金融项目中主要负责mysql安全漏洞修复，测试环境升级以及投产支持工作；交通银行项目主要为客户现场进行运维保障支持工作，保障项目系统的正常运行；此外，产品告警接口开发以及springboot3.x版本适配，对终端哈行mybatis-flex改造进行支持，按照计划完成相应的模块任务，bug及时清理，保证产品的及时交付。本月共完成8项普通任务, 2项困难工作。本月所负责项目的进度正常，版本提测未出现任何质量问题，整体工作状态良好，在客户现场积极配合项目经理完成系统运维保障工作。
备注：由于202410存在漏打卡的情况及去客户现场出差支持，导致统计月度考勤工时比实际工时少。
</t>
        </is>
      </c>
      <c r="Q61" s="37" t="n">
        <v>19</v>
      </c>
      <c r="R61" s="37" t="n">
        <v>152</v>
      </c>
      <c r="S61" s="37" t="n">
        <v>119.35</v>
      </c>
      <c r="T61" s="37" t="n">
        <v>161.5</v>
      </c>
      <c r="U61" s="37" t="n">
        <v>1</v>
      </c>
      <c r="V61" s="37" t="n">
        <v>0</v>
      </c>
    </row>
    <row r="62" ht="252" customHeight="1" s="70">
      <c r="A62" s="21" t="inlineStr">
        <is>
          <t>数据防泄漏产品线</t>
        </is>
      </c>
      <c r="B62" s="91" t="n"/>
      <c r="C62" s="21" t="inlineStr">
        <is>
          <t>滕永达</t>
        </is>
      </c>
      <c r="D62" s="21" t="inlineStr">
        <is>
          <t>2004</t>
        </is>
      </c>
      <c r="E62" s="21" t="inlineStr">
        <is>
          <t>T8</t>
        </is>
      </c>
      <c r="F62" s="37" t="n">
        <v>50</v>
      </c>
      <c r="G62" s="37" t="n">
        <v>45.6</v>
      </c>
      <c r="H62" s="37" t="n">
        <v>39.73</v>
      </c>
      <c r="I62" s="37" t="n">
        <v>15</v>
      </c>
      <c r="J62" s="37" t="n">
        <v>6</v>
      </c>
      <c r="K62" s="37" t="n">
        <v>3</v>
      </c>
      <c r="L62" s="37" t="n">
        <v>0</v>
      </c>
      <c r="M62" s="37" t="n">
        <v>0</v>
      </c>
      <c r="N62" s="37" t="n">
        <v>74</v>
      </c>
      <c r="O62" s="38" t="inlineStr">
        <is>
          <t>D</t>
        </is>
      </c>
      <c r="P62" s="39" t="inlineStr">
        <is>
          <t>本月主要负责浙商银行项目、湖北银行项目、产品V542的研发和系统运维工作。其中，浙商银行项目重点参与测试与生产环境问题的排查定位修复、二开需求开发测试，投产支持等工作；湖北项目主要完成项目生产环境问题的定位处理、完成功能优化等工作；产品V542incident进程进行异常代码块开发，产品V542进行platform进程mybatis-flex改造。共完成任务12个，其中普通任务6个，高难度任务6个。本月所负责项目的进度正常，版本提测未出现任何质量问题，参与支持各项目的线上问题与新需求开发，支持项目投产任务。本月浙商行项目在客户现场定位排查生产问题，现场生产问题排查的进度推动缓慢，仍存在遗留的问题待处理，综合评分C-，后续需加强项目现场问题处理的能力。
备注：由于202410请假及到客户现场出差支持，导致统计月度考勤工时比实际工时少。</t>
        </is>
      </c>
      <c r="Q62" s="37" t="n">
        <v>19</v>
      </c>
      <c r="R62" s="37" t="n">
        <v>152</v>
      </c>
      <c r="S62" s="37" t="n">
        <v>77.43000000000001</v>
      </c>
      <c r="T62" s="37" t="n">
        <v>186</v>
      </c>
      <c r="U62" s="37" t="n">
        <v>0</v>
      </c>
      <c r="V62" s="37" t="n">
        <v>1</v>
      </c>
    </row>
    <row r="63" ht="101" customHeight="1" s="70">
      <c r="A63" s="21" t="inlineStr">
        <is>
          <t>数据库安全产品线</t>
        </is>
      </c>
      <c r="B63" s="37" t="inlineStr">
        <is>
          <t>魏冬冬</t>
        </is>
      </c>
      <c r="C63" s="21" t="inlineStr">
        <is>
          <t>蔡虎</t>
        </is>
      </c>
      <c r="D63" s="21" t="inlineStr">
        <is>
          <t>2075</t>
        </is>
      </c>
      <c r="E63" s="21" t="inlineStr">
        <is>
          <t>T8</t>
        </is>
      </c>
      <c r="F63" s="37" t="n">
        <v>50</v>
      </c>
      <c r="G63" s="37" t="n">
        <v>45.6</v>
      </c>
      <c r="H63" s="57" t="inlineStr">
        <is>
          <t>58.31</t>
        </is>
      </c>
      <c r="I63" s="57" t="n">
        <v>32</v>
      </c>
      <c r="J63" s="37" t="n">
        <v>5</v>
      </c>
      <c r="K63" s="37" t="n">
        <v>0</v>
      </c>
      <c r="L63" s="37" t="n">
        <v>0</v>
      </c>
      <c r="M63" s="37" t="n">
        <v>0</v>
      </c>
      <c r="N63" s="37">
        <f>F63+I63+J63+K63+L63+M63</f>
        <v/>
      </c>
      <c r="O63" s="38" t="inlineStr">
        <is>
          <t>C+</t>
        </is>
      </c>
      <c r="P63" s="39" t="inlineStr">
        <is>
          <t>本月重点负责产品v260版本功能开发，多个项目现场动脱问题定位及修复工作。产品开发方面重点负责数据库连接池重构及动脱问题处理工作，项目侧重点支撑陕西中烟等多个项目多种数据库的动态脱敏协议相关问题定位分析及处理工作。工作效率较高，问题处理较完善，工作认真负责。</t>
        </is>
      </c>
      <c r="Q63" s="37" t="n">
        <v>19</v>
      </c>
      <c r="R63" s="37" t="n">
        <v>152</v>
      </c>
      <c r="S63" s="37" t="n">
        <v>171.1</v>
      </c>
      <c r="T63" s="37" t="n">
        <v>170</v>
      </c>
      <c r="U63" s="37" t="inlineStr">
        <is>
          <t>0</t>
        </is>
      </c>
      <c r="V63" s="37" t="inlineStr">
        <is>
          <t>0</t>
        </is>
      </c>
    </row>
    <row r="64" ht="84" customHeight="1" s="70">
      <c r="A64" s="21" t="inlineStr">
        <is>
          <t>数据库安全产品线</t>
        </is>
      </c>
      <c r="B64" s="90" t="n"/>
      <c r="C64" s="21" t="inlineStr">
        <is>
          <t>卢承哲</t>
        </is>
      </c>
      <c r="D64" s="21" t="inlineStr">
        <is>
          <t>10216</t>
        </is>
      </c>
      <c r="E64" s="21" t="inlineStr">
        <is>
          <t>T2</t>
        </is>
      </c>
      <c r="F64" s="37" t="n">
        <v>50</v>
      </c>
      <c r="G64" s="37" t="n">
        <v>14</v>
      </c>
      <c r="H64" s="37" t="n">
        <v>14</v>
      </c>
      <c r="I64" s="37" t="n">
        <v>30</v>
      </c>
      <c r="J64" s="37" t="n">
        <v>5</v>
      </c>
      <c r="K64" s="37" t="n">
        <v>0</v>
      </c>
      <c r="L64" s="37" t="n">
        <v>0</v>
      </c>
      <c r="M64" s="37" t="n">
        <v>0</v>
      </c>
      <c r="N64" s="37">
        <f>F64+I64+J64+K64+L64+M64</f>
        <v/>
      </c>
      <c r="O64" s="38" t="inlineStr">
        <is>
          <t>C-</t>
        </is>
      </c>
      <c r="P64" s="39" t="inlineStr">
        <is>
          <t>本月主要负责产品v260版本功能开发及自测工作，本月重点完成tde加密新增数据库功能开发及静脱任务下发删除python引用修改工作，同时完成工作交接工作，交接文档整理较完善。但平时工作过程中会花费更多时间定位问题，定位问题效率较低，需增强常见问题总结分析能力。</t>
        </is>
      </c>
      <c r="Q64" s="37" t="n">
        <v>14</v>
      </c>
      <c r="R64" s="37" t="n">
        <v>112</v>
      </c>
      <c r="S64" s="37" t="n">
        <v>106.35</v>
      </c>
      <c r="T64" s="37" t="n">
        <v>112</v>
      </c>
      <c r="U64" s="37" t="n">
        <v>0</v>
      </c>
      <c r="V64" s="37" t="inlineStr">
        <is>
          <t>0</t>
        </is>
      </c>
    </row>
    <row r="65" ht="84" customHeight="1" s="70">
      <c r="A65" s="21" t="inlineStr">
        <is>
          <t>数据库安全产品线</t>
        </is>
      </c>
      <c r="B65" s="91" t="n"/>
      <c r="C65" s="21" t="inlineStr">
        <is>
          <t>吴双霞</t>
        </is>
      </c>
      <c r="D65" s="21" t="inlineStr">
        <is>
          <t>1030</t>
        </is>
      </c>
      <c r="E65" s="21" t="inlineStr">
        <is>
          <t>T7</t>
        </is>
      </c>
      <c r="F65" s="37" t="n">
        <v>50</v>
      </c>
      <c r="G65" s="37" t="n">
        <v>41.8</v>
      </c>
      <c r="H65" s="37" t="n">
        <v>42.78</v>
      </c>
      <c r="I65" s="37" t="n">
        <v>30</v>
      </c>
      <c r="J65" s="37" t="n">
        <v>5</v>
      </c>
      <c r="K65" s="37" t="n">
        <v>0</v>
      </c>
      <c r="L65" s="37" t="n">
        <v>0</v>
      </c>
      <c r="M65" s="37" t="n">
        <v>0</v>
      </c>
      <c r="N65" s="37">
        <f>F65+I65+J65+K65+L65+M65</f>
        <v/>
      </c>
      <c r="O65" s="37" t="inlineStr">
        <is>
          <t>C</t>
        </is>
      </c>
      <c r="P65" s="39" t="inlineStr">
        <is>
          <t xml:space="preserve"> 本月重点负责脱敏产品v260版本前端功能开发及功能完善自测工作。本月完成了数据源管理模块，动脱相关功能模块，tde加密相关模块前端新增及优化修改相关内容开发及自测工作。工作态度较积极，能很好的完成分派的工作任务。</t>
        </is>
      </c>
      <c r="Q65" s="37" t="n">
        <v>19</v>
      </c>
      <c r="R65" s="37" t="n">
        <v>152</v>
      </c>
      <c r="S65" s="37" t="n">
        <v>167.86</v>
      </c>
      <c r="T65" s="37" t="n">
        <v>171</v>
      </c>
      <c r="U65" s="37" t="inlineStr">
        <is>
          <t>0</t>
        </is>
      </c>
      <c r="V65" s="37" t="inlineStr">
        <is>
          <t>0</t>
        </is>
      </c>
    </row>
    <row r="66" ht="84" customHeight="1" s="70">
      <c r="A66" s="21" t="inlineStr">
        <is>
          <t>数据库安全产品线</t>
        </is>
      </c>
      <c r="B66" s="37" t="inlineStr">
        <is>
          <t>张宏</t>
        </is>
      </c>
      <c r="C66" s="21" t="inlineStr">
        <is>
          <t>文诚琛</t>
        </is>
      </c>
      <c r="D66" s="21" t="inlineStr">
        <is>
          <t>2162</t>
        </is>
      </c>
      <c r="E66" s="21" t="inlineStr">
        <is>
          <t>T2</t>
        </is>
      </c>
      <c r="F66" s="37" t="n">
        <v>50</v>
      </c>
      <c r="G66" s="37" t="n">
        <v>14</v>
      </c>
      <c r="H66" s="37" t="n">
        <v>14.44</v>
      </c>
      <c r="I66" s="37" t="n">
        <v>30</v>
      </c>
      <c r="J66" s="37" t="n">
        <v>5</v>
      </c>
      <c r="K66" s="37" t="n">
        <v>0</v>
      </c>
      <c r="L66" s="37" t="n">
        <v>0</v>
      </c>
      <c r="M66" s="37" t="n">
        <v>0</v>
      </c>
      <c r="N66" s="37">
        <f>F66+I66+J66+K66+L66+M66</f>
        <v/>
      </c>
      <c r="O66" s="38" t="inlineStr">
        <is>
          <t>C-</t>
        </is>
      </c>
      <c r="P66" s="39" t="inlineStr">
        <is>
          <t>本月主要完成数据库安全审计V3.5.0需求功能开发及自测工作。负责语义设置模块功能研发；完成平滑升级脚本梳理、流水线改造、平滑升级验证等工作；参与数审V3.5版本冒烟功能自测工作；完成工作交接&amp;交接文档输出。工作交接细致，自测质量一般。</t>
        </is>
      </c>
      <c r="Q66" s="37" t="n">
        <v>14</v>
      </c>
      <c r="R66" s="37" t="n">
        <v>112</v>
      </c>
      <c r="S66" s="37" t="n">
        <v>108.17</v>
      </c>
      <c r="T66" s="37" t="n">
        <v>115.5</v>
      </c>
      <c r="U66" s="37" t="inlineStr">
        <is>
          <t>0</t>
        </is>
      </c>
      <c r="V66" s="37" t="inlineStr">
        <is>
          <t>0</t>
        </is>
      </c>
    </row>
    <row r="67" ht="101" customHeight="1" s="70">
      <c r="A67" s="21" t="inlineStr">
        <is>
          <t>数据库安全产品线</t>
        </is>
      </c>
      <c r="B67" s="90" t="n"/>
      <c r="C67" s="21" t="inlineStr">
        <is>
          <t>严俊文</t>
        </is>
      </c>
      <c r="D67" s="21" t="inlineStr">
        <is>
          <t>2048</t>
        </is>
      </c>
      <c r="E67" s="21" t="inlineStr">
        <is>
          <t>T6</t>
        </is>
      </c>
      <c r="F67" s="37" t="n">
        <v>50</v>
      </c>
      <c r="G67" s="37" t="n">
        <v>34.2</v>
      </c>
      <c r="H67" s="37" t="n">
        <v>40.97</v>
      </c>
      <c r="I67" s="37" t="n">
        <v>31</v>
      </c>
      <c r="J67" s="37" t="n">
        <v>5</v>
      </c>
      <c r="K67" s="37" t="n">
        <v>0</v>
      </c>
      <c r="L67" s="37" t="n">
        <v>0</v>
      </c>
      <c r="M67" s="37" t="n">
        <v>0</v>
      </c>
      <c r="N67" s="37">
        <f>F67+I67+J67+K67+L67+M67</f>
        <v/>
      </c>
      <c r="O67" s="38" t="inlineStr">
        <is>
          <t>C+</t>
        </is>
      </c>
      <c r="P67" s="39" t="inlineStr">
        <is>
          <t>本月主要完成数据库安全审计V3.5.0版本需求功能研发、功能自测、产品提测保障。负责多类型数据库的SQL翻译、SQL脱敏公共组功能研发工作，完成相关负责模块的功能自测和数审冒烟用例自测及第一轮测试期间的测试支持和问题修复工作。工作整体投入度较好，完成度较高，责任心较强。</t>
        </is>
      </c>
      <c r="Q67" s="37" t="n">
        <v>19</v>
      </c>
      <c r="R67" s="37" t="n">
        <v>152</v>
      </c>
      <c r="S67" s="37" t="n">
        <v>168.68</v>
      </c>
      <c r="T67" s="37" t="n">
        <v>168.5</v>
      </c>
      <c r="U67" s="37" t="n">
        <v>0</v>
      </c>
      <c r="V67" s="37" t="inlineStr">
        <is>
          <t>0</t>
        </is>
      </c>
    </row>
    <row r="68" ht="101" customHeight="1" s="70">
      <c r="A68" s="21" t="inlineStr">
        <is>
          <t>数据库安全产品线</t>
        </is>
      </c>
      <c r="B68" s="90" t="n"/>
      <c r="C68" s="21" t="inlineStr">
        <is>
          <t>文云祥</t>
        </is>
      </c>
      <c r="D68" s="21" t="inlineStr">
        <is>
          <t>1923</t>
        </is>
      </c>
      <c r="E68" s="21" t="inlineStr">
        <is>
          <t>T4</t>
        </is>
      </c>
      <c r="F68" s="37" t="n">
        <v>50</v>
      </c>
      <c r="G68" s="37" t="n">
        <v>26.6</v>
      </c>
      <c r="H68" s="37" t="n">
        <v>27.12</v>
      </c>
      <c r="I68" s="37" t="inlineStr">
        <is>
          <t>30</t>
        </is>
      </c>
      <c r="J68" s="37" t="n">
        <v>5</v>
      </c>
      <c r="K68" s="37" t="n">
        <v>0</v>
      </c>
      <c r="L68" s="37" t="n">
        <v>0</v>
      </c>
      <c r="M68" s="37" t="n">
        <v>0</v>
      </c>
      <c r="N68" s="37">
        <f>F68+I68+J68+K68+L68+M68</f>
        <v/>
      </c>
      <c r="O68" s="37" t="inlineStr">
        <is>
          <t>C</t>
        </is>
      </c>
      <c r="P68" s="39" t="inlineStr">
        <is>
          <t>本月主要完成数审V3.5.0版本需求功能研发、功能自测、产品测试支持及测试问题修复工作。主要负责行为记录、异常事件、事件详情及历史关联SQL翻译、SQL脱敏展示查询解决改造；完成数审URL权限接口梳理及自测工作；完成数审提测冒烟自测、第一轮测试支持及问题测试问题修复工作。整体表现正常，能按时完成分配的工作任务。</t>
        </is>
      </c>
      <c r="Q68" s="37" t="n">
        <v>19</v>
      </c>
      <c r="R68" s="37" t="n">
        <v>152</v>
      </c>
      <c r="S68" s="37" t="n">
        <v>163.75</v>
      </c>
      <c r="T68" s="37" t="n">
        <v>165.5</v>
      </c>
      <c r="U68" s="37" t="inlineStr">
        <is>
          <t>0</t>
        </is>
      </c>
      <c r="V68" s="37" t="inlineStr">
        <is>
          <t>0</t>
        </is>
      </c>
    </row>
    <row r="69" ht="101" customHeight="1" s="70">
      <c r="A69" s="21" t="inlineStr">
        <is>
          <t>数据库安全产品线</t>
        </is>
      </c>
      <c r="B69" s="91" t="n"/>
      <c r="C69" s="21" t="inlineStr">
        <is>
          <t>刘旺1</t>
        </is>
      </c>
      <c r="D69" s="21" t="n">
        <v>1335</v>
      </c>
      <c r="E69" s="21" t="inlineStr">
        <is>
          <t>T6</t>
        </is>
      </c>
      <c r="F69" s="37" t="n">
        <v>50</v>
      </c>
      <c r="G69" s="37" t="n">
        <v>34.2</v>
      </c>
      <c r="H69" s="50" t="inlineStr">
        <is>
          <t>36.97</t>
        </is>
      </c>
      <c r="I69" s="57" t="inlineStr">
        <is>
          <t>30</t>
        </is>
      </c>
      <c r="J69" s="37" t="n">
        <v>5</v>
      </c>
      <c r="K69" s="37" t="n">
        <v>0</v>
      </c>
      <c r="L69" s="37" t="n">
        <v>0</v>
      </c>
      <c r="M69" s="37" t="n">
        <v>0</v>
      </c>
      <c r="N69" s="37">
        <f>F69+I69+J69+K69+L69+M69</f>
        <v/>
      </c>
      <c r="O69" s="37" t="inlineStr">
        <is>
          <t>C</t>
        </is>
      </c>
      <c r="P69" s="39" t="inlineStr">
        <is>
          <t>本月主要完成数据库安全审计V3.5.0版本前端需求功能研发、功能自测、第一轮测试支持及问题修复工作。主要负责数审数据源管理、行为审计、详情、历史关联等前端页面适配及联调，完成LC项目第二版UI适配改造；负责数审前端功能整体测试，第一轮提测测试支持及问题修复工作。工作完成度正常，整体表现良好。</t>
        </is>
      </c>
      <c r="Q69" s="37" t="n">
        <v>19</v>
      </c>
      <c r="R69" s="37" t="n">
        <v>152</v>
      </c>
      <c r="S69" s="37" t="n">
        <v>162.46</v>
      </c>
      <c r="T69" s="37" t="n">
        <v>165</v>
      </c>
      <c r="U69" s="37" t="inlineStr">
        <is>
          <t>0</t>
        </is>
      </c>
      <c r="V69" s="37" t="inlineStr">
        <is>
          <t>0</t>
        </is>
      </c>
    </row>
    <row r="70" ht="152" customHeight="1" s="70">
      <c r="A70" s="21" t="inlineStr">
        <is>
          <t>数据交换产品线</t>
        </is>
      </c>
      <c r="B70" s="37" t="inlineStr">
        <is>
          <t>刘旺</t>
        </is>
      </c>
      <c r="C70" s="22" t="inlineStr">
        <is>
          <t>任涛民</t>
        </is>
      </c>
      <c r="D70" s="22" t="inlineStr">
        <is>
          <t>1655</t>
        </is>
      </c>
      <c r="E70" s="21" t="inlineStr">
        <is>
          <t>T8</t>
        </is>
      </c>
      <c r="F70" s="22">
        <f>VLOOKUP(C70,[2]质量分!C:E,3,FALSE)</f>
        <v/>
      </c>
      <c r="G70" s="22">
        <f>VLOOKUP(C70,[2]系统导出数据!B:M,4,FALSE)</f>
        <v/>
      </c>
      <c r="H70" s="22">
        <f>VLOOKUP(D70,[2]系统导出数据!C:N,4,FALSE)</f>
        <v/>
      </c>
      <c r="I70" s="22">
        <f>VLOOKUP(D70,[2]系统导出数据!C:N,5,FALSE)</f>
        <v/>
      </c>
      <c r="J70" s="22" t="n">
        <v>0</v>
      </c>
      <c r="K70" s="22" t="n"/>
      <c r="L70" s="37" t="n">
        <v>0</v>
      </c>
      <c r="M70" s="37" t="n">
        <v>0</v>
      </c>
      <c r="N70" s="22">
        <f>SUM(F70,I70:M70)</f>
        <v/>
      </c>
      <c r="O70" s="37" t="inlineStr">
        <is>
          <t>C</t>
        </is>
      </c>
      <c r="P70" s="63" t="inlineStr">
        <is>
          <t>本月主要负责跨网文件管理与交换系统V521版本以及跨网跨域数据交换代理功能设计开发。完成自动化打包部署流水线输出,完成平滑升级业务配置适配、报表中心菜单权限兼容适配，完成上传属性配置功能开发，解决大数据量环境下首页数据加载过长优化，解决审批中文件回收以及业务配置用户组不识别、文件清理、日志导出、双机环境下产品bug等产品问题处理，以及完成监管同步配置设计以及基础增删改接口实现等工作。共完成任务15个，其中中等难度任务11个、高难度任务4个，总体表现合格。</t>
        </is>
      </c>
      <c r="Q70" s="22">
        <f>VLOOKUP(C70,[2]系统导出数据!B:M,7,FALSE)</f>
        <v/>
      </c>
      <c r="R70" s="22">
        <f>VLOOKUP(C70,[2]系统导出数据!B:M,8,FALSE)</f>
        <v/>
      </c>
      <c r="S70" s="22">
        <f>VLOOKUP(C70,[2]系统导出数据!B:M,9,FALSE)</f>
        <v/>
      </c>
      <c r="T70" s="22">
        <f>VLOOKUP(D70,[2]系统导出数据!C:N,9,FALSE)</f>
        <v/>
      </c>
      <c r="U70" s="22" t="n">
        <v>0</v>
      </c>
      <c r="V70" s="22">
        <f>VLOOKUP(C70,[2]系统导出数据!B:M,12,FALSE)</f>
        <v/>
      </c>
    </row>
    <row r="71" ht="51" customHeight="1" s="70">
      <c r="A71" s="21" t="inlineStr">
        <is>
          <t>数据交换产品线</t>
        </is>
      </c>
      <c r="B71" s="90" t="n"/>
      <c r="C71" s="22" t="inlineStr">
        <is>
          <t>曾亮</t>
        </is>
      </c>
      <c r="D71" s="22" t="n">
        <v>1952</v>
      </c>
      <c r="E71" s="21" t="inlineStr">
        <is>
          <t>T6</t>
        </is>
      </c>
      <c r="F71" s="22">
        <f>VLOOKUP(C71,[2]质量分!C:E,3,FALSE)</f>
        <v/>
      </c>
      <c r="G71" s="22">
        <f>VLOOKUP(C71,[2]系统导出数据!B:M,4,FALSE)</f>
        <v/>
      </c>
      <c r="H71" s="22">
        <f>VLOOKUP(D71,[2]系统导出数据!C:N,4,FALSE)</f>
        <v/>
      </c>
      <c r="I71" s="22">
        <f>VLOOKUP(D71,[2]系统导出数据!C:N,5,FALSE)</f>
        <v/>
      </c>
      <c r="J71" s="22" t="n">
        <v>0</v>
      </c>
      <c r="K71" s="22" t="n"/>
      <c r="L71" s="37" t="n">
        <v>0</v>
      </c>
      <c r="M71" s="37" t="n">
        <v>0</v>
      </c>
      <c r="N71" s="22">
        <f>SUM(F71,I71,J71,K71,L71,M71)</f>
        <v/>
      </c>
      <c r="O71" s="37" t="inlineStr">
        <is>
          <t>C</t>
        </is>
      </c>
      <c r="P71" s="63" t="inlineStr">
        <is>
          <t>本月主要负责跨网文件管理与交换V521版本功能开发。完成文件转存审批后端逻辑开发以及相关bug处理，离职完成工作交接。共完成中等难度任务4个，工作整体表现合格。</t>
        </is>
      </c>
      <c r="Q71" s="22">
        <f>VLOOKUP(C71,[2]系统导出数据!B:M,7,FALSE)</f>
        <v/>
      </c>
      <c r="R71" s="22">
        <f>VLOOKUP(C71,[2]系统导出数据!B:M,8,FALSE)</f>
        <v/>
      </c>
      <c r="S71" s="22">
        <f>VLOOKUP(C71,[2]系统导出数据!B:M,9,FALSE)</f>
        <v/>
      </c>
      <c r="T71" s="22">
        <f>VLOOKUP(C71,[2]系统导出数据!B:M,10,FALSE)</f>
        <v/>
      </c>
      <c r="U71" s="22">
        <f>VLOOKUP(C71,[2]系统导出数据!B:M,11,FALSE)</f>
        <v/>
      </c>
      <c r="V71" s="22">
        <f>VLOOKUP(C71,[2]系统导出数据!B:M,12,FALSE)</f>
        <v/>
      </c>
    </row>
    <row r="72" ht="168" customHeight="1" s="70">
      <c r="A72" s="21" t="inlineStr">
        <is>
          <t>数据交换产品线</t>
        </is>
      </c>
      <c r="B72" s="90" t="n"/>
      <c r="C72" s="22" t="inlineStr">
        <is>
          <t>翟盼</t>
        </is>
      </c>
      <c r="D72" s="22" t="inlineStr">
        <is>
          <t>2195</t>
        </is>
      </c>
      <c r="E72" s="21" t="inlineStr">
        <is>
          <t>T8</t>
        </is>
      </c>
      <c r="F72" s="22">
        <f>VLOOKUP(C72,[2]质量分!C:E,3,FALSE)</f>
        <v/>
      </c>
      <c r="G72" s="22">
        <f>VLOOKUP(C72,[2]系统导出数据!B:M,4,FALSE)</f>
        <v/>
      </c>
      <c r="H72" s="22">
        <f>VLOOKUP(D72,[2]系统导出数据!C:N,4,FALSE)</f>
        <v/>
      </c>
      <c r="I72" s="22">
        <f>VLOOKUP(D72,[2]系统导出数据!C:N,5,FALSE)</f>
        <v/>
      </c>
      <c r="J72" s="22" t="n">
        <v>9</v>
      </c>
      <c r="K72" s="22" t="n"/>
      <c r="L72" s="37" t="n">
        <v>0</v>
      </c>
      <c r="M72" s="37" t="n">
        <v>0</v>
      </c>
      <c r="N72" s="22">
        <f>SUM(F72,I72,J72,K72,L72,M72)</f>
        <v/>
      </c>
      <c r="O72" s="38" t="inlineStr">
        <is>
          <t>C+</t>
        </is>
      </c>
      <c r="P72" s="63" t="inlineStr">
        <is>
          <t>本月主要负责跨网文件管理与交换系统V521版本以及跨网跨域数据交换代理功能设计开发。完成跨网跨域监管系统遗留bug处理，完成跨网文件管理与交换系统单机、双机性能错误率较高问题处理，完成审批系统加签、自动审批、委派等逻辑相关bug处理以及问题回归验证，解决敏感扫描导致内存溢出问题，解决报表中心双机发送邮件失败问题，协助测试完成压缩包格式识别压测脚本编写，共完成任务12个，其中中等难度任务9个、高难度任务3个，工作积极负责，能够主动解决疑难问题，并协助进行问题排查，总体表现较好。</t>
        </is>
      </c>
      <c r="Q72" s="22">
        <f>VLOOKUP(C72,[2]系统导出数据!B:M,7,FALSE)</f>
        <v/>
      </c>
      <c r="R72" s="22">
        <f>VLOOKUP(C72,[2]系统导出数据!B:M,8,FALSE)</f>
        <v/>
      </c>
      <c r="S72" s="22">
        <f>VLOOKUP(C72,[2]系统导出数据!B:M,9,FALSE)</f>
        <v/>
      </c>
      <c r="T72" s="22">
        <f>VLOOKUP(C72,[2]系统导出数据!B:M,10,FALSE)</f>
        <v/>
      </c>
      <c r="U72" s="22">
        <f>VLOOKUP(C72,[2]系统导出数据!B:M,11,FALSE)</f>
        <v/>
      </c>
      <c r="V72" s="22">
        <f>VLOOKUP(C72,[2]系统导出数据!B:M,12,FALSE)</f>
        <v/>
      </c>
    </row>
    <row r="73" ht="135" customHeight="1" s="70">
      <c r="A73" s="21" t="inlineStr">
        <is>
          <t>数据交换产品线</t>
        </is>
      </c>
      <c r="B73" s="90" t="n"/>
      <c r="C73" s="22" t="inlineStr">
        <is>
          <t>张鹏飞</t>
        </is>
      </c>
      <c r="D73" s="22" t="inlineStr">
        <is>
          <t>1259</t>
        </is>
      </c>
      <c r="E73" s="21" t="inlineStr">
        <is>
          <t>T7</t>
        </is>
      </c>
      <c r="F73" s="22">
        <f>VLOOKUP(C73,[2]质量分!C:E,3,FALSE)</f>
        <v/>
      </c>
      <c r="G73" s="22">
        <f>VLOOKUP(C73,[2]系统导出数据!B:M,4,FALSE)</f>
        <v/>
      </c>
      <c r="H73" s="22">
        <f>VLOOKUP(D73,[2]系统导出数据!C:N,4,FALSE)</f>
        <v/>
      </c>
      <c r="I73" s="22">
        <f>VLOOKUP(D73,[2]系统导出数据!C:N,5,FALSE)</f>
        <v/>
      </c>
      <c r="J73" s="22" t="n">
        <v>5</v>
      </c>
      <c r="K73" s="22" t="n"/>
      <c r="L73" s="37" t="n">
        <v>0</v>
      </c>
      <c r="M73" s="37" t="n">
        <v>0</v>
      </c>
      <c r="N73" s="22">
        <f>SUM(F73,I73,J73,K73,L73,M73)</f>
        <v/>
      </c>
      <c r="O73" s="37" t="inlineStr">
        <is>
          <t>C</t>
        </is>
      </c>
      <c r="P73" s="63" t="inlineStr">
        <is>
          <t>本月主要负责跨网文件管理与交换系统V521版本以及跨网跨域数据交换代理功能设计开发。完成跨网跨域数据交换代理系统需求梳理以及设计文档编写，完成数据库交换代理逻辑集成，完成文件交换管理开发以及适配，完成跨网文件管理与交换系统压缩包格式识别、下载水印、预览水印、文件转存、文件分享、共享目录等模块bug处理。共完成11个中等难度任务、1个高等难度任务，工作积极负责，总体表现合格。</t>
        </is>
      </c>
      <c r="Q73" s="22">
        <f>VLOOKUP(C73,[2]系统导出数据!B:M,7,FALSE)</f>
        <v/>
      </c>
      <c r="R73" s="22">
        <f>VLOOKUP(C73,[2]系统导出数据!B:M,8,FALSE)</f>
        <v/>
      </c>
      <c r="S73" s="22">
        <f>VLOOKUP(C73,[2]系统导出数据!B:M,9,FALSE)</f>
        <v/>
      </c>
      <c r="T73" s="22">
        <f>VLOOKUP(C73,[2]系统导出数据!B:M,10,FALSE)</f>
        <v/>
      </c>
      <c r="U73" s="22">
        <f>VLOOKUP(C73,[2]系统导出数据!B:M,11,FALSE)</f>
        <v/>
      </c>
      <c r="V73" s="22">
        <f>VLOOKUP(C73,[2]系统导出数据!B:M,12,FALSE)</f>
        <v/>
      </c>
    </row>
    <row r="74" ht="152" customHeight="1" s="70">
      <c r="A74" s="21" t="inlineStr">
        <is>
          <t>数据交换产品线</t>
        </is>
      </c>
      <c r="B74" s="90" t="n"/>
      <c r="C74" s="22" t="inlineStr">
        <is>
          <t>陈炜阳</t>
        </is>
      </c>
      <c r="D74" s="22" t="inlineStr">
        <is>
          <t>1413</t>
        </is>
      </c>
      <c r="E74" s="21" t="inlineStr">
        <is>
          <t>T7</t>
        </is>
      </c>
      <c r="F74" s="22">
        <f>VLOOKUP(C74,[2]质量分!C:E,3,FALSE)</f>
        <v/>
      </c>
      <c r="G74" s="22">
        <f>VLOOKUP(C74,[2]系统导出数据!B:M,4,FALSE)</f>
        <v/>
      </c>
      <c r="H74" s="22">
        <f>VLOOKUP(D74,[2]系统导出数据!C:N,4,FALSE)</f>
        <v/>
      </c>
      <c r="I74" s="22">
        <f>VLOOKUP(D74,[2]系统导出数据!C:N,5,FALSE)</f>
        <v/>
      </c>
      <c r="J74" s="22" t="n">
        <v>9</v>
      </c>
      <c r="K74" s="22" t="n"/>
      <c r="L74" s="37" t="n">
        <v>0</v>
      </c>
      <c r="M74" s="37" t="n">
        <v>0</v>
      </c>
      <c r="N74" s="22">
        <f>SUM(F74,I74,J74,K74,L74,M74)</f>
        <v/>
      </c>
      <c r="O74" s="38" t="inlineStr">
        <is>
          <t>C+</t>
        </is>
      </c>
      <c r="P74" s="63" t="inlineStr">
        <is>
          <t>本月主要负责跨网文件管理与交换系统V521版本以及跨网跨域数据交换代理功能开发、视频交换系统功能扩展。完成跨网跨域数据交换代理系统代理tcpPool集成适配、tcp协议代理模块功能适配开发以及单向传输控制逻辑实现，完成跨网文件管理与交换系统密钥同步、审批日志记录、自动审批、文件分享、minio文件存储、文件交换任务等模块bug处理，完成视频交换系统SIP信令与视频双向交互逻辑实现。共完成11个中等难度任务，2个高级任务，工作积极负责，输出质量好，效率高，总体表现较好。</t>
        </is>
      </c>
      <c r="Q74" s="22">
        <f>VLOOKUP(C74,[2]系统导出数据!B:M,7,FALSE)</f>
        <v/>
      </c>
      <c r="R74" s="22">
        <f>VLOOKUP(C74,[2]系统导出数据!B:M,8,FALSE)</f>
        <v/>
      </c>
      <c r="S74" s="22">
        <f>VLOOKUP(C74,[2]系统导出数据!B:M,9,FALSE)</f>
        <v/>
      </c>
      <c r="T74" s="22">
        <f>VLOOKUP(C74,[2]系统导出数据!B:M,10,FALSE)</f>
        <v/>
      </c>
      <c r="U74" s="22">
        <f>VLOOKUP(C74,[2]系统导出数据!B:M,11,FALSE)</f>
        <v/>
      </c>
      <c r="V74" s="22">
        <f>VLOOKUP(C74,[2]系统导出数据!B:M,12,FALSE)</f>
        <v/>
      </c>
    </row>
    <row r="75" ht="118" customHeight="1" s="70">
      <c r="A75" s="21" t="inlineStr">
        <is>
          <t>数据交换产品线</t>
        </is>
      </c>
      <c r="B75" s="91" t="n"/>
      <c r="C75" s="22" t="inlineStr">
        <is>
          <t>王伟</t>
        </is>
      </c>
      <c r="D75" s="22" t="inlineStr">
        <is>
          <t>1303</t>
        </is>
      </c>
      <c r="E75" s="21" t="inlineStr">
        <is>
          <t>T5</t>
        </is>
      </c>
      <c r="F75" s="22">
        <f>VLOOKUP(C75,[2]质量分!C:E,3,FALSE)</f>
        <v/>
      </c>
      <c r="G75" s="22">
        <f>VLOOKUP(C75,[2]系统导出数据!B:M,4,FALSE)</f>
        <v/>
      </c>
      <c r="H75" s="22">
        <f>VLOOKUP(D75,[2]系统导出数据!C:N,4,FALSE)</f>
        <v/>
      </c>
      <c r="I75" s="22">
        <f>VLOOKUP(D75,[2]系统导出数据!C:N,5,FALSE)</f>
        <v/>
      </c>
      <c r="J75" s="22" t="n">
        <v>0</v>
      </c>
      <c r="K75" s="22" t="n"/>
      <c r="L75" s="37" t="n">
        <v>0</v>
      </c>
      <c r="M75" s="37" t="n">
        <v>0</v>
      </c>
      <c r="N75" s="22">
        <f>SUM(F75,I75,J75,K75,L75,M75)</f>
        <v/>
      </c>
      <c r="O75" s="38" t="inlineStr">
        <is>
          <t>C-</t>
        </is>
      </c>
      <c r="P75" s="63" t="inlineStr">
        <is>
          <t>本月主要负责跨网文件管理与交换系统V521版本功能开发以及问题处理。完成上传属性配置以及相关页面适配功能开发，完成文件外链、审批、文件上传、文件转存、上传属性配置、审批日志、文件摆渡、摆渡日志等模块bug处理，共完成任务13个，其中中等难度任务9个、低等难度任务4个，工作完成质量不符合预期，存在问题回归不通过数量较多，总体需要进一步改进。</t>
        </is>
      </c>
      <c r="Q75" s="22">
        <f>VLOOKUP(C75,[2]系统导出数据!B:M,7,FALSE)</f>
        <v/>
      </c>
      <c r="R75" s="22">
        <f>VLOOKUP(C75,[2]系统导出数据!B:M,8,FALSE)</f>
        <v/>
      </c>
      <c r="S75" s="22">
        <f>VLOOKUP(C75,[2]系统导出数据!B:M,9,FALSE)</f>
        <v/>
      </c>
      <c r="T75" s="22">
        <f>VLOOKUP(C75,[2]系统导出数据!B:M,10,FALSE)</f>
        <v/>
      </c>
      <c r="U75" s="22">
        <f>VLOOKUP(C75,[2]系统导出数据!B:M,11,FALSE)</f>
        <v/>
      </c>
      <c r="V75" s="22">
        <f>VLOOKUP(C75,[2]系统导出数据!B:M,12,FALSE)</f>
        <v/>
      </c>
    </row>
    <row r="76" ht="118" customHeight="1" s="70">
      <c r="A76" s="21" t="inlineStr">
        <is>
          <t>军工业务线</t>
        </is>
      </c>
      <c r="B76" s="37" t="inlineStr">
        <is>
          <t>袁朝</t>
        </is>
      </c>
      <c r="C76" s="21" t="inlineStr">
        <is>
          <t>王子龙</t>
        </is>
      </c>
      <c r="D76" s="21" t="inlineStr">
        <is>
          <t>1842</t>
        </is>
      </c>
      <c r="E76" s="21" t="inlineStr">
        <is>
          <t>T5</t>
        </is>
      </c>
      <c r="F76" s="37" t="n"/>
      <c r="G76" s="37" t="inlineStr">
        <is>
          <t>30.4</t>
        </is>
      </c>
      <c r="H76" s="37" t="inlineStr">
        <is>
          <t>47.5</t>
        </is>
      </c>
      <c r="I76" s="37" t="inlineStr">
        <is>
          <t>35</t>
        </is>
      </c>
      <c r="J76" s="37" t="n">
        <v>4</v>
      </c>
      <c r="K76" s="37" t="n">
        <v>1</v>
      </c>
      <c r="L76" s="37" t="n">
        <v>0</v>
      </c>
      <c r="M76" s="37" t="n">
        <v>0</v>
      </c>
      <c r="N76" s="37" t="n"/>
      <c r="O76" s="38" t="inlineStr">
        <is>
          <t>C+</t>
        </is>
      </c>
      <c r="P76" s="39" t="inlineStr">
        <is>
          <t>本月参与了数据库数据备份系统、遥测处理软件项目（三期）
、跨网跨域数据安全代理系统 V1.0、28S某部数据中台等四个项目，共完成四个中级任务。在28S某部数据中台加班加点，工作时间实行996，快速追平项目进度，表现良好，工作态度符合岗位要求，技术能力符合岗位要求，综合表现略高于岗位要求。</t>
        </is>
      </c>
      <c r="Q76" s="37" t="inlineStr">
        <is>
          <t>19.0</t>
        </is>
      </c>
      <c r="R76" s="37" t="inlineStr">
        <is>
          <t>152.00</t>
        </is>
      </c>
      <c r="S76" s="37" t="n">
        <v>187</v>
      </c>
      <c r="T76" s="37" t="inlineStr">
        <is>
          <t>182.0</t>
        </is>
      </c>
      <c r="U76" s="37" t="inlineStr">
        <is>
          <t>0</t>
        </is>
      </c>
      <c r="V76" s="37" t="n">
        <v>4</v>
      </c>
    </row>
    <row r="77" ht="68" customHeight="1" s="70">
      <c r="A77" s="21" t="inlineStr">
        <is>
          <t>军工业务线</t>
        </is>
      </c>
      <c r="B77" s="90" t="n"/>
      <c r="C77" s="21" t="inlineStr">
        <is>
          <t>康钧威</t>
        </is>
      </c>
      <c r="D77" s="21" t="inlineStr">
        <is>
          <t>1111</t>
        </is>
      </c>
      <c r="E77" s="21" t="inlineStr">
        <is>
          <t>T6</t>
        </is>
      </c>
      <c r="F77" s="37" t="n"/>
      <c r="G77" s="37" t="inlineStr">
        <is>
          <t>34.2</t>
        </is>
      </c>
      <c r="H77" s="37" t="inlineStr">
        <is>
          <t>38.0</t>
        </is>
      </c>
      <c r="I77" s="37" t="inlineStr">
        <is>
          <t>31</t>
        </is>
      </c>
      <c r="J77" s="37" t="n">
        <v>5</v>
      </c>
      <c r="K77" s="37" t="n"/>
      <c r="L77" s="37" t="n">
        <v>0</v>
      </c>
      <c r="M77" s="37" t="n">
        <v>0</v>
      </c>
      <c r="N77" s="37" t="n"/>
      <c r="O77" s="37" t="inlineStr">
        <is>
          <t>C</t>
        </is>
      </c>
      <c r="P77" s="39" t="inlineStr">
        <is>
          <t>本月参与了Chinasec（安元）数据脱敏系统 v2.6.0、遥测1期、安全管理软件等项目，主要负责安全管理软件的问题处理、现场支持和脱敏系统的开发，按时完成8个中级任务，工作态度符合岗位要求，技术能力符合岗位要求。</t>
        </is>
      </c>
      <c r="Q77" s="37" t="inlineStr">
        <is>
          <t>19.0</t>
        </is>
      </c>
      <c r="R77" s="37" t="inlineStr">
        <is>
          <t>152.00</t>
        </is>
      </c>
      <c r="S77" s="37" t="n">
        <v>153</v>
      </c>
      <c r="T77" s="37" t="inlineStr">
        <is>
          <t>152.0</t>
        </is>
      </c>
      <c r="U77" s="37" t="inlineStr">
        <is>
          <t>0</t>
        </is>
      </c>
      <c r="V77" s="37" t="inlineStr">
        <is>
          <t>0</t>
        </is>
      </c>
    </row>
    <row r="78" ht="101" customHeight="1" s="70">
      <c r="A78" s="21" t="inlineStr">
        <is>
          <t>军工业务线</t>
        </is>
      </c>
      <c r="B78" s="90" t="n"/>
      <c r="C78" s="21" t="inlineStr">
        <is>
          <t>李远明</t>
        </is>
      </c>
      <c r="D78" s="21" t="inlineStr">
        <is>
          <t>1386</t>
        </is>
      </c>
      <c r="E78" s="21" t="inlineStr">
        <is>
          <t>T6</t>
        </is>
      </c>
      <c r="F78" s="37" t="n"/>
      <c r="G78" s="37" t="inlineStr">
        <is>
          <t>34.2</t>
        </is>
      </c>
      <c r="H78" s="37" t="inlineStr">
        <is>
          <t>46.5</t>
        </is>
      </c>
      <c r="I78" s="37" t="inlineStr">
        <is>
          <t>33</t>
        </is>
      </c>
      <c r="J78" s="37" t="n">
        <v>5</v>
      </c>
      <c r="K78" s="37" t="n">
        <v>2</v>
      </c>
      <c r="L78" s="37" t="n">
        <v>0</v>
      </c>
      <c r="M78" s="37" t="n">
        <v>0</v>
      </c>
      <c r="N78" s="37" t="n"/>
      <c r="O78" s="38" t="inlineStr">
        <is>
          <t>B</t>
        </is>
      </c>
      <c r="P78" s="39" t="inlineStr">
        <is>
          <t>本月主要参与了28S某部数据中台项目，在该项目中完成了后端统一平台流水线配置和组件升级等工作，加班加点，按照996、9106工作，同时对其他同时进行培训，在项目严重延期的情况下追平了进度，减少了项目损失，表现优秀，工作态度高于岗位要求，技术能力符合岗位要求，综合表现高于岗位要求。</t>
        </is>
      </c>
      <c r="Q78" s="37" t="inlineStr">
        <is>
          <t>17.0</t>
        </is>
      </c>
      <c r="R78" s="37" t="inlineStr">
        <is>
          <t>152.00</t>
        </is>
      </c>
      <c r="S78" s="37" t="n">
        <v>200</v>
      </c>
      <c r="T78" s="37" t="inlineStr">
        <is>
          <t>186.0</t>
        </is>
      </c>
      <c r="U78" s="37" t="inlineStr">
        <is>
          <t>0</t>
        </is>
      </c>
      <c r="V78" s="37" t="n">
        <v>6</v>
      </c>
    </row>
    <row r="79" ht="84" customHeight="1" s="70">
      <c r="A79" s="21" t="inlineStr">
        <is>
          <t>军工业务线</t>
        </is>
      </c>
      <c r="B79" s="90" t="n"/>
      <c r="C79" s="21" t="inlineStr">
        <is>
          <t>周子峰</t>
        </is>
      </c>
      <c r="D79" s="21" t="inlineStr">
        <is>
          <t>2054</t>
        </is>
      </c>
      <c r="E79" s="21" t="inlineStr">
        <is>
          <t>T6</t>
        </is>
      </c>
      <c r="F79" s="37" t="n"/>
      <c r="G79" s="37" t="inlineStr">
        <is>
          <t>34.2</t>
        </is>
      </c>
      <c r="H79" s="37" t="inlineStr">
        <is>
          <t>38.0</t>
        </is>
      </c>
      <c r="I79" s="37" t="inlineStr">
        <is>
          <t>31</t>
        </is>
      </c>
      <c r="J79" s="37" t="n">
        <v>5</v>
      </c>
      <c r="K79" s="37" t="n"/>
      <c r="L79" s="37" t="n">
        <v>0</v>
      </c>
      <c r="M79" s="37" t="n">
        <v>0</v>
      </c>
      <c r="N79" s="37" t="n"/>
      <c r="O79" s="37" t="inlineStr">
        <is>
          <t>C</t>
        </is>
      </c>
      <c r="P79" s="39" t="inlineStr">
        <is>
          <t xml:space="preserve">本月主要参与跨网跨域数据安全代理系统 V1.0、遥测2期和三期项目，按时按照的完成中级任务7项。工作态度符合岗位要求，技术能力符合岗位要求，综合表现复合岗位要求。
</t>
        </is>
      </c>
      <c r="Q79" s="37" t="inlineStr">
        <is>
          <t>19.0</t>
        </is>
      </c>
      <c r="R79" s="37" t="inlineStr">
        <is>
          <t>152.00</t>
        </is>
      </c>
      <c r="S79" s="37" t="n">
        <v>153</v>
      </c>
      <c r="T79" s="37" t="inlineStr">
        <is>
          <t>152.0</t>
        </is>
      </c>
      <c r="U79" s="37" t="inlineStr">
        <is>
          <t>0</t>
        </is>
      </c>
      <c r="V79" s="37" t="inlineStr">
        <is>
          <t>0</t>
        </is>
      </c>
    </row>
    <row r="80" ht="68" customHeight="1" s="70">
      <c r="A80" s="21" t="inlineStr">
        <is>
          <t>军工业务线</t>
        </is>
      </c>
      <c r="B80" s="90" t="n"/>
      <c r="C80" s="21" t="inlineStr">
        <is>
          <t>杨勇</t>
        </is>
      </c>
      <c r="D80" s="21" t="inlineStr">
        <is>
          <t>2062</t>
        </is>
      </c>
      <c r="E80" s="21" t="inlineStr">
        <is>
          <t>T5</t>
        </is>
      </c>
      <c r="F80" s="37" t="n"/>
      <c r="G80" s="37" t="inlineStr">
        <is>
          <t>30.4</t>
        </is>
      </c>
      <c r="H80" s="37" t="inlineStr">
        <is>
          <t>36.0</t>
        </is>
      </c>
      <c r="I80" s="37" t="inlineStr">
        <is>
          <t>31</t>
        </is>
      </c>
      <c r="J80" s="37" t="n">
        <v>5</v>
      </c>
      <c r="K80" s="37" t="n"/>
      <c r="L80" s="37" t="n">
        <v>0</v>
      </c>
      <c r="M80" s="37" t="n">
        <v>0</v>
      </c>
      <c r="N80" s="37" t="n"/>
      <c r="O80" s="37" t="inlineStr">
        <is>
          <t>C</t>
        </is>
      </c>
      <c r="P80" s="39" t="inlineStr">
        <is>
          <t>本月主要参与了KWKY替代方案项目、跨网跨域数据安全代理系统 V1.0、遥测3期等项目，完成中级任务8个，基本按时安置完成了交代的任务，工作态度符合岗位要求，技术能力符合岗位要求，综合表现复合岗位要求。</t>
        </is>
      </c>
      <c r="Q80" s="37" t="inlineStr">
        <is>
          <t>19.0</t>
        </is>
      </c>
      <c r="R80" s="37" t="inlineStr">
        <is>
          <t>152.00</t>
        </is>
      </c>
      <c r="S80" s="37" t="n">
        <v>146</v>
      </c>
      <c r="T80" s="37" t="inlineStr">
        <is>
          <t>144.0</t>
        </is>
      </c>
      <c r="U80" s="37" t="inlineStr">
        <is>
          <t>1</t>
        </is>
      </c>
      <c r="V80" s="37" t="inlineStr">
        <is>
          <t>0</t>
        </is>
      </c>
    </row>
    <row r="81" ht="84" customHeight="1" s="70">
      <c r="A81" s="21" t="inlineStr">
        <is>
          <t>军工业务线</t>
        </is>
      </c>
      <c r="B81" s="90" t="n"/>
      <c r="C81" s="21" t="inlineStr">
        <is>
          <t>蒋维</t>
        </is>
      </c>
      <c r="D81" s="21" t="inlineStr">
        <is>
          <t>0709</t>
        </is>
      </c>
      <c r="E81" s="21" t="inlineStr">
        <is>
          <t>T7</t>
        </is>
      </c>
      <c r="F81" s="37" t="n"/>
      <c r="G81" s="37" t="inlineStr">
        <is>
          <t>41.8</t>
        </is>
      </c>
      <c r="H81" s="37" t="inlineStr">
        <is>
          <t>43.13</t>
        </is>
      </c>
      <c r="I81" s="37" t="inlineStr">
        <is>
          <t>30</t>
        </is>
      </c>
      <c r="J81" s="37" t="n">
        <v>5</v>
      </c>
      <c r="K81" s="37" t="n"/>
      <c r="L81" s="37" t="n">
        <v>0</v>
      </c>
      <c r="M81" s="37" t="n">
        <v>0</v>
      </c>
      <c r="N81" s="37" t="n"/>
      <c r="O81" s="37" t="inlineStr">
        <is>
          <t>C</t>
        </is>
      </c>
      <c r="P81" s="39" t="inlineStr">
        <is>
          <t>本月负责KWKY替代方案项目、27X、KWKY代理开发和YC三期等项目，完成了YC项目的人员协调、任务安排和问题处理，支持了KWKY相关项目交流和技术开发工作。总体完成中级任务5个、高级任务4个。未出现延期问题，工作态度符合岗位要求，技术能力符合岗位要求。</t>
        </is>
      </c>
      <c r="Q81" s="37" t="inlineStr">
        <is>
          <t>19.0</t>
        </is>
      </c>
      <c r="R81" s="37" t="n">
        <v>164</v>
      </c>
      <c r="S81" s="37" t="inlineStr">
        <is>
          <t>163.70</t>
        </is>
      </c>
      <c r="T81" s="37" t="inlineStr">
        <is>
          <t>148.0</t>
        </is>
      </c>
      <c r="U81" s="37" t="inlineStr">
        <is>
          <t>1</t>
        </is>
      </c>
      <c r="V81" s="37" t="n">
        <v>4</v>
      </c>
    </row>
    <row r="82" ht="118" customHeight="1" s="70">
      <c r="A82" s="21" t="inlineStr">
        <is>
          <t>军工业务线</t>
        </is>
      </c>
      <c r="B82" s="90" t="n"/>
      <c r="C82" s="21" t="inlineStr">
        <is>
          <t>张岩</t>
        </is>
      </c>
      <c r="D82" s="21" t="inlineStr">
        <is>
          <t>1826</t>
        </is>
      </c>
      <c r="E82" s="21" t="inlineStr">
        <is>
          <t>T5</t>
        </is>
      </c>
      <c r="F82" s="37" t="n"/>
      <c r="G82" s="37" t="inlineStr">
        <is>
          <t>30.4</t>
        </is>
      </c>
      <c r="H82" s="37" t="inlineStr">
        <is>
          <t>32.25</t>
        </is>
      </c>
      <c r="I82" s="37" t="inlineStr">
        <is>
          <t>30</t>
        </is>
      </c>
      <c r="J82" s="37" t="n">
        <v>5</v>
      </c>
      <c r="K82" s="37" t="n">
        <v>1</v>
      </c>
      <c r="L82" s="37" t="n">
        <v>0</v>
      </c>
      <c r="M82" s="37" t="n">
        <v>0</v>
      </c>
      <c r="N82" s="37" t="n"/>
      <c r="O82" s="38" t="inlineStr">
        <is>
          <t>B</t>
        </is>
      </c>
      <c r="P82" s="39" t="inlineStr">
        <is>
          <t>本月负责跨网跨域数据安全代理系统 V1.0、28S某部数据中台项目。按时按质的完成了跨网产品的开发工作。在数据中台项目中负责统一平台流水线和组件升级等任务，在项目进度严重滞后的情况下，加班加点，以996的工作时间快速追回项目进度，降低了项目损失，表现优秀，工作态度高于岗位要求，技术能力符合岗位要求，综合表现高于岗位要求。</t>
        </is>
      </c>
      <c r="Q82" s="37" t="inlineStr">
        <is>
          <t>19.0</t>
        </is>
      </c>
      <c r="R82" s="37" t="n">
        <v>152</v>
      </c>
      <c r="S82" s="37" t="n">
        <v>189</v>
      </c>
      <c r="T82" s="37" t="n">
        <v>168</v>
      </c>
      <c r="U82" s="37" t="n">
        <v>3</v>
      </c>
      <c r="V82" s="37" t="inlineStr">
        <is>
          <t>0</t>
        </is>
      </c>
    </row>
    <row r="83" ht="68" customHeight="1" s="70">
      <c r="A83" s="21" t="inlineStr">
        <is>
          <t>军工业务线</t>
        </is>
      </c>
      <c r="B83" s="91" t="n"/>
      <c r="C83" s="21" t="inlineStr">
        <is>
          <t>厉黔龙</t>
        </is>
      </c>
      <c r="D83" s="21" t="inlineStr">
        <is>
          <t>1020</t>
        </is>
      </c>
      <c r="E83" s="21" t="inlineStr">
        <is>
          <t>T5</t>
        </is>
      </c>
      <c r="F83" s="37" t="n"/>
      <c r="G83" s="37" t="inlineStr">
        <is>
          <t>30.4</t>
        </is>
      </c>
      <c r="H83" s="37" t="inlineStr">
        <is>
          <t>38.51</t>
        </is>
      </c>
      <c r="I83" s="37" t="inlineStr">
        <is>
          <t>32</t>
        </is>
      </c>
      <c r="J83" s="37" t="n">
        <v>5</v>
      </c>
      <c r="K83" s="37" t="n"/>
      <c r="L83" s="37" t="n">
        <v>0</v>
      </c>
      <c r="M83" s="37" t="n">
        <v>0</v>
      </c>
      <c r="N83" s="37" t="n"/>
      <c r="O83" s="37" t="inlineStr">
        <is>
          <t>C</t>
        </is>
      </c>
      <c r="P83" s="39" t="inlineStr">
        <is>
          <t>本月主要负责数据库数据备份系统、数据溯源型号研制项目、安盟10sLC数据安全系统建设。完成了相关项目的产品安装部署、测试等工作。完成中等任务7个，工作态度符合岗位要求，技术能力符合岗位要求。</t>
        </is>
      </c>
      <c r="Q83" s="94" t="n">
        <v>19</v>
      </c>
      <c r="R83" s="37" t="inlineStr">
        <is>
          <t>152.00</t>
        </is>
      </c>
      <c r="S83" s="37" t="n">
        <v>160</v>
      </c>
      <c r="T83" s="37" t="n">
        <v>154</v>
      </c>
      <c r="U83" s="37" t="n">
        <v>0</v>
      </c>
      <c r="V83" s="37" t="inlineStr">
        <is>
          <t>0</t>
        </is>
      </c>
    </row>
    <row r="84" ht="118" customHeight="1" s="70">
      <c r="A84" s="21" t="inlineStr">
        <is>
          <t>数据加密产品线</t>
        </is>
      </c>
      <c r="B84" s="5" t="inlineStr">
        <is>
          <t>汪洋</t>
        </is>
      </c>
      <c r="C84" s="21" t="inlineStr">
        <is>
          <t>徐冬梅</t>
        </is>
      </c>
      <c r="D84" s="21" t="inlineStr">
        <is>
          <t>0572</t>
        </is>
      </c>
      <c r="E84" s="21" t="inlineStr">
        <is>
          <t>T8</t>
        </is>
      </c>
      <c r="F84" s="54" t="n">
        <v>50</v>
      </c>
      <c r="G84" s="54" t="n">
        <v>45.6</v>
      </c>
      <c r="H84" s="54" t="n">
        <v>42.6</v>
      </c>
      <c r="I84" s="54" t="n">
        <v>15</v>
      </c>
      <c r="J84" s="54" t="n">
        <v>5</v>
      </c>
      <c r="K84" s="54" t="n">
        <v>0</v>
      </c>
      <c r="L84" s="54" t="n">
        <v>0</v>
      </c>
      <c r="M84" s="54" t="n">
        <v>0</v>
      </c>
      <c r="N84" s="54">
        <f>SUM(M84,L84,K84,J84,I84,F84)</f>
        <v/>
      </c>
      <c r="O84" s="54" t="inlineStr">
        <is>
          <t>C</t>
        </is>
      </c>
      <c r="P84" s="62" t="inlineStr">
        <is>
          <t>本月主要负责中信银行项目、廊坊银行项目、金之盾青蚨项目、706项目、军工审计工作、天津中行、北京组日常管理工作。本月主要主要处理和提测了各个现场的问题紧急问题包括：中信，廊坊，天津中行项目。完成了金之盾客户端开发和联调工作。工作态度良好，任务均能准时完成。本月由于请假俩天，所以导致任务分不足，由于10月份总体工作开展均符合预期，10月份综合绩效C</t>
        </is>
      </c>
      <c r="Q84" s="54" t="n">
        <v>19</v>
      </c>
      <c r="R84" s="54" t="n">
        <v>152</v>
      </c>
      <c r="S84" s="54" t="n">
        <v>145</v>
      </c>
      <c r="T84" s="54" t="n">
        <v>132.5</v>
      </c>
      <c r="U84" s="54" t="n">
        <v>1</v>
      </c>
      <c r="V84" s="54" t="n">
        <v>0</v>
      </c>
    </row>
    <row r="85" ht="68" customHeight="1" s="70">
      <c r="A85" s="21" t="inlineStr">
        <is>
          <t>数据加密产品线</t>
        </is>
      </c>
      <c r="B85" s="90" t="n"/>
      <c r="C85" s="21" t="inlineStr">
        <is>
          <t>刘竹青</t>
        </is>
      </c>
      <c r="D85" s="21" t="inlineStr">
        <is>
          <t>1698</t>
        </is>
      </c>
      <c r="E85" s="21" t="inlineStr">
        <is>
          <t>T5</t>
        </is>
      </c>
      <c r="F85" s="54" t="n">
        <v>50</v>
      </c>
      <c r="G85" s="54" t="n">
        <v>19</v>
      </c>
      <c r="H85" s="54" t="n">
        <v>25.01</v>
      </c>
      <c r="I85" s="54" t="n">
        <v>33</v>
      </c>
      <c r="J85" s="54" t="n">
        <v>5</v>
      </c>
      <c r="K85" s="54" t="n">
        <v>0</v>
      </c>
      <c r="L85" s="54" t="n">
        <v>0</v>
      </c>
      <c r="M85" s="54" t="n">
        <v>0</v>
      </c>
      <c r="N85" s="54">
        <f>SUM(M85,L85,K85,J85,I85,F85)</f>
        <v/>
      </c>
      <c r="O85" s="54" t="inlineStr">
        <is>
          <t>C</t>
        </is>
      </c>
      <c r="P85" s="62" t="inlineStr">
        <is>
          <t>本月完成706项目问题跟踪及修复工作和中信银行的，本月主要工作集中处理706测试问题，基本解决了现场的存留问题和中信统信环境下的明文文件保存需求调研。作态度良好，任务均能准时完成。</t>
        </is>
      </c>
      <c r="Q85" s="54" t="n">
        <v>19</v>
      </c>
      <c r="R85" s="54" t="n">
        <v>152</v>
      </c>
      <c r="S85" s="54" t="n">
        <v>153.18</v>
      </c>
      <c r="T85" s="54" t="n">
        <v>152</v>
      </c>
      <c r="U85" s="54" t="n">
        <v>0</v>
      </c>
      <c r="V85" s="54" t="n">
        <v>0</v>
      </c>
    </row>
    <row r="86" ht="68" customHeight="1" s="70">
      <c r="A86" s="21" t="inlineStr">
        <is>
          <t>数据加密产品线</t>
        </is>
      </c>
      <c r="B86" s="90" t="n"/>
      <c r="C86" s="21" t="inlineStr">
        <is>
          <t>阳家亮</t>
        </is>
      </c>
      <c r="D86" s="21" t="n">
        <v>2222</v>
      </c>
      <c r="E86" s="21" t="inlineStr">
        <is>
          <t>T3</t>
        </is>
      </c>
      <c r="F86" s="54" t="n">
        <v>50</v>
      </c>
      <c r="G86" s="54" t="n">
        <v>30.4</v>
      </c>
      <c r="H86" s="54" t="n">
        <v>34</v>
      </c>
      <c r="I86" s="54" t="n">
        <v>31</v>
      </c>
      <c r="J86" s="54" t="n">
        <v>5</v>
      </c>
      <c r="K86" s="54" t="n">
        <v>0</v>
      </c>
      <c r="L86" s="54" t="n">
        <v>0</v>
      </c>
      <c r="M86" s="54" t="n">
        <v>0</v>
      </c>
      <c r="N86" s="54">
        <f>SUM(M86,L86,K86,J86,I86,F86)</f>
        <v/>
      </c>
      <c r="O86" s="54" t="inlineStr">
        <is>
          <t>C</t>
        </is>
      </c>
      <c r="P86" s="39" t="inlineStr">
        <is>
          <t>本月主要支持哈行mybatis-flex改造，测试并解决出现的bug，部署哈行集群环境；熟悉中信银行项目，支持中信银行投产工作，迅速定位问题，解决中信银行现场出现的问题，表现较好，进步显著。</t>
        </is>
      </c>
      <c r="Q86" s="54" t="n">
        <v>19</v>
      </c>
      <c r="R86" s="54" t="n">
        <v>152</v>
      </c>
      <c r="S86" s="54" t="n">
        <v>135.66</v>
      </c>
      <c r="T86" s="54" t="n">
        <v>158.5</v>
      </c>
      <c r="U86" s="54" t="n">
        <v>0</v>
      </c>
      <c r="V86" s="54" t="n">
        <v>0</v>
      </c>
    </row>
    <row r="87" ht="118" customHeight="1" s="70">
      <c r="A87" s="21" t="inlineStr">
        <is>
          <t>数据加密产品线</t>
        </is>
      </c>
      <c r="B87" s="90" t="n"/>
      <c r="C87" s="21" t="inlineStr">
        <is>
          <t>吴发立</t>
        </is>
      </c>
      <c r="D87" s="21" t="inlineStr">
        <is>
          <t>1440</t>
        </is>
      </c>
      <c r="E87" s="21" t="inlineStr">
        <is>
          <t>T4</t>
        </is>
      </c>
      <c r="F87" s="54" t="n">
        <v>50</v>
      </c>
      <c r="G87" s="54" t="n">
        <v>26.6</v>
      </c>
      <c r="H87" s="54" t="n">
        <v>23.5</v>
      </c>
      <c r="I87" s="54" t="n">
        <v>15</v>
      </c>
      <c r="J87" s="54" t="n">
        <v>5</v>
      </c>
      <c r="K87" s="54" t="n">
        <v>0</v>
      </c>
      <c r="L87" s="54" t="n">
        <v>0</v>
      </c>
      <c r="M87" s="54" t="n">
        <v>0</v>
      </c>
      <c r="N87" s="54">
        <f>SUM(M87,L87,K87,J87,I87,F87)</f>
        <v/>
      </c>
      <c r="O87" s="54" t="inlineStr">
        <is>
          <t>C</t>
        </is>
      </c>
      <c r="P87" s="63" t="inlineStr">
        <is>
          <t>本月工作主要完成产品上海银行审批v3v5互通审批插件的开发与调试，完成对接金之盾、哈行等项目需求开发，完成产品版本策略需求开发及v3版本无锡农商和银联等项目的问题排查与需求开发。整体工作态度积极主动，认真负责。综合表现良好，但是由于本月请假三天，所以任务分不够。综合考虑任务分差距不大以及本月产出情况优秀，综合绩效C。</t>
        </is>
      </c>
      <c r="Q87" s="54" t="n">
        <v>19</v>
      </c>
      <c r="R87" s="54" t="n">
        <v>152</v>
      </c>
      <c r="S87" s="54" t="n">
        <v>115.63</v>
      </c>
      <c r="T87" s="54" t="n">
        <v>128</v>
      </c>
      <c r="U87" s="54" t="n">
        <v>0</v>
      </c>
      <c r="V87" s="54" t="n">
        <v>0</v>
      </c>
    </row>
    <row r="88" ht="84" customHeight="1" s="70">
      <c r="A88" s="21" t="inlineStr">
        <is>
          <t>数据加密产品线</t>
        </is>
      </c>
      <c r="B88" s="90" t="n"/>
      <c r="C88" s="21" t="inlineStr">
        <is>
          <t>王光磊</t>
        </is>
      </c>
      <c r="D88" s="21" t="inlineStr">
        <is>
          <t>2039</t>
        </is>
      </c>
      <c r="E88" s="21" t="inlineStr">
        <is>
          <t>T6</t>
        </is>
      </c>
      <c r="F88" s="54" t="n">
        <v>50</v>
      </c>
      <c r="G88" s="54" t="n">
        <v>34.2</v>
      </c>
      <c r="H88" s="54" t="n">
        <v>19</v>
      </c>
      <c r="I88" s="54" t="n">
        <v>15</v>
      </c>
      <c r="J88" s="54" t="n">
        <v>5</v>
      </c>
      <c r="K88" s="54" t="n">
        <v>0</v>
      </c>
      <c r="L88" s="54" t="n">
        <v>1</v>
      </c>
      <c r="M88" s="54" t="n">
        <v>0</v>
      </c>
      <c r="N88" s="54">
        <f>SUM(M88,L88,K88,J88,I88,F88)</f>
        <v/>
      </c>
      <c r="O88" s="61" t="inlineStr">
        <is>
          <t>C-</t>
        </is>
      </c>
      <c r="P88" s="63" t="inlineStr">
        <is>
          <t>本月工作主要完成产品合规工具的服务器端bug修复，中信项目现场支持、以及交行CMS系统生产问题排查及解决。按时完成安排的工作，吃苦耐劳可以加班支持项目问题。工作产出各方面综合表现良好，但是10月请假+婚假共9天，因此任务分差的比较多，10月综合绩效C-。</t>
        </is>
      </c>
      <c r="Q88" s="54" t="n">
        <v>19</v>
      </c>
      <c r="R88" s="54" t="n">
        <v>152</v>
      </c>
      <c r="S88" s="54" t="n">
        <v>79.95999999999999</v>
      </c>
      <c r="T88" s="54" t="n">
        <v>93</v>
      </c>
      <c r="U88" s="54" t="n">
        <v>8</v>
      </c>
      <c r="V88" s="54" t="n">
        <v>2</v>
      </c>
    </row>
    <row r="89" ht="84" customHeight="1" s="70">
      <c r="A89" s="21" t="inlineStr">
        <is>
          <t>数据加密产品线</t>
        </is>
      </c>
      <c r="B89" s="90" t="n"/>
      <c r="C89" s="21" t="inlineStr">
        <is>
          <t>陈志鹏</t>
        </is>
      </c>
      <c r="D89" s="21" t="inlineStr">
        <is>
          <t>2212</t>
        </is>
      </c>
      <c r="E89" s="21" t="inlineStr">
        <is>
          <t>T4</t>
        </is>
      </c>
      <c r="F89" s="54" t="n">
        <v>50</v>
      </c>
      <c r="G89" s="54" t="n">
        <v>26.6</v>
      </c>
      <c r="H89" s="54" t="n">
        <v>32</v>
      </c>
      <c r="I89" s="54" t="n">
        <v>32</v>
      </c>
      <c r="J89" s="54" t="n">
        <v>5</v>
      </c>
      <c r="K89" s="54" t="n">
        <v>0</v>
      </c>
      <c r="L89" s="54" t="n">
        <v>0</v>
      </c>
      <c r="M89" s="54" t="n">
        <v>0</v>
      </c>
      <c r="N89" s="54">
        <f>SUM(M89,L89,K89,J89,I89,F89)</f>
        <v/>
      </c>
      <c r="O89" s="54" t="inlineStr">
        <is>
          <t>C</t>
        </is>
      </c>
      <c r="P89" s="62" t="inlineStr">
        <is>
          <t>本月主要完成无锡农商、浦发银行、上海银行项目版本的需求开发及项目问题排查解决工作。同时学习v5产品，通过浦发项目的v511版本云打印对接功能产品功能与qt开发整体工作态度积极，认真负责，积极学习v5新的产品，协助处理浦发信创版本相关问题，表现较好。</t>
        </is>
      </c>
      <c r="Q89" s="54" t="n">
        <v>19</v>
      </c>
      <c r="R89" s="54" t="n">
        <v>152</v>
      </c>
      <c r="S89" s="54" t="n">
        <v>149.2</v>
      </c>
      <c r="T89" s="54" t="n">
        <v>144</v>
      </c>
      <c r="U89" s="54" t="n">
        <v>1</v>
      </c>
      <c r="V89" s="54" t="n">
        <v>0</v>
      </c>
    </row>
    <row r="90" ht="51" customHeight="1" s="70">
      <c r="A90" s="21" t="inlineStr">
        <is>
          <t>数据加密产品线</t>
        </is>
      </c>
      <c r="B90" s="90" t="n"/>
      <c r="C90" s="21" t="inlineStr">
        <is>
          <t>王创超</t>
        </is>
      </c>
      <c r="D90" s="21" t="inlineStr">
        <is>
          <t>1696</t>
        </is>
      </c>
      <c r="E90" s="21" t="inlineStr">
        <is>
          <t>T5</t>
        </is>
      </c>
      <c r="F90" s="54" t="n">
        <v>50</v>
      </c>
      <c r="G90" s="92" t="n">
        <v>8</v>
      </c>
      <c r="H90" s="21" t="n">
        <v>10.5</v>
      </c>
      <c r="I90" s="21" t="n">
        <v>33</v>
      </c>
      <c r="J90" s="21" t="n">
        <v>3</v>
      </c>
      <c r="K90" s="21" t="n">
        <v>0</v>
      </c>
      <c r="L90" s="21" t="n">
        <v>0</v>
      </c>
      <c r="M90" s="21" t="n">
        <v>0</v>
      </c>
      <c r="N90" s="54">
        <f>SUM(M90,L90,K90,J90,I90,F90)</f>
        <v/>
      </c>
      <c r="O90" s="54" t="inlineStr">
        <is>
          <t>C</t>
        </is>
      </c>
      <c r="P90" s="39" t="inlineStr">
        <is>
          <t>本月主要进行西安组内部工作交接，在工作交接期间，还协助完成了V542版本的win11右键菜单调研文档输出，各项工作开展均十分配合，综合绩效C</t>
        </is>
      </c>
      <c r="Q90" s="54" t="n">
        <v>5</v>
      </c>
      <c r="R90" s="54" t="n">
        <v>40</v>
      </c>
      <c r="S90" s="54" t="n">
        <v>43.96</v>
      </c>
      <c r="T90" s="54" t="n">
        <v>42</v>
      </c>
      <c r="U90" s="54" t="n">
        <v>14</v>
      </c>
      <c r="V90" s="54" t="n">
        <v>0</v>
      </c>
    </row>
    <row r="91" ht="152" customHeight="1" s="70">
      <c r="A91" s="21" t="inlineStr">
        <is>
          <t>数据加密产品线</t>
        </is>
      </c>
      <c r="B91" s="90" t="n"/>
      <c r="C91" s="21" t="inlineStr">
        <is>
          <t>侯兴刚</t>
        </is>
      </c>
      <c r="D91" s="21" t="inlineStr">
        <is>
          <t>2127</t>
        </is>
      </c>
      <c r="E91" s="21" t="inlineStr">
        <is>
          <t>T6</t>
        </is>
      </c>
      <c r="F91" s="54" t="n">
        <v>50</v>
      </c>
      <c r="G91" s="54" t="n">
        <v>34.2</v>
      </c>
      <c r="H91" s="54" t="n">
        <v>34.25</v>
      </c>
      <c r="I91" s="54" t="n">
        <v>30</v>
      </c>
      <c r="J91" s="54" t="n">
        <v>5</v>
      </c>
      <c r="K91" s="54" t="n">
        <v>0</v>
      </c>
      <c r="L91" s="54" t="n">
        <v>0</v>
      </c>
      <c r="M91" s="54" t="n">
        <v>0</v>
      </c>
      <c r="N91" s="54">
        <f>SUM(M91,L91,K91,J91,I91,F91)</f>
        <v/>
      </c>
      <c r="O91" s="54" t="inlineStr">
        <is>
          <t>C</t>
        </is>
      </c>
      <c r="P91" s="39" t="inlineStr">
        <is>
          <t>本月主要负责移动警务项目相关需求开发与现场问题处理，项目中重点处理现场部署国密算法双向认证版本后的通信问题，其次新增接口功能已完成，包括网卡设备采集、管控，USB设备按类型管控，USB存储设备白名单设置，等待后续进行联调。此外，移动警务项目剩余apn接口配置功能已完成初步方案设计与工作排期，统一认证功能等待第三方交付方案文档后进行开发排期。工作态度认真，积极负责，开发效率高，在组内团结同事，积极协助同事排查疑难问题。综合绩效C</t>
        </is>
      </c>
      <c r="Q91" s="54" t="n">
        <v>19</v>
      </c>
      <c r="R91" s="54" t="n">
        <v>152</v>
      </c>
      <c r="S91" s="54" t="n">
        <v>139</v>
      </c>
      <c r="T91" s="54" t="n">
        <v>131.5</v>
      </c>
      <c r="U91" s="54" t="n">
        <v>1</v>
      </c>
      <c r="V91" s="54" t="n">
        <v>0</v>
      </c>
    </row>
    <row r="92" ht="118" customHeight="1" s="70">
      <c r="A92" s="21" t="inlineStr">
        <is>
          <t>数据加密产品线</t>
        </is>
      </c>
      <c r="B92" s="90" t="n"/>
      <c r="C92" s="21" t="inlineStr">
        <is>
          <t>孙爽</t>
        </is>
      </c>
      <c r="D92" s="21" t="inlineStr">
        <is>
          <t>10218</t>
        </is>
      </c>
      <c r="E92" s="21" t="inlineStr">
        <is>
          <t>T1</t>
        </is>
      </c>
      <c r="F92" s="54" t="n">
        <v>50</v>
      </c>
      <c r="G92" s="54" t="n">
        <v>19</v>
      </c>
      <c r="H92" s="54" t="n">
        <v>37.85</v>
      </c>
      <c r="I92" s="54" t="n">
        <v>39</v>
      </c>
      <c r="J92" s="54" t="n">
        <v>5</v>
      </c>
      <c r="K92" s="54" t="n">
        <v>0</v>
      </c>
      <c r="L92" s="54" t="n">
        <v>0</v>
      </c>
      <c r="M92" s="54" t="n">
        <v>0</v>
      </c>
      <c r="N92" s="54">
        <f>SUM(M92,L92,K92,J92,I92,F92)</f>
        <v/>
      </c>
      <c r="O92" s="54" t="inlineStr">
        <is>
          <t>C</t>
        </is>
      </c>
      <c r="P92" s="39" t="inlineStr">
        <is>
          <t>本月主要负责应用程序、FTP、共享管控策略增加登记外发功能，在开启扫描情况下，支持登记外发功能，已完成功能开发与自测。其次，对银联现场问题进行跟进，提供现场单文件版本，对问题进行复现、排查与解决。完成针对长安银行需求，对RTX软件“发送文件”按钮取消管控及提示。针对局域网外发管控问题进行排查与分析。工作态度积极，排查问题思维逻辑清晰，综合表现良好。综合绩效C</t>
        </is>
      </c>
      <c r="Q92" s="54" t="n">
        <v>19</v>
      </c>
      <c r="R92" s="54" t="n">
        <v>152</v>
      </c>
      <c r="S92" s="54" t="n">
        <v>154.45</v>
      </c>
      <c r="T92" s="54" t="n">
        <v>151.2</v>
      </c>
      <c r="U92" s="54" t="n">
        <v>0</v>
      </c>
      <c r="V92" s="54" t="n">
        <v>0</v>
      </c>
    </row>
    <row r="93" ht="51" customHeight="1" s="70">
      <c r="A93" s="21" t="inlineStr">
        <is>
          <t>数据加密产品线</t>
        </is>
      </c>
      <c r="B93" s="90" t="n"/>
      <c r="C93" s="21" t="inlineStr">
        <is>
          <t>万鑫波</t>
        </is>
      </c>
      <c r="D93" s="21" t="inlineStr">
        <is>
          <t>2218</t>
        </is>
      </c>
      <c r="E93" s="21" t="inlineStr">
        <is>
          <t>T2</t>
        </is>
      </c>
      <c r="F93" s="54" t="n">
        <v>50</v>
      </c>
      <c r="G93" s="21" t="n">
        <v>6</v>
      </c>
      <c r="H93" s="21" t="n">
        <v>10.3</v>
      </c>
      <c r="I93" s="21" t="n">
        <v>37</v>
      </c>
      <c r="J93" s="54" t="n">
        <v>2</v>
      </c>
      <c r="K93" s="54" t="n">
        <v>0</v>
      </c>
      <c r="L93" s="54" t="n">
        <v>0</v>
      </c>
      <c r="M93" s="54" t="n">
        <v>0</v>
      </c>
      <c r="N93" s="54">
        <f>SUM(M93,L93,K93,J93,I93,F93)</f>
        <v/>
      </c>
      <c r="O93" s="61" t="inlineStr">
        <is>
          <t>E</t>
        </is>
      </c>
      <c r="P93" s="62" t="inlineStr">
        <is>
          <t>本月主要进行OneDrive外发管控的调研工作，但是只投入了3天就提出了离职，后面主要在进行离职交接，无实际有效工作产出，综合绩效E。</t>
        </is>
      </c>
      <c r="Q93" s="21" t="n">
        <v>6</v>
      </c>
      <c r="R93" s="21" t="n">
        <v>40</v>
      </c>
      <c r="S93" s="21" t="n">
        <v>38.13</v>
      </c>
      <c r="T93" s="21" t="n">
        <v>48.2</v>
      </c>
      <c r="U93" s="21" t="n">
        <v>13</v>
      </c>
      <c r="V93" s="21" t="n">
        <v>0</v>
      </c>
    </row>
    <row r="94" ht="84" customHeight="1" s="70">
      <c r="A94" s="21" t="inlineStr">
        <is>
          <t>数据加密产品线</t>
        </is>
      </c>
      <c r="B94" s="90" t="n"/>
      <c r="C94" s="21" t="inlineStr">
        <is>
          <t>贺帅</t>
        </is>
      </c>
      <c r="D94" s="21" t="n">
        <v>2230</v>
      </c>
      <c r="E94" s="21" t="inlineStr">
        <is>
          <t>T2</t>
        </is>
      </c>
      <c r="F94" s="54" t="n">
        <v>50</v>
      </c>
      <c r="G94" s="21" t="n">
        <v>8</v>
      </c>
      <c r="H94" s="21" t="n">
        <v>6</v>
      </c>
      <c r="I94" s="21" t="n">
        <v>15</v>
      </c>
      <c r="J94" s="54" t="n">
        <v>2</v>
      </c>
      <c r="K94" s="54" t="n">
        <v>0</v>
      </c>
      <c r="L94" s="54" t="n">
        <v>0</v>
      </c>
      <c r="M94" s="54" t="n">
        <v>0</v>
      </c>
      <c r="N94" s="54">
        <f>SUM(M94,L94,K94,J94,I94,F94)</f>
        <v/>
      </c>
      <c r="O94" s="61" t="inlineStr">
        <is>
          <t>E</t>
        </is>
      </c>
      <c r="P94" s="62" t="inlineStr">
        <is>
          <t>本月主要进行了信创下浏览器插件调研文档的整理输出工作，正常按期完成，后续在本人同意的情况下，转到ndlp产品线。但是在进入到ndlp产品线仅一天的情况下，反馈无法接受工作变更。在和其本人多次沟通后，提出离职，本月几乎无实际工作产出，综合绩效E。</t>
        </is>
      </c>
      <c r="Q94" s="21" t="n">
        <v>8</v>
      </c>
      <c r="R94" s="21" t="n">
        <v>56</v>
      </c>
      <c r="S94" s="21" t="n">
        <v>41.58</v>
      </c>
      <c r="T94" s="21" t="n">
        <v>48</v>
      </c>
      <c r="U94" s="21" t="n">
        <v>11</v>
      </c>
      <c r="V94" s="21" t="n">
        <v>0</v>
      </c>
    </row>
    <row r="95" ht="51" customHeight="1" s="70">
      <c r="A95" s="21" t="inlineStr">
        <is>
          <t>数据加密产品线</t>
        </is>
      </c>
      <c r="B95" s="90" t="n"/>
      <c r="C95" s="21" t="inlineStr">
        <is>
          <t>秦江维</t>
        </is>
      </c>
      <c r="D95" s="21" t="inlineStr">
        <is>
          <t>1531</t>
        </is>
      </c>
      <c r="E95" s="21" t="inlineStr">
        <is>
          <t>T8</t>
        </is>
      </c>
      <c r="F95" s="54" t="n">
        <v>48</v>
      </c>
      <c r="G95" s="54" t="n">
        <v>24</v>
      </c>
      <c r="H95" s="54" t="n">
        <v>20.95</v>
      </c>
      <c r="I95" s="54" t="n">
        <v>15</v>
      </c>
      <c r="J95" s="54" t="n">
        <v>5</v>
      </c>
      <c r="K95" s="54" t="n">
        <v>0</v>
      </c>
      <c r="L95" s="54" t="n">
        <v>0</v>
      </c>
      <c r="M95" s="54" t="n">
        <v>0</v>
      </c>
      <c r="N95" s="54">
        <f>SUM(M95,L95,K95,J95,I95,F95)</f>
        <v/>
      </c>
      <c r="O95" s="61" t="inlineStr">
        <is>
          <t>D</t>
        </is>
      </c>
      <c r="P95" s="63" t="inlineStr">
        <is>
          <t>本月主要支持终端541F01问题修复以及安盟K8S适配工作，因本月请假较多，任务分未达到考核标准，并且产品有一个验证不通过，k8s适配问题也比较多，故综合绩效为D</t>
        </is>
      </c>
      <c r="Q95" s="54" t="n">
        <v>10</v>
      </c>
      <c r="R95" s="54" t="n">
        <v>72</v>
      </c>
      <c r="S95" s="54" t="n">
        <v>74.58</v>
      </c>
      <c r="T95" s="54" t="n">
        <v>83.78</v>
      </c>
      <c r="U95" s="54" t="n">
        <v>9</v>
      </c>
      <c r="V95" s="54" t="n">
        <v>0</v>
      </c>
    </row>
    <row r="96" ht="101" customHeight="1" s="70">
      <c r="A96" s="21" t="inlineStr">
        <is>
          <t>数据加密产品线</t>
        </is>
      </c>
      <c r="B96" s="90" t="n"/>
      <c r="C96" s="21" t="inlineStr">
        <is>
          <t>刘彦龙</t>
        </is>
      </c>
      <c r="D96" s="21" t="inlineStr">
        <is>
          <t>1122</t>
        </is>
      </c>
      <c r="E96" s="21" t="inlineStr">
        <is>
          <t>T7</t>
        </is>
      </c>
      <c r="F96" s="54" t="n">
        <v>50</v>
      </c>
      <c r="G96" s="54" t="n">
        <v>41.8</v>
      </c>
      <c r="H96" s="54" t="n">
        <v>46.1</v>
      </c>
      <c r="I96" s="54" t="n">
        <v>31</v>
      </c>
      <c r="J96" s="54" t="n">
        <v>5</v>
      </c>
      <c r="K96" s="54" t="n">
        <v>0</v>
      </c>
      <c r="L96" s="54" t="n">
        <v>1</v>
      </c>
      <c r="M96" s="54" t="n">
        <v>0</v>
      </c>
      <c r="N96" s="54">
        <f>SUM(M96,L96,K96,J96,I96,F96)</f>
        <v/>
      </c>
      <c r="O96" s="61" t="inlineStr">
        <is>
          <t>C+</t>
        </is>
      </c>
      <c r="P96" s="39" t="inlineStr">
        <is>
          <t>本月主要支持合规产品问题处理及提测，以及中信、邮储、南海农商行等项目支持，并且交接项目工作内容。在整个过程中十分负责，已经提出离职的每一天都在实际处理项目问题，体现了非常优秀的敬业精神，最终保障了在此期间的合规产品以及各种项目的交付工作，居功至伟，因此综合绩效C+</t>
        </is>
      </c>
      <c r="Q96" s="54" t="n">
        <v>18</v>
      </c>
      <c r="R96" s="54" t="n">
        <v>152</v>
      </c>
      <c r="S96" s="54" t="n">
        <v>164.2</v>
      </c>
      <c r="T96" s="54" t="n">
        <v>164.06</v>
      </c>
      <c r="U96" s="54" t="n">
        <v>0</v>
      </c>
      <c r="V96" s="54" t="n">
        <v>0</v>
      </c>
    </row>
    <row r="97" ht="152" customHeight="1" s="70">
      <c r="A97" s="21" t="inlineStr">
        <is>
          <t>数据加密产品线</t>
        </is>
      </c>
      <c r="B97" s="90" t="n"/>
      <c r="C97" s="21" t="inlineStr">
        <is>
          <t>范飞飞</t>
        </is>
      </c>
      <c r="D97" s="21" t="inlineStr">
        <is>
          <t>1503</t>
        </is>
      </c>
      <c r="E97" s="21" t="inlineStr">
        <is>
          <t>T7</t>
        </is>
      </c>
      <c r="F97" s="54" t="n">
        <v>50</v>
      </c>
      <c r="G97" s="54" t="n">
        <v>41.8</v>
      </c>
      <c r="H97" s="54" t="n">
        <v>41.93</v>
      </c>
      <c r="I97" s="54" t="n">
        <v>30</v>
      </c>
      <c r="J97" s="54" t="n">
        <v>5</v>
      </c>
      <c r="K97" s="54" t="n">
        <v>1</v>
      </c>
      <c r="L97" s="54" t="n">
        <v>2</v>
      </c>
      <c r="M97" s="54" t="n">
        <v>0</v>
      </c>
      <c r="N97" s="54">
        <f>SUM(M97,L97,K97,J97,I97,F97)</f>
        <v/>
      </c>
      <c r="O97" s="61" t="inlineStr">
        <is>
          <t>C+</t>
        </is>
      </c>
      <c r="P97" s="39" t="inlineStr">
        <is>
          <t>本月主要支持终端产品541F01版本提测及发布，541F02版本需求评估，同时对接产品和项目交接工作。支持移动警务需求沟通设计开发，浦发、上海银行、徽商、邮储、中信、高法、银联，南海农商、临海农商行、兴化农商行等多个项目需求评估及现场问题处理及项目投产支持，本月完成产品541F01版本交付和项目现场问题定位处理，此外541F01最后一轮提测前要求适配东方通等web容器，加班至将近12点测试保证顺利提测。工作认真负责，综合绩效为C+</t>
        </is>
      </c>
      <c r="Q97" s="54" t="n">
        <v>19</v>
      </c>
      <c r="R97" s="54" t="n">
        <v>152</v>
      </c>
      <c r="S97" s="54" t="n">
        <v>176.1</v>
      </c>
      <c r="T97" s="54" t="n">
        <v>173</v>
      </c>
      <c r="U97" s="54" t="n">
        <v>0</v>
      </c>
      <c r="V97" s="54" t="n">
        <v>1</v>
      </c>
    </row>
    <row r="98" ht="84" customHeight="1" s="70">
      <c r="A98" s="21" t="n"/>
      <c r="B98" s="90" t="n"/>
      <c r="C98" s="21" t="inlineStr">
        <is>
          <t>李谦</t>
        </is>
      </c>
      <c r="D98" s="21" t="inlineStr">
        <is>
          <t>2110</t>
        </is>
      </c>
      <c r="E98" s="21" t="inlineStr">
        <is>
          <t>T7</t>
        </is>
      </c>
      <c r="F98" s="54" t="n">
        <v>50</v>
      </c>
      <c r="G98" s="54" t="n">
        <v>41.8</v>
      </c>
      <c r="H98" s="54" t="n">
        <v>36.9</v>
      </c>
      <c r="I98" s="54" t="n">
        <v>15</v>
      </c>
      <c r="J98" s="54" t="n">
        <v>5</v>
      </c>
      <c r="K98" s="54" t="n">
        <v>1</v>
      </c>
      <c r="L98" s="54" t="n">
        <v>0</v>
      </c>
      <c r="M98" s="54" t="n">
        <v>0</v>
      </c>
      <c r="N98" s="54">
        <f>SUM(M98,L98,K98,J98,I98,F98)</f>
        <v/>
      </c>
      <c r="O98" s="54" t="inlineStr">
        <is>
          <t>C</t>
        </is>
      </c>
      <c r="P98" s="39" t="inlineStr">
        <is>
          <t>上半月支持统一平台产品开发工作内容以及湖州银行用户源同步需求开发及问题处理。下半月支持终端产品，容器化部署适配以及541F02部分需求设计。工作态度端正，认真负责。本月任务分不足的原因考虑到由于是在统一平台和加密产品线的过渡期，因此综合绩效为C</t>
        </is>
      </c>
      <c r="Q98" s="54" t="n">
        <v>19</v>
      </c>
      <c r="R98" s="54" t="n">
        <v>152</v>
      </c>
      <c r="S98" s="54" t="n">
        <v>171.88</v>
      </c>
      <c r="T98" s="54" t="n">
        <v>168</v>
      </c>
      <c r="U98" s="54" t="n">
        <v>0</v>
      </c>
      <c r="V98" s="54" t="n">
        <v>2</v>
      </c>
    </row>
    <row r="99" ht="84" customHeight="1" s="70">
      <c r="A99" s="21" t="n"/>
      <c r="B99" s="90" t="n"/>
      <c r="C99" s="21" t="inlineStr">
        <is>
          <t>黄立</t>
        </is>
      </c>
      <c r="D99" s="21" t="inlineStr">
        <is>
          <t>10185</t>
        </is>
      </c>
      <c r="E99" s="21" t="inlineStr">
        <is>
          <t>T1</t>
        </is>
      </c>
      <c r="F99" s="54" t="n">
        <v>48</v>
      </c>
      <c r="G99" s="54" t="n">
        <v>19</v>
      </c>
      <c r="H99" s="54" t="n">
        <v>29</v>
      </c>
      <c r="I99" s="54" t="n">
        <v>35</v>
      </c>
      <c r="J99" s="54" t="n">
        <v>3</v>
      </c>
      <c r="K99" s="54" t="n">
        <v>0</v>
      </c>
      <c r="L99" s="54" t="n">
        <v>0</v>
      </c>
      <c r="M99" s="54" t="n">
        <v>0</v>
      </c>
      <c r="N99" s="54">
        <f>SUM(M99,L99,K99,J99,I99,F99)</f>
        <v/>
      </c>
      <c r="O99" s="61" t="inlineStr">
        <is>
          <t>C-</t>
        </is>
      </c>
      <c r="P99" s="39" t="inlineStr">
        <is>
          <t>上半月支持跨网产品线工作内容，下半月支持终端产品，主要工作内容熟悉终端产品业务，支持541F01版本提测以及自动化部署适配，服从工作安排，但是工作积极主动性不高，遇到问题没有及时上报，分配的任务不能按时完成，跨网v521有一个验证不通过。</t>
        </is>
      </c>
      <c r="Q99" s="54" t="n">
        <v>19</v>
      </c>
      <c r="R99" s="54" t="n">
        <v>152</v>
      </c>
      <c r="S99" s="54" t="n">
        <v>161.65</v>
      </c>
      <c r="T99" s="54" t="n">
        <v>152</v>
      </c>
      <c r="U99" s="54" t="n">
        <v>0</v>
      </c>
      <c r="V99" s="54" t="n">
        <v>0</v>
      </c>
    </row>
    <row r="100" ht="101" customHeight="1" s="70">
      <c r="A100" s="21" t="n"/>
      <c r="B100" s="90" t="n"/>
      <c r="C100" s="21" t="inlineStr">
        <is>
          <t>龚升俊</t>
        </is>
      </c>
      <c r="D100" s="21" t="inlineStr">
        <is>
          <t>0555</t>
        </is>
      </c>
      <c r="E100" s="21" t="inlineStr">
        <is>
          <t>T8</t>
        </is>
      </c>
      <c r="F100" s="54" t="n">
        <v>50</v>
      </c>
      <c r="G100" s="54" t="n">
        <v>45.6</v>
      </c>
      <c r="H100" s="54" t="n">
        <v>49.78</v>
      </c>
      <c r="I100" s="54" t="n">
        <v>30</v>
      </c>
      <c r="J100" s="54" t="n">
        <v>5</v>
      </c>
      <c r="K100" s="54" t="n">
        <v>2</v>
      </c>
      <c r="L100" s="54" t="n">
        <v>5</v>
      </c>
      <c r="M100" s="54" t="n">
        <v>0</v>
      </c>
      <c r="N100" s="54">
        <f>SUM(M100,L100,K100,J100,I100,F100)</f>
        <v/>
      </c>
      <c r="O100" s="54" t="inlineStr">
        <is>
          <t>C</t>
        </is>
      </c>
      <c r="P100" s="39" t="inlineStr">
        <is>
          <t>本月主要负责加密线客户端研发人员的任务管理、代码质量管理，负责终端V541及F01版本需求的沟通、设计评审、产品开发、问题处理及项目支持等安排，负责V5所有项目的技术支撑。金管总局项目推进及支持,信创下浏览器上传文件解密方案设计，离职人员工作交接，保障终端产品与项目的稳步推进，工作积极主动性高</t>
        </is>
      </c>
      <c r="Q100" s="54" t="n">
        <v>19</v>
      </c>
      <c r="R100" s="54" t="n">
        <v>152</v>
      </c>
      <c r="S100" s="54" t="n">
        <v>193.25</v>
      </c>
      <c r="T100" s="54" t="n">
        <v>180</v>
      </c>
      <c r="U100" s="54" t="n">
        <v>0</v>
      </c>
      <c r="V100" s="54" t="n">
        <v>0</v>
      </c>
    </row>
    <row r="101" ht="68" customHeight="1" s="70">
      <c r="A101" s="21" t="n"/>
      <c r="B101" s="90" t="n"/>
      <c r="C101" s="21" t="inlineStr">
        <is>
          <t>杨毅</t>
        </is>
      </c>
      <c r="D101" s="21" t="inlineStr">
        <is>
          <t>1376</t>
        </is>
      </c>
      <c r="E101" s="21" t="inlineStr">
        <is>
          <t>T6</t>
        </is>
      </c>
      <c r="F101" s="54" t="n">
        <v>50</v>
      </c>
      <c r="G101" s="54" t="n">
        <v>34.2</v>
      </c>
      <c r="H101" s="54" t="n">
        <v>50.12</v>
      </c>
      <c r="I101" s="54" t="n">
        <v>34</v>
      </c>
      <c r="J101" s="54" t="n">
        <v>5</v>
      </c>
      <c r="K101" s="54" t="n">
        <v>0</v>
      </c>
      <c r="L101" s="54" t="n">
        <v>3</v>
      </c>
      <c r="M101" s="54" t="n">
        <v>0</v>
      </c>
      <c r="N101" s="54">
        <f>SUM(M101,L101,K101,J101,I101,F101)</f>
        <v/>
      </c>
      <c r="O101" s="54" t="inlineStr">
        <is>
          <t>C</t>
        </is>
      </c>
      <c r="P101" s="62" t="inlineStr">
        <is>
          <t>本月主要完成541F01提权权限高亮适配实现与V5项目支持及问题修复，信创浏览器指定地址上传密文自动解密功能开发实现，信创光盘刻录功能开发实现，同时支撑大多数项目反馈问题，能按期完成锁分配任务，任务完成质量高</t>
        </is>
      </c>
      <c r="Q101" s="54" t="n">
        <v>19</v>
      </c>
      <c r="R101" s="54" t="n">
        <v>152</v>
      </c>
      <c r="S101" s="54" t="n">
        <v>164.51</v>
      </c>
      <c r="T101" s="54" t="n">
        <v>165</v>
      </c>
      <c r="U101" s="54" t="n">
        <v>0</v>
      </c>
      <c r="V101" s="54" t="n">
        <v>0</v>
      </c>
    </row>
    <row r="102" ht="84" customHeight="1" s="70">
      <c r="A102" s="21" t="n"/>
      <c r="B102" s="90" t="n"/>
      <c r="C102" s="21" t="inlineStr">
        <is>
          <t>余经猷</t>
        </is>
      </c>
      <c r="D102" s="21" t="inlineStr">
        <is>
          <t>1588</t>
        </is>
      </c>
      <c r="E102" s="21" t="inlineStr">
        <is>
          <t>T6</t>
        </is>
      </c>
      <c r="F102" s="54" t="n">
        <v>50</v>
      </c>
      <c r="G102" s="54" t="n">
        <v>34.2</v>
      </c>
      <c r="H102" s="54" t="n">
        <v>43.5</v>
      </c>
      <c r="I102" s="54" t="n">
        <v>32</v>
      </c>
      <c r="J102" s="54" t="n">
        <v>5</v>
      </c>
      <c r="K102" s="54" t="n">
        <v>0</v>
      </c>
      <c r="L102" s="54" t="n">
        <v>3</v>
      </c>
      <c r="M102" s="54" t="n">
        <v>0</v>
      </c>
      <c r="N102" s="54">
        <f>SUM(M102,L102,K102,J102,I102,F102)</f>
        <v/>
      </c>
      <c r="O102" s="54" t="inlineStr">
        <is>
          <t>C</t>
        </is>
      </c>
      <c r="P102" s="62" t="inlineStr">
        <is>
          <t>本月主要完成541F01信创权限管控功能问题修复，信创挂载方式的文件外发通用技术解决代码开发实现，同时框架适配支持541F02刻录光盘，并根据新方案完成uos、kylin、nfs移动存储功能适配测试，能按期完成所分配任务，任务完成质量高</t>
        </is>
      </c>
      <c r="Q102" s="54" t="n">
        <v>19</v>
      </c>
      <c r="R102" s="54" t="n">
        <v>152</v>
      </c>
      <c r="S102" s="54" t="n">
        <v>152.01</v>
      </c>
      <c r="T102" s="54" t="n">
        <v>152</v>
      </c>
      <c r="U102" s="54" t="n">
        <v>0</v>
      </c>
      <c r="V102" s="54" t="n">
        <v>0</v>
      </c>
    </row>
    <row r="103" ht="68" customHeight="1" s="70">
      <c r="A103" s="21" t="inlineStr">
        <is>
          <t>数据加密产品线</t>
        </is>
      </c>
      <c r="B103" s="90" t="n"/>
      <c r="C103" s="21" t="inlineStr">
        <is>
          <t>熊阳</t>
        </is>
      </c>
      <c r="D103" s="21" t="n">
        <v>2232</v>
      </c>
      <c r="E103" s="21" t="inlineStr">
        <is>
          <t>T2</t>
        </is>
      </c>
      <c r="F103" s="54" t="n">
        <v>50</v>
      </c>
      <c r="G103" s="54" t="n">
        <v>19</v>
      </c>
      <c r="H103" s="54" t="n">
        <v>42.64</v>
      </c>
      <c r="I103" s="54" t="n">
        <v>40</v>
      </c>
      <c r="J103" s="54" t="n">
        <v>5</v>
      </c>
      <c r="K103" s="54" t="n">
        <v>0</v>
      </c>
      <c r="L103" s="54" t="n">
        <v>0</v>
      </c>
      <c r="M103" s="54" t="n">
        <v>0</v>
      </c>
      <c r="N103" s="54">
        <f>SUM(M103,L103,K103,J103,I103,F103)</f>
        <v/>
      </c>
      <c r="O103" s="54" t="inlineStr">
        <is>
          <t>C</t>
        </is>
      </c>
      <c r="P103" s="62" t="inlineStr">
        <is>
          <t>本月主要完成541F01打印慢问题调研解决，541F01工号支持需求开发，信创支持点对点加密功能完善及二次分发适配，以及win11右键菜单开发实现，能正常完成所分配任务，技术及业务能力均稳定成长</t>
        </is>
      </c>
      <c r="Q103" s="54" t="n">
        <v>19</v>
      </c>
      <c r="R103" s="54" t="n">
        <v>152</v>
      </c>
      <c r="S103" s="54" t="n">
        <v>175.88</v>
      </c>
      <c r="T103" s="54" t="n">
        <v>170.5</v>
      </c>
      <c r="U103" s="54" t="n">
        <v>0</v>
      </c>
      <c r="V103" s="54" t="n">
        <v>0</v>
      </c>
    </row>
    <row r="104" ht="68" customHeight="1" s="70">
      <c r="A104" s="21" t="inlineStr">
        <is>
          <t>数据加密产品线</t>
        </is>
      </c>
      <c r="B104" s="90" t="n"/>
      <c r="C104" s="21" t="inlineStr">
        <is>
          <t>何铭杨</t>
        </is>
      </c>
      <c r="D104" s="21" t="n">
        <v>2231</v>
      </c>
      <c r="E104" s="21" t="inlineStr">
        <is>
          <t>T2</t>
        </is>
      </c>
      <c r="F104" s="54" t="n">
        <v>50</v>
      </c>
      <c r="G104" s="54" t="n">
        <v>19</v>
      </c>
      <c r="H104" s="54" t="n">
        <v>39.79</v>
      </c>
      <c r="I104" s="54" t="n">
        <v>40</v>
      </c>
      <c r="J104" s="54" t="n">
        <v>5</v>
      </c>
      <c r="K104" s="54" t="n">
        <v>0</v>
      </c>
      <c r="L104" s="54" t="n">
        <v>0</v>
      </c>
      <c r="M104" s="54" t="n">
        <v>0</v>
      </c>
      <c r="N104" s="54">
        <f>SUM(M104,L104,K104,J104,I104,F104)</f>
        <v/>
      </c>
      <c r="O104" s="54" t="inlineStr">
        <is>
          <t>C</t>
        </is>
      </c>
      <c r="P104" s="62" t="inlineStr">
        <is>
          <t>本月主要完成bmp、jpg、jpeg、png等常见图片格式文件写入隐藏信息调研并输出文档以及demo开发实现，文件盲标签文件头格式代码迁移、大文件读写设计实现、水印信息长度选项及接口改造实现，技术及业务能力均稳定成长</t>
        </is>
      </c>
      <c r="Q104" s="54" t="n">
        <v>19</v>
      </c>
      <c r="R104" s="54" t="n">
        <v>152</v>
      </c>
      <c r="S104" s="54" t="n">
        <v>175.28</v>
      </c>
      <c r="T104" s="54" t="n">
        <v>168</v>
      </c>
      <c r="U104" s="54" t="n">
        <v>0</v>
      </c>
      <c r="V104" s="54" t="n">
        <v>0</v>
      </c>
    </row>
    <row r="105" ht="68" customHeight="1" s="70">
      <c r="A105" s="21" t="inlineStr">
        <is>
          <t>数据加密产品线</t>
        </is>
      </c>
      <c r="B105" s="90" t="n"/>
      <c r="C105" s="21" t="inlineStr">
        <is>
          <t>高佳伟</t>
        </is>
      </c>
      <c r="D105" s="21" t="inlineStr">
        <is>
          <t>1285</t>
        </is>
      </c>
      <c r="E105" s="21" t="inlineStr">
        <is>
          <t>T6</t>
        </is>
      </c>
      <c r="F105" s="54" t="n">
        <v>50</v>
      </c>
      <c r="G105" s="21" t="n">
        <v>32.4</v>
      </c>
      <c r="H105" s="21" t="n">
        <v>19.25</v>
      </c>
      <c r="I105" s="21" t="n">
        <v>15</v>
      </c>
      <c r="J105" s="54" t="n">
        <v>4</v>
      </c>
      <c r="K105" s="54" t="n">
        <v>0</v>
      </c>
      <c r="L105" s="54" t="n">
        <v>0</v>
      </c>
      <c r="M105" s="54" t="n">
        <v>0</v>
      </c>
      <c r="N105" s="54">
        <f>SUM(M105,L105,K105,J105,I105,F105)</f>
        <v/>
      </c>
      <c r="O105" s="61" t="inlineStr">
        <is>
          <t>C-</t>
        </is>
      </c>
      <c r="P105" s="62" t="inlineStr">
        <is>
          <t>本月主要协助进行扫描引擎，脱敏引擎alpine镜像的适配工作，已经输出相关的调研报告，但是结果工作量较大，并未彻底完成适配工作。10月份后半段主要进行工作交接。本月同时由于婚假请假时间较长，任务分未达到预期</t>
        </is>
      </c>
      <c r="Q105" s="21" t="n">
        <v>18</v>
      </c>
      <c r="R105" s="21" t="n">
        <v>144</v>
      </c>
      <c r="S105" s="21" t="n">
        <v>71.75</v>
      </c>
      <c r="T105" s="21" t="n">
        <v>77</v>
      </c>
      <c r="U105" s="21" t="n">
        <v>6</v>
      </c>
      <c r="V105" s="21" t="n">
        <v>0</v>
      </c>
    </row>
    <row r="106" ht="168" customHeight="1" s="70">
      <c r="A106" s="21" t="inlineStr">
        <is>
          <t>数据加密产品线</t>
        </is>
      </c>
      <c r="B106" s="90" t="n"/>
      <c r="C106" s="21" t="inlineStr">
        <is>
          <t>罗西兴</t>
        </is>
      </c>
      <c r="D106" s="21" t="inlineStr">
        <is>
          <t>1323</t>
        </is>
      </c>
      <c r="E106" s="21" t="inlineStr">
        <is>
          <t>T7</t>
        </is>
      </c>
      <c r="F106" s="54" t="n">
        <v>50</v>
      </c>
      <c r="G106" s="54" t="n">
        <v>41.8</v>
      </c>
      <c r="H106" s="54" t="n">
        <v>42.64</v>
      </c>
      <c r="I106" s="54" t="n">
        <v>30</v>
      </c>
      <c r="J106" s="54" t="n">
        <v>5</v>
      </c>
      <c r="K106" s="54" t="n">
        <v>0</v>
      </c>
      <c r="L106" s="54" t="n">
        <v>0</v>
      </c>
      <c r="M106" s="54" t="n">
        <v>0</v>
      </c>
      <c r="N106" s="54">
        <f>SUM(M106,L106,K106,J106,I106,F106)</f>
        <v/>
      </c>
      <c r="O106" s="54" t="inlineStr">
        <is>
          <t>C</t>
        </is>
      </c>
      <c r="P106" s="39" t="inlineStr">
        <is>
          <t>在扫描引擎2.1版本的开发适配工作中，完成了扫描引擎、脱敏引擎离职员工的任务交接。在终端541产品和项目开发工作中，处理三个组员离职交接工作，解决了四川银行项目扫描问题，确认了南海农商行扫描问题，定位并解决V5.4.1-F01版本的4个bug，完成了陕西云创文档内嵌水印后文档大小变得很大和重复水印的问题原因梳理，设计上海银行项目需求的方案设计。支持的终端项目包括：四川银行项目、南海农商行终端数据防泄漏项目，上海银行项目。工作态度认真，能快速适应团队和处理项目问题，并协助团队解决开发和项目问题。综合绩效C</t>
        </is>
      </c>
      <c r="Q106" s="54" t="n">
        <v>19</v>
      </c>
      <c r="R106" s="54" t="n">
        <v>152</v>
      </c>
      <c r="S106" s="54" t="n">
        <v>160.58</v>
      </c>
      <c r="T106" s="54" t="n">
        <v>158</v>
      </c>
      <c r="U106" s="54" t="n">
        <v>0</v>
      </c>
      <c r="V106" s="54" t="n">
        <v>0</v>
      </c>
    </row>
    <row r="107" ht="84" customHeight="1" s="70">
      <c r="A107" s="21" t="inlineStr">
        <is>
          <t>数据加密产品线</t>
        </is>
      </c>
      <c r="B107" s="90" t="n"/>
      <c r="C107" s="21" t="inlineStr">
        <is>
          <t>李隆基</t>
        </is>
      </c>
      <c r="D107" s="21" t="inlineStr">
        <is>
          <t>1388</t>
        </is>
      </c>
      <c r="E107" s="21" t="inlineStr">
        <is>
          <t>T8</t>
        </is>
      </c>
      <c r="F107" s="54" t="n">
        <v>50</v>
      </c>
      <c r="G107" s="21" t="n">
        <v>43.2</v>
      </c>
      <c r="H107" s="21" t="n">
        <v>35.88</v>
      </c>
      <c r="I107" s="21" t="n">
        <v>15</v>
      </c>
      <c r="J107" s="54" t="n">
        <v>3</v>
      </c>
      <c r="K107" s="54" t="n">
        <v>0</v>
      </c>
      <c r="L107" s="54" t="n">
        <v>0</v>
      </c>
      <c r="M107" s="54" t="n">
        <v>0</v>
      </c>
      <c r="N107" s="54">
        <f>SUM(M107,L107,K107,J107,I107,F107)</f>
        <v/>
      </c>
      <c r="O107" s="61" t="inlineStr">
        <is>
          <t>C-</t>
        </is>
      </c>
      <c r="P107" s="62" t="inlineStr">
        <is>
          <t>本月主要进行合规产品的产品管理工作，合规产品按期发布，符合预期；同时10月份主要负责扫描引擎和脱敏引擎的交接工作，整个过程中较为配合，交接顺畅。但是由于10月份请假原因以及任务难度未达到标准预期，任务分不满足标准</t>
        </is>
      </c>
      <c r="Q107" s="21" t="n">
        <v>17.25</v>
      </c>
      <c r="R107" s="21" t="n">
        <v>144</v>
      </c>
      <c r="S107" s="21" t="n">
        <v>119.88</v>
      </c>
      <c r="T107" s="21" t="n">
        <v>134</v>
      </c>
      <c r="U107" s="21" t="n">
        <v>1</v>
      </c>
      <c r="V107" s="21" t="n">
        <v>0</v>
      </c>
    </row>
    <row r="108" ht="118" customHeight="1" s="70">
      <c r="A108" s="21" t="inlineStr">
        <is>
          <t>数据加密产品线</t>
        </is>
      </c>
      <c r="B108" s="90" t="n"/>
      <c r="C108" s="21" t="inlineStr">
        <is>
          <t>张建东</t>
        </is>
      </c>
      <c r="D108" s="21" t="n">
        <v>2226</v>
      </c>
      <c r="E108" s="21" t="inlineStr">
        <is>
          <t>T3</t>
        </is>
      </c>
      <c r="F108" s="54" t="n">
        <v>50</v>
      </c>
      <c r="G108" s="54" t="n">
        <v>19</v>
      </c>
      <c r="H108" s="54" t="n">
        <v>23.94</v>
      </c>
      <c r="I108" s="54" t="n">
        <v>32</v>
      </c>
      <c r="J108" s="54" t="n">
        <v>5</v>
      </c>
      <c r="K108" s="54" t="n">
        <v>0</v>
      </c>
      <c r="L108" s="54" t="n">
        <v>0</v>
      </c>
      <c r="M108" s="54" t="n">
        <v>0</v>
      </c>
      <c r="N108" s="54">
        <f>SUM(M108,L108,K108,J108,I108,F108)</f>
        <v/>
      </c>
      <c r="O108" s="54" t="inlineStr">
        <is>
          <t>C</t>
        </is>
      </c>
      <c r="P108" s="62" t="inlineStr">
        <is>
          <t>本月主要负责协助扫描引擎V2.1版本调研alpine系统扫描引擎docker镜像制作方案，包括docker环境搭建和测试，以及调研在alpine系统上安装glibc库的可行性，并协助输出调研报告。同时协助基础组同事离职交接，并熟悉扫描引擎各个功能模块。在合规检查工具V5.1.0版本的第二，三轮全量提测支持和bug日清，保证了按期发布。工作态度积极，学习能力较好，综合表现良好。</t>
        </is>
      </c>
      <c r="Q108" s="54" t="n">
        <v>19</v>
      </c>
      <c r="R108" s="54" t="n">
        <v>152</v>
      </c>
      <c r="S108" s="54" t="n">
        <v>159.41</v>
      </c>
      <c r="T108" s="54" t="n">
        <v>155</v>
      </c>
      <c r="U108" s="54" t="n">
        <v>0</v>
      </c>
      <c r="V108" s="54" t="n">
        <v>0</v>
      </c>
    </row>
    <row r="109" ht="152" customHeight="1" s="70">
      <c r="A109" s="21" t="inlineStr">
        <is>
          <t>数据安全治理产品线</t>
        </is>
      </c>
      <c r="B109" s="37" t="inlineStr">
        <is>
          <t>张毅</t>
        </is>
      </c>
      <c r="C109" s="48" t="inlineStr">
        <is>
          <t>夏冰冰</t>
        </is>
      </c>
      <c r="D109" s="48" t="inlineStr">
        <is>
          <t>1896</t>
        </is>
      </c>
      <c r="E109" s="48" t="inlineStr">
        <is>
          <t>T6</t>
        </is>
      </c>
      <c r="F109" s="68" t="n">
        <v>50</v>
      </c>
      <c r="G109" s="68" t="n">
        <v>34.2</v>
      </c>
      <c r="H109" s="68" t="n">
        <v>40.66</v>
      </c>
      <c r="I109" s="68" t="n">
        <v>31</v>
      </c>
      <c r="J109" s="68" t="n">
        <v>2</v>
      </c>
      <c r="K109" s="68" t="n">
        <v>0</v>
      </c>
      <c r="L109" s="68" t="n">
        <v>0</v>
      </c>
      <c r="M109" s="68" t="n">
        <v>0</v>
      </c>
      <c r="N109" s="68" t="n">
        <v>83</v>
      </c>
      <c r="O109" s="64" t="inlineStr">
        <is>
          <t>C+</t>
        </is>
      </c>
      <c r="P109" s="67" t="inlineStr">
        <is>
          <t>产品上负责治理及存储的日常研发管理工作。完成治理平台540版本的测试支撑；完成治理平台541版本，新增报表以及功能设计，flex适配调度服务的整体适配；项目上完成北京首创，阳光电源，LC项目，国寿项目等多个项目的问题支撑；在产品研发的同时快速学习并掌握K8S相关内容完成安盟LC治理平台的K8S适配交付，同时及时高效响应支撑项目现场反馈的问题，保证了项目的按期交付。工作认真负责，整体业务设计能力突出，代码质量好，思维敏捷。综合评价C+。</t>
        </is>
      </c>
      <c r="Q109" s="68" t="n">
        <v>19</v>
      </c>
      <c r="R109" s="68" t="n">
        <v>152</v>
      </c>
      <c r="S109" s="68" t="n">
        <v>171.83</v>
      </c>
      <c r="T109" s="68" t="n">
        <v>162.5</v>
      </c>
      <c r="U109" s="68" t="n">
        <v>0</v>
      </c>
      <c r="V109" s="68" t="n">
        <v>0</v>
      </c>
    </row>
    <row r="110" ht="135" customHeight="1" s="70">
      <c r="A110" s="21" t="inlineStr">
        <is>
          <t>数据安全治理产品线</t>
        </is>
      </c>
      <c r="B110" s="90" t="n"/>
      <c r="C110" s="48" t="inlineStr">
        <is>
          <t>路晓梦</t>
        </is>
      </c>
      <c r="D110" s="48" t="inlineStr">
        <is>
          <t>1865</t>
        </is>
      </c>
      <c r="E110" s="48" t="inlineStr">
        <is>
          <t>T6</t>
        </is>
      </c>
      <c r="F110" s="68" t="n">
        <v>50</v>
      </c>
      <c r="G110" s="68" t="n">
        <v>34.2</v>
      </c>
      <c r="H110" s="68" t="n">
        <v>40.64</v>
      </c>
      <c r="I110" s="68" t="n">
        <v>31</v>
      </c>
      <c r="J110" s="68" t="n">
        <v>2</v>
      </c>
      <c r="K110" s="68" t="n">
        <v>0</v>
      </c>
      <c r="L110" s="68" t="n">
        <v>0</v>
      </c>
      <c r="M110" s="68" t="n">
        <v>2</v>
      </c>
      <c r="N110" s="68" t="n">
        <v>85</v>
      </c>
      <c r="O110" s="64" t="inlineStr">
        <is>
          <t>C+</t>
        </is>
      </c>
      <c r="P110" s="67" t="inlineStr">
        <is>
          <t>产品上负责治理540版本测试支撑，治理541版本的功能研发。完成治理540版本，预发布新增功能合并以及测试支撑；完成541版本，共性组件适配flex，以及治理server服务适配flex，新增报表研发功能；项目上支撑了国寿海外、北京首创等项目。在flex适配期间研究并解决了flex适配时自增id无法返回的技术难点，在进行产品研发的同时能够快速响应并定位分析出项目问题并高效解决；攻坚能力突出，代码质量好，自测认真负责，解决bug迅速。综合评价C+。</t>
        </is>
      </c>
      <c r="Q110" s="68" t="n">
        <v>19</v>
      </c>
      <c r="R110" s="68" t="n">
        <v>152</v>
      </c>
      <c r="S110" s="68" t="n">
        <v>157</v>
      </c>
      <c r="T110" s="68" t="n">
        <v>154.5</v>
      </c>
      <c r="U110" s="68" t="n">
        <v>0</v>
      </c>
      <c r="V110" s="68" t="n">
        <v>0</v>
      </c>
    </row>
    <row r="111" ht="84" customHeight="1" s="70">
      <c r="A111" s="21" t="inlineStr">
        <is>
          <t>数据安全治理产品线</t>
        </is>
      </c>
      <c r="B111" s="90" t="n"/>
      <c r="C111" s="48" t="inlineStr">
        <is>
          <t>王耀波</t>
        </is>
      </c>
      <c r="D111" s="48" t="inlineStr">
        <is>
          <t>1973</t>
        </is>
      </c>
      <c r="E111" s="48" t="inlineStr">
        <is>
          <t>T3</t>
        </is>
      </c>
      <c r="F111" s="68" t="n">
        <v>50</v>
      </c>
      <c r="G111" s="68" t="n">
        <v>22.8</v>
      </c>
      <c r="H111" s="68" t="n">
        <v>27.38</v>
      </c>
      <c r="I111" s="68" t="n">
        <v>32</v>
      </c>
      <c r="J111" s="68" t="n">
        <v>0</v>
      </c>
      <c r="K111" s="68" t="n">
        <v>0</v>
      </c>
      <c r="L111" s="68" t="n">
        <v>0</v>
      </c>
      <c r="M111" s="68" t="n">
        <v>0</v>
      </c>
      <c r="N111" s="68" t="n">
        <v>82</v>
      </c>
      <c r="O111" s="68" t="inlineStr">
        <is>
          <t>C</t>
        </is>
      </c>
      <c r="P111" s="67" t="inlineStr">
        <is>
          <t>产品上负责治理540版本测试支撑，治理541版本的功能研发。完成治理540版本，预发布测试支撑；完成541版本，server服务适配flex，管控对接，资产采集新增逻辑，数据库测试连通性适配报错等需求研发；工作积极负责，进步迅速，学习能力强，功能自测时仔细认真。</t>
        </is>
      </c>
      <c r="Q111" s="68" t="n">
        <v>19</v>
      </c>
      <c r="R111" s="68" t="n">
        <v>152</v>
      </c>
      <c r="S111" s="68" t="n">
        <v>156.33</v>
      </c>
      <c r="T111" s="68" t="n">
        <v>152</v>
      </c>
      <c r="U111" s="68" t="n">
        <v>0</v>
      </c>
      <c r="V111" s="68" t="n">
        <v>0</v>
      </c>
    </row>
    <row r="112" ht="101" customHeight="1" s="70">
      <c r="A112" s="21" t="inlineStr">
        <is>
          <t>数据安全治理产品线</t>
        </is>
      </c>
      <c r="B112" s="90" t="n"/>
      <c r="C112" s="48" t="inlineStr">
        <is>
          <t>刘珣</t>
        </is>
      </c>
      <c r="D112" s="48" t="inlineStr">
        <is>
          <t>2200</t>
        </is>
      </c>
      <c r="E112" s="48" t="inlineStr">
        <is>
          <t>T6</t>
        </is>
      </c>
      <c r="F112" s="68" t="n">
        <v>50</v>
      </c>
      <c r="G112" s="68" t="n">
        <v>34.2</v>
      </c>
      <c r="H112" s="68" t="n">
        <v>38.13</v>
      </c>
      <c r="I112" s="68" t="n">
        <v>31</v>
      </c>
      <c r="J112" s="68" t="n">
        <v>0</v>
      </c>
      <c r="K112" s="68" t="n">
        <v>0</v>
      </c>
      <c r="L112" s="68" t="n">
        <v>0</v>
      </c>
      <c r="M112" s="68" t="n">
        <v>0</v>
      </c>
      <c r="N112" s="68" t="n">
        <v>81</v>
      </c>
      <c r="O112" s="68" t="inlineStr">
        <is>
          <t>C</t>
        </is>
      </c>
      <c r="P112" s="67" t="inlineStr">
        <is>
          <t>产品上负责治理540版本测试支撑，治理541版本研发。完成治理540版本的测试支撑，解决预发布测试问题；完成治理541版本，驱动管理共性组件需求，以及治理server服务适配flex，适配审批审计页面等功能；整体思维敏捷，设计能力强，学习能力突出，bug处理快速，代码质量好，工作效率高。</t>
        </is>
      </c>
      <c r="Q112" s="68" t="n">
        <v>19</v>
      </c>
      <c r="R112" s="68" t="n">
        <v>152</v>
      </c>
      <c r="S112" s="68" t="n">
        <v>159.03</v>
      </c>
      <c r="T112" s="68" t="n">
        <v>152.5</v>
      </c>
      <c r="U112" s="68" t="n">
        <v>0</v>
      </c>
      <c r="V112" s="68" t="n">
        <v>0</v>
      </c>
    </row>
    <row r="113" ht="68" customHeight="1" s="70">
      <c r="A113" s="21" t="inlineStr">
        <is>
          <t>数据安全治理产品线</t>
        </is>
      </c>
      <c r="B113" s="90" t="n"/>
      <c r="C113" s="48" t="inlineStr">
        <is>
          <t>刘慧东</t>
        </is>
      </c>
      <c r="D113" s="48" t="inlineStr">
        <is>
          <t>1326</t>
        </is>
      </c>
      <c r="E113" s="48" t="inlineStr">
        <is>
          <t>T7</t>
        </is>
      </c>
      <c r="F113" s="68" t="n">
        <v>50</v>
      </c>
      <c r="G113" s="68" t="n">
        <v>41.8</v>
      </c>
      <c r="H113" s="68" t="n">
        <v>43.17</v>
      </c>
      <c r="I113" s="68" t="n">
        <v>30</v>
      </c>
      <c r="J113" s="68" t="n">
        <v>0</v>
      </c>
      <c r="K113" s="68" t="n">
        <v>0</v>
      </c>
      <c r="L113" s="68" t="n">
        <v>1</v>
      </c>
      <c r="M113" s="68" t="n">
        <v>0</v>
      </c>
      <c r="N113" s="68" t="n">
        <v>81</v>
      </c>
      <c r="O113" s="68" t="inlineStr">
        <is>
          <t>C</t>
        </is>
      </c>
      <c r="P113" s="67" t="inlineStr">
        <is>
          <t>完成ndlp542系统测试支持、运维3.1代码设计和开发工作；负责运维3.1问题修复、支持浮动ip修改需求。负责智能语义gbase数据库适配。工作积极认真，bug处理快速，代码质量好，工作效率高。</t>
        </is>
      </c>
      <c r="Q113" s="68" t="n">
        <v>19</v>
      </c>
      <c r="R113" s="68" t="n">
        <v>152</v>
      </c>
      <c r="S113" s="68" t="n">
        <v>165.66</v>
      </c>
      <c r="T113" s="68" t="n">
        <v>160</v>
      </c>
      <c r="U113" s="68" t="n">
        <v>0</v>
      </c>
      <c r="V113" s="68" t="n">
        <v>0</v>
      </c>
    </row>
    <row r="114" ht="68" customHeight="1" s="70">
      <c r="A114" s="21" t="inlineStr">
        <is>
          <t>数据安全治理产品线</t>
        </is>
      </c>
      <c r="B114" s="90" t="n"/>
      <c r="C114" s="48" t="inlineStr">
        <is>
          <t>王永山</t>
        </is>
      </c>
      <c r="D114" s="48" t="inlineStr">
        <is>
          <t>10209</t>
        </is>
      </c>
      <c r="E114" s="48" t="inlineStr">
        <is>
          <t>T1</t>
        </is>
      </c>
      <c r="F114" s="68" t="n">
        <v>50</v>
      </c>
      <c r="G114" s="68" t="n">
        <v>19</v>
      </c>
      <c r="H114" s="68" t="n">
        <v>23.88</v>
      </c>
      <c r="I114" s="68" t="n">
        <v>32</v>
      </c>
      <c r="J114" s="68" t="n">
        <v>0</v>
      </c>
      <c r="K114" s="68" t="n">
        <v>0</v>
      </c>
      <c r="L114" s="68" t="n">
        <v>0</v>
      </c>
      <c r="M114" s="68" t="n">
        <v>0</v>
      </c>
      <c r="N114" s="68" t="n">
        <v>82</v>
      </c>
      <c r="O114" s="68" t="inlineStr">
        <is>
          <t>C</t>
        </is>
      </c>
      <c r="P114" s="67" t="inlineStr">
        <is>
          <t>完成运维3.1版本、互联网防泄漏产品支持。负责运维3.1问题修复、中间件视图开发、修改ip优化。互联网数据泄漏监测平台国际化、暗网新增站点预研、授权SDK问题排查等工作认真，效率高、整体质量好。</t>
        </is>
      </c>
      <c r="Q114" s="68" t="n">
        <v>19</v>
      </c>
      <c r="R114" s="68" t="n">
        <v>152</v>
      </c>
      <c r="S114" s="68" t="n">
        <v>152.08</v>
      </c>
      <c r="T114" s="68" t="n">
        <v>149</v>
      </c>
      <c r="U114" s="68" t="n">
        <v>0</v>
      </c>
      <c r="V114" s="68" t="n">
        <v>0</v>
      </c>
    </row>
    <row r="115" ht="101" customHeight="1" s="70">
      <c r="A115" s="21" t="inlineStr">
        <is>
          <t>数据安全治理产品线</t>
        </is>
      </c>
      <c r="B115" s="90" t="n"/>
      <c r="C115" s="48" t="inlineStr">
        <is>
          <t>卫鹏</t>
        </is>
      </c>
      <c r="D115" s="48" t="inlineStr">
        <is>
          <t>1941</t>
        </is>
      </c>
      <c r="E115" s="48" t="inlineStr">
        <is>
          <t>T6</t>
        </is>
      </c>
      <c r="F115" s="68" t="n">
        <v>50</v>
      </c>
      <c r="G115" s="68" t="n">
        <v>34.2</v>
      </c>
      <c r="H115" s="68" t="n">
        <v>35.6</v>
      </c>
      <c r="I115" s="68" t="n">
        <v>30</v>
      </c>
      <c r="J115" s="68" t="n">
        <v>2</v>
      </c>
      <c r="K115" s="68" t="n">
        <v>0</v>
      </c>
      <c r="L115" s="68" t="n">
        <v>0</v>
      </c>
      <c r="M115" s="68" t="n">
        <v>0</v>
      </c>
      <c r="N115" s="68" t="n">
        <v>82</v>
      </c>
      <c r="O115" s="68" t="inlineStr">
        <is>
          <t>C</t>
        </is>
      </c>
      <c r="P115" s="67" t="inlineStr">
        <is>
          <t>完成了安盟LC数据安全系统建设各类中间件到k8s平台的适配，重庆银行数据项目现场用户同步联调，问题处理，甘肃银行-提权审批未推送行方问题排查，齐鲁银行-自定义审批组查询失败问题排查，同时完成泰兴农商行、徽商银行、宁夏银行、中交一公等多个项目问题的排查定位，效率高，问题定位能力强。</t>
        </is>
      </c>
      <c r="Q115" s="68" t="n">
        <v>19</v>
      </c>
      <c r="R115" s="68" t="n">
        <v>152</v>
      </c>
      <c r="S115" s="68" t="n">
        <v>145.46</v>
      </c>
      <c r="T115" s="68" t="n">
        <v>142.4</v>
      </c>
      <c r="U115" s="68" t="n">
        <v>0</v>
      </c>
      <c r="V115" s="68" t="n">
        <v>0</v>
      </c>
    </row>
    <row r="116" ht="152" customHeight="1" s="70">
      <c r="A116" s="21" t="inlineStr">
        <is>
          <t>数据安全治理产品线</t>
        </is>
      </c>
      <c r="B116" s="90" t="n"/>
      <c r="C116" s="48" t="inlineStr">
        <is>
          <t>靖哲</t>
        </is>
      </c>
      <c r="D116" s="48" t="inlineStr">
        <is>
          <t>1438</t>
        </is>
      </c>
      <c r="E116" s="48" t="inlineStr">
        <is>
          <t>T6</t>
        </is>
      </c>
      <c r="F116" s="68" t="n">
        <v>50</v>
      </c>
      <c r="G116" s="68" t="n">
        <v>34.2</v>
      </c>
      <c r="H116" s="68" t="n">
        <v>44.89</v>
      </c>
      <c r="I116" s="68" t="n">
        <v>33</v>
      </c>
      <c r="J116" s="68" t="n">
        <v>4</v>
      </c>
      <c r="K116" s="68" t="n">
        <v>0</v>
      </c>
      <c r="L116" s="68" t="n">
        <v>0</v>
      </c>
      <c r="M116" s="68" t="n">
        <v>2</v>
      </c>
      <c r="N116" s="68" t="n">
        <v>89</v>
      </c>
      <c r="O116" s="64" t="inlineStr">
        <is>
          <t>B</t>
        </is>
      </c>
      <c r="P116" s="67" t="inlineStr">
        <is>
          <t>项目上主要负责项目的的研发管理沟通工作，同时负责统一办公平台的各类需求拆解以及排期协调工作。项目上完成了上海银行、国防科大、安盟、28S等10余项目的协调沟通研发和项目支撑工作。尤其在28S项目中，紧急出差到现场，快速了解并摸清掌握现场CICD整体架构，完成现场各类网络、架构问题的解决并依据项目要求完成统一架构平台和管控业务的适配交付，极大的提升了项目的交付质量和交付进度。同时将整体细节进行了梳理并形成文档给项目进行后续参考。调研能力强，效率高。综合评价B。</t>
        </is>
      </c>
      <c r="Q116" s="68" t="n">
        <v>19</v>
      </c>
      <c r="R116" s="68" t="n">
        <v>152</v>
      </c>
      <c r="S116" s="68" t="n">
        <v>107.88</v>
      </c>
      <c r="T116" s="68" t="n">
        <v>160</v>
      </c>
      <c r="U116" s="68" t="n">
        <v>0</v>
      </c>
      <c r="V116" s="68" t="n">
        <v>0</v>
      </c>
    </row>
    <row r="117" ht="84" customHeight="1" s="70">
      <c r="A117" s="21" t="inlineStr">
        <is>
          <t>数据安全治理产品线</t>
        </is>
      </c>
      <c r="B117" s="90" t="n"/>
      <c r="C117" s="48" t="inlineStr">
        <is>
          <t>孙浩</t>
        </is>
      </c>
      <c r="D117" s="48" t="inlineStr">
        <is>
          <t>1998</t>
        </is>
      </c>
      <c r="E117" s="48" t="inlineStr">
        <is>
          <t>T5</t>
        </is>
      </c>
      <c r="F117" s="68" t="n">
        <v>50</v>
      </c>
      <c r="G117" s="68" t="n">
        <v>30.4</v>
      </c>
      <c r="H117" s="68" t="n">
        <v>30.52</v>
      </c>
      <c r="I117" s="68" t="n">
        <v>30</v>
      </c>
      <c r="J117" s="68" t="n">
        <v>2</v>
      </c>
      <c r="K117" s="68" t="n">
        <v>0</v>
      </c>
      <c r="L117" s="68" t="n">
        <v>0</v>
      </c>
      <c r="M117" s="68" t="n">
        <v>0</v>
      </c>
      <c r="N117" s="68" t="n">
        <v>82</v>
      </c>
      <c r="O117" s="68" t="inlineStr">
        <is>
          <t>C</t>
        </is>
      </c>
      <c r="P117" s="67" t="inlineStr">
        <is>
          <t>完成了国寿海外产品插件升级支持，重庆富民银行公共邮箱需求功能开发，鄞州银行信创项目组织架构下无用户问题处理，负责并完成浦发k8s改造，宁夏银行Gtp同步的问题处理，并归纳了此类客户端方法调用的统一办法。响应迅速，效率高，质量好。</t>
        </is>
      </c>
      <c r="Q117" s="68" t="n">
        <v>19</v>
      </c>
      <c r="R117" s="68" t="n">
        <v>152</v>
      </c>
      <c r="S117" s="68" t="n">
        <v>149.15</v>
      </c>
      <c r="T117" s="68" t="n">
        <v>144</v>
      </c>
      <c r="U117" s="68" t="n">
        <v>0</v>
      </c>
      <c r="V117" s="68" t="n">
        <v>0</v>
      </c>
    </row>
    <row r="118" ht="101" customHeight="1" s="70">
      <c r="A118" s="21" t="inlineStr">
        <is>
          <t>数据安全治理产品线</t>
        </is>
      </c>
      <c r="B118" s="90" t="n"/>
      <c r="C118" s="48" t="inlineStr">
        <is>
          <t>李欣宇</t>
        </is>
      </c>
      <c r="D118" s="48" t="inlineStr">
        <is>
          <t>2003</t>
        </is>
      </c>
      <c r="E118" s="48" t="inlineStr">
        <is>
          <t>T6</t>
        </is>
      </c>
      <c r="F118" s="68" t="n">
        <v>48</v>
      </c>
      <c r="G118" s="68" t="n">
        <v>34.2</v>
      </c>
      <c r="H118" s="68" t="n">
        <v>38.5</v>
      </c>
      <c r="I118" s="68" t="n">
        <v>31</v>
      </c>
      <c r="J118" s="68" t="n">
        <v>2</v>
      </c>
      <c r="K118" s="68" t="n">
        <v>0</v>
      </c>
      <c r="L118" s="68" t="n">
        <v>0</v>
      </c>
      <c r="M118" s="68" t="n">
        <v>0</v>
      </c>
      <c r="N118" s="68" t="n">
        <v>81</v>
      </c>
      <c r="O118" s="68" t="inlineStr">
        <is>
          <t>C</t>
        </is>
      </c>
      <c r="P118" s="67" t="inlineStr">
        <is>
          <t>产品上负责统一架构平台团队与各个业务线团队的研发协作沟通工作，完成统一架构平台541F04交付的同时完成终端哈行、终端F01的统一平台需求及研发联调工作；完成NDLP542的统一平台需求代码开发联调和交付；完成资产探测服务eams对接Flex的设计研发。工作积极认真，代码质量好，工作效率高。</t>
        </is>
      </c>
      <c r="Q118" s="68" t="n">
        <v>19</v>
      </c>
      <c r="R118" s="68" t="n">
        <v>152</v>
      </c>
      <c r="S118" s="68" t="n">
        <v>168.2</v>
      </c>
      <c r="T118" s="68" t="n">
        <v>154</v>
      </c>
      <c r="U118" s="68" t="n">
        <v>0</v>
      </c>
      <c r="V118" s="68" t="n">
        <v>0</v>
      </c>
    </row>
    <row r="119" ht="84" customHeight="1" s="70">
      <c r="A119" s="21" t="inlineStr">
        <is>
          <t>数据安全治理产品线</t>
        </is>
      </c>
      <c r="B119" s="90" t="n"/>
      <c r="C119" s="48" t="inlineStr">
        <is>
          <t>杜志恒</t>
        </is>
      </c>
      <c r="D119" s="48" t="inlineStr">
        <is>
          <t>2167</t>
        </is>
      </c>
      <c r="E119" s="48" t="inlineStr">
        <is>
          <t>T2</t>
        </is>
      </c>
      <c r="F119" s="68" t="n">
        <v>50</v>
      </c>
      <c r="G119" s="68" t="n">
        <v>19</v>
      </c>
      <c r="H119" s="68" t="n">
        <v>21.18</v>
      </c>
      <c r="I119" s="68" t="n">
        <v>31</v>
      </c>
      <c r="J119" s="68" t="n">
        <v>0</v>
      </c>
      <c r="K119" s="68" t="n">
        <v>0</v>
      </c>
      <c r="L119" s="68" t="n">
        <v>0</v>
      </c>
      <c r="M119" s="68" t="n">
        <v>0</v>
      </c>
      <c r="N119" s="68" t="n">
        <v>81</v>
      </c>
      <c r="O119" s="68" t="inlineStr">
        <is>
          <t>C</t>
        </is>
      </c>
      <c r="P119" s="67" t="inlineStr">
        <is>
          <t>产品上完成统一平台F04版本、统一平台10月份需求等功能代码开发工作。配合跨网完成自动审批相关需求的开发及测试支撑，负责哈行Flex测试支撑；在统一平台541F04版本独立负责文件属性导入需求的开发和整体的平滑升级及交付，工作认真负责，开发沟通效率显著提高。</t>
        </is>
      </c>
      <c r="Q119" s="68" t="n">
        <v>19</v>
      </c>
      <c r="R119" s="68" t="n">
        <v>152</v>
      </c>
      <c r="S119" s="68" t="n">
        <v>156.8</v>
      </c>
      <c r="T119" s="68" t="n">
        <v>150.1</v>
      </c>
      <c r="U119" s="68" t="n">
        <v>0</v>
      </c>
      <c r="V119" s="68" t="n">
        <v>0</v>
      </c>
    </row>
    <row r="120" ht="84" customHeight="1" s="70">
      <c r="A120" s="21" t="inlineStr">
        <is>
          <t>数据安全治理产品线</t>
        </is>
      </c>
      <c r="B120" s="90" t="n"/>
      <c r="C120" s="48" t="inlineStr">
        <is>
          <t>杨帅</t>
        </is>
      </c>
      <c r="D120" s="48" t="inlineStr">
        <is>
          <t>1963</t>
        </is>
      </c>
      <c r="E120" s="48" t="inlineStr">
        <is>
          <t>T3</t>
        </is>
      </c>
      <c r="F120" s="68" t="n">
        <v>50</v>
      </c>
      <c r="G120" s="68" t="n">
        <v>22.8</v>
      </c>
      <c r="H120" s="68" t="n">
        <v>28.01</v>
      </c>
      <c r="I120" s="68" t="n">
        <v>32</v>
      </c>
      <c r="J120" s="68" t="n">
        <v>0</v>
      </c>
      <c r="K120" s="68" t="n">
        <v>0</v>
      </c>
      <c r="L120" s="68" t="n">
        <v>0</v>
      </c>
      <c r="M120" s="68" t="n">
        <v>0</v>
      </c>
      <c r="N120" s="68" t="n">
        <v>82</v>
      </c>
      <c r="O120" s="68" t="inlineStr">
        <is>
          <t>C</t>
        </is>
      </c>
      <c r="P120" s="67" t="inlineStr">
        <is>
          <t>主要完成了统一办公平台客户/项目跟踪记录自动发送邮件功能开发，casb授权系统cpu问题处理，任务列表查询工单列表、产品演示文档上传预览、会话存档功能，授权管理等功能研发，在高效率完成了统一办公平台开发任务的同时处理了各类项目问题。积极主动，认证负责，效率高。</t>
        </is>
      </c>
      <c r="Q120" s="68" t="n">
        <v>19</v>
      </c>
      <c r="R120" s="68" t="n">
        <v>152</v>
      </c>
      <c r="S120" s="68" t="n">
        <v>155.18</v>
      </c>
      <c r="T120" s="68" t="n">
        <v>152</v>
      </c>
      <c r="U120" s="68" t="n">
        <v>0</v>
      </c>
      <c r="V120" s="68" t="n">
        <v>0</v>
      </c>
    </row>
    <row r="121" ht="68" customHeight="1" s="70">
      <c r="A121" s="21" t="inlineStr">
        <is>
          <t>数据安全治理产品线</t>
        </is>
      </c>
      <c r="B121" s="90" t="n"/>
      <c r="C121" s="48" t="inlineStr">
        <is>
          <t>李刚</t>
        </is>
      </c>
      <c r="D121" s="48" t="inlineStr">
        <is>
          <t>1567</t>
        </is>
      </c>
      <c r="E121" s="48" t="inlineStr">
        <is>
          <t>T5</t>
        </is>
      </c>
      <c r="F121" s="68" t="n">
        <v>50</v>
      </c>
      <c r="G121" s="68" t="n">
        <v>30.4</v>
      </c>
      <c r="H121" s="68" t="n">
        <v>32.01</v>
      </c>
      <c r="I121" s="68" t="n">
        <v>30</v>
      </c>
      <c r="J121" s="68" t="n">
        <v>0</v>
      </c>
      <c r="K121" s="68" t="n">
        <v>0</v>
      </c>
      <c r="L121" s="68" t="n">
        <v>0</v>
      </c>
      <c r="M121" s="68" t="n">
        <v>0</v>
      </c>
      <c r="N121" s="68" t="n">
        <v>80</v>
      </c>
      <c r="O121" s="68" t="inlineStr">
        <is>
          <t>C</t>
        </is>
      </c>
      <c r="P121" s="67" t="inlineStr">
        <is>
          <t>完成终端541f01系统测试支持。负责运维3.1问题修复、平滑升级适配sqlite支持外置数据库升级、国密套件证书适配、单扩双一键升级修改、资产探测flex改造等需求工作认真，整体质量好。</t>
        </is>
      </c>
      <c r="Q121" s="68" t="n">
        <v>19</v>
      </c>
      <c r="R121" s="68" t="n">
        <v>152</v>
      </c>
      <c r="S121" s="68" t="n">
        <v>157.28</v>
      </c>
      <c r="T121" s="68" t="n">
        <v>146</v>
      </c>
      <c r="U121" s="68" t="n">
        <v>0</v>
      </c>
      <c r="V121" s="68" t="n">
        <v>0</v>
      </c>
    </row>
    <row r="122" ht="101" customHeight="1" s="70">
      <c r="A122" s="21" t="inlineStr">
        <is>
          <t>数据安全治理产品线</t>
        </is>
      </c>
      <c r="B122" s="91" t="n"/>
      <c r="C122" s="48" t="inlineStr">
        <is>
          <t>李凡</t>
        </is>
      </c>
      <c r="D122" s="48" t="inlineStr">
        <is>
          <t>1775</t>
        </is>
      </c>
      <c r="E122" s="48" t="inlineStr">
        <is>
          <t>T7</t>
        </is>
      </c>
      <c r="F122" s="68" t="n">
        <v>50</v>
      </c>
      <c r="G122" s="68" t="n">
        <v>41.8</v>
      </c>
      <c r="H122" s="68" t="n">
        <v>42.91</v>
      </c>
      <c r="I122" s="68" t="n">
        <v>30</v>
      </c>
      <c r="J122" s="68" t="n">
        <v>2</v>
      </c>
      <c r="K122" s="68" t="n">
        <v>0</v>
      </c>
      <c r="L122" s="68" t="n">
        <v>0</v>
      </c>
      <c r="M122" s="68" t="n">
        <v>0</v>
      </c>
      <c r="N122" s="68" t="n">
        <v>82</v>
      </c>
      <c r="O122" s="68" t="inlineStr">
        <is>
          <t>C</t>
        </is>
      </c>
      <c r="P122" s="67" t="inlineStr">
        <is>
          <t>产品上负责运维的日常研发管理工作。完成ndlp542、终端541f01系统测试支持及运维3.1提测。项目上完成邮储、浦发、哈行、统战部、银河证券、高法、银联、上海农商等多个项目的平滑升级问题排查以及修复，同时完成mysql不支持x86-64-v2版本架构的镜像适配工作。工作认真负责，整体质量好。</t>
        </is>
      </c>
      <c r="Q122" s="68" t="n">
        <v>19</v>
      </c>
      <c r="R122" s="68" t="n">
        <v>152</v>
      </c>
      <c r="S122" s="68" t="n">
        <v>162.25</v>
      </c>
      <c r="T122" s="68" t="n">
        <v>154</v>
      </c>
      <c r="U122" s="68" t="n">
        <v>0</v>
      </c>
      <c r="V122" s="68" t="n">
        <v>0</v>
      </c>
    </row>
    <row r="123">
      <c r="A123" s="49" t="n"/>
      <c r="C123" s="49" t="n"/>
      <c r="D123" s="49" t="n"/>
      <c r="E123" s="49" t="n"/>
    </row>
    <row r="124">
      <c r="A124" s="49" t="n"/>
      <c r="C124" s="49" t="n"/>
      <c r="D124" s="49" t="n"/>
      <c r="E124" s="49" t="n"/>
    </row>
    <row r="125">
      <c r="A125" s="49" t="n"/>
      <c r="C125" s="49" t="n"/>
      <c r="D125" s="49" t="n"/>
      <c r="E125" s="49" t="n"/>
    </row>
    <row r="126">
      <c r="A126" s="49" t="n"/>
      <c r="C126" s="49" t="n"/>
      <c r="D126" s="49" t="n"/>
      <c r="E126" s="49" t="n"/>
    </row>
    <row r="127">
      <c r="A127" s="49" t="n"/>
      <c r="C127" s="49" t="n"/>
      <c r="D127" s="49" t="n"/>
      <c r="E127" s="49" t="n"/>
    </row>
    <row r="128">
      <c r="A128" s="49" t="n"/>
      <c r="C128" s="49" t="n"/>
      <c r="D128" s="49" t="n"/>
      <c r="E128" s="49" t="n"/>
    </row>
    <row r="129">
      <c r="A129" s="49" t="n"/>
      <c r="C129" s="49" t="n"/>
      <c r="D129" s="49" t="n"/>
      <c r="E129" s="49" t="n"/>
    </row>
    <row r="130">
      <c r="A130" s="49" t="n"/>
      <c r="C130" s="49" t="n"/>
      <c r="D130" s="49" t="n"/>
      <c r="E130" s="49" t="n"/>
    </row>
    <row r="131">
      <c r="A131" s="49" t="n"/>
      <c r="C131" s="49" t="n"/>
      <c r="D131" s="49" t="n"/>
      <c r="E131" s="49" t="n"/>
    </row>
    <row r="132">
      <c r="A132" s="49" t="n"/>
      <c r="C132" s="49" t="n"/>
      <c r="D132" s="49" t="n"/>
      <c r="E132" s="49" t="n"/>
    </row>
  </sheetData>
  <mergeCells count="22">
    <mergeCell ref="B84:B108"/>
    <mergeCell ref="B66:B69"/>
    <mergeCell ref="B76:B83"/>
    <mergeCell ref="J1:K1"/>
    <mergeCell ref="C1:C2"/>
    <mergeCell ref="E1:E2"/>
    <mergeCell ref="O1:O2"/>
    <mergeCell ref="Q1:V1"/>
    <mergeCell ref="B70:B75"/>
    <mergeCell ref="B1:B2"/>
    <mergeCell ref="B63:B65"/>
    <mergeCell ref="B3:B14"/>
    <mergeCell ref="B15:B37"/>
    <mergeCell ref="G1:I1"/>
    <mergeCell ref="N1:N2"/>
    <mergeCell ref="B109:B122"/>
    <mergeCell ref="L1:M1"/>
    <mergeCell ref="B38:B62"/>
    <mergeCell ref="D1:D2"/>
    <mergeCell ref="F1:F2"/>
    <mergeCell ref="P1:P2"/>
    <mergeCell ref="A1:A2"/>
  </mergeCells>
  <pageMargins left="0.700787401574803" right="0.700787401574803" top="0.751968503937008" bottom="0.751968503937008" header="0.3" footer="0.3"/>
  <pageSetup orientation="portrait" paperSize="9"/>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andrew</dc:creator>
  <dcterms:created xsi:type="dcterms:W3CDTF">2024-07-05T08:11:00Z</dcterms:created>
  <dcterms:modified xsi:type="dcterms:W3CDTF">2025-05-20T05:02:58Z</dcterms:modified>
  <cp:lastModifiedBy>安鹏</cp:lastModifiedBy>
</cp:coreProperties>
</file>

<file path=docProps/custom.xml><?xml version="1.0" encoding="utf-8"?>
<Properties xmlns:vt="http://schemas.openxmlformats.org/officeDocument/2006/docPropsVTypes" xmlns="http://schemas.openxmlformats.org/officeDocument/2006/custom-properties">
  <property name="ICV" fmtid="{D5CDD505-2E9C-101B-9397-08002B2CF9AE}" pid="2">
    <vt:lpwstr>1420C2FD6D96664AA1163B677FB5F0EE_43</vt:lpwstr>
  </property>
  <property name="KSOProductBuildVer" fmtid="{D5CDD505-2E9C-101B-9397-08002B2CF9AE}" pid="3">
    <vt:lpwstr>2052-6.0.2.8225</vt:lpwstr>
  </property>
  <property name="WondersoftTag" fmtid="{D5CDD505-2E9C-101B-9397-08002B2CF9AE}" pid="4">
    <vt:lpwstr>7C64E934-EAE5-40F8-A79B-BACA035E4408#0#c7d44f8e-4b35-103c-8e4c-05a31dc8aabf##0</vt:lpwstr>
  </property>
</Properties>
</file>