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6760" tabRatio="600" firstSheet="2" autoFilterDateGrouping="1"/>
  </bookViews>
  <sheets>
    <sheet name="员工绩效模板" sheetId="1" state="visible" r:id="rId1"/>
  </sheets>
  <externalReferences>
    <externalReference r:id="rId2"/>
    <externalReference r:id="rId3"/>
  </externalReferences>
  <definedNames/>
  <calcPr calcId="144525" fullCalcOnLoad="1"/>
</workbook>
</file>

<file path=xl/styles.xml><?xml version="1.0" encoding="utf-8"?>
<styleSheet xmlns="http://schemas.openxmlformats.org/spreadsheetml/2006/main">
  <numFmts count="4">
    <numFmt numFmtId="164" formatCode="0.00_);[Red]\(0.00\)"/>
    <numFmt numFmtId="165" formatCode="0.0_ "/>
    <numFmt numFmtId="166" formatCode="0.00_ "/>
    <numFmt numFmtId="167" formatCode="[$-F800]dddd\,\ mmmm\ dd\,\ yyyy"/>
  </numFmts>
  <fonts count="39">
    <font>
      <name val="宋体"/>
      <charset val="134"/>
      <color theme="1"/>
      <sz val="11"/>
      <scheme val="minor"/>
    </font>
    <font>
      <name val="Calibri"/>
      <charset val="134"/>
      <color theme="1"/>
      <sz val="11"/>
    </font>
    <font>
      <name val="宋体"/>
      <charset val="134"/>
      <b val="1"/>
      <color theme="1"/>
      <sz val="11"/>
      <scheme val="minor"/>
    </font>
    <font>
      <name val="宋体"/>
      <charset val="134"/>
      <color indexed="8"/>
      <sz val="11"/>
      <scheme val="minor"/>
    </font>
    <font>
      <name val="宋体"/>
      <charset val="134"/>
      <color theme="1"/>
      <sz val="10"/>
      <scheme val="minor"/>
    </font>
    <font>
      <name val="宋体"/>
      <charset val="134"/>
      <color indexed="8"/>
      <sz val="10"/>
      <scheme val="minor"/>
    </font>
    <font>
      <name val="宋体"/>
      <charset val="134"/>
      <color rgb="FF000000"/>
      <sz val="10"/>
      <scheme val="minor"/>
    </font>
    <font>
      <name val="宋体-简"/>
      <charset val="134"/>
      <b val="1"/>
      <color theme="1"/>
      <sz val="11"/>
    </font>
    <font>
      <name val="Calibri"/>
      <charset val="134"/>
      <b val="1"/>
      <color theme="1"/>
      <sz val="11"/>
    </font>
    <font>
      <name val="宋体"/>
      <charset val="134"/>
      <sz val="10"/>
      <scheme val="minor"/>
    </font>
    <font>
      <name val="宋体"/>
      <charset val="134"/>
      <color rgb="FFFF0000"/>
      <sz val="10"/>
      <scheme val="minor"/>
    </font>
    <font>
      <name val="宋体-简"/>
      <charset val="134"/>
      <b val="1"/>
      <sz val="11"/>
    </font>
    <font>
      <name val="宋体"/>
      <charset val="134"/>
      <color indexed="8"/>
      <sz val="10"/>
      <scheme val="minor"/>
    </font>
    <font>
      <name val="宋体"/>
      <charset val="134"/>
      <color theme="1"/>
      <sz val="10"/>
      <scheme val="minor"/>
    </font>
    <font>
      <name val="宋体"/>
      <charset val="134"/>
      <color theme="1"/>
      <sz val="10"/>
      <scheme val="minor"/>
    </font>
    <font>
      <name val="微软雅黑"/>
      <charset val="134"/>
      <color theme="1"/>
      <sz val="10"/>
    </font>
    <font>
      <name val="Microsoft YaHei"/>
      <charset val="134"/>
      <color rgb="FF000000"/>
      <sz val="10"/>
    </font>
    <font>
      <name val="微软雅黑"/>
      <charset val="134"/>
      <sz val="10"/>
    </font>
    <font>
      <name val="Microsoft YaHei"/>
      <charset val="134"/>
      <sz val="10"/>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Calibri"/>
      <charset val="134"/>
      <b val="1"/>
      <sz val="11"/>
    </font>
  </fonts>
  <fills count="38">
    <fill>
      <patternFill/>
    </fill>
    <fill>
      <patternFill patternType="gray125"/>
    </fill>
    <fill>
      <patternFill patternType="solid">
        <fgColor rgb="FF92D050"/>
        <bgColor theme="9" tint="0.599993896298105"/>
      </patternFill>
    </fill>
    <fill>
      <patternFill patternType="solid">
        <fgColor rgb="FF00B0F0"/>
        <bgColor theme="9" tint="0.599993896298105"/>
      </patternFill>
    </fill>
    <fill>
      <patternFill patternType="solid">
        <fgColor rgb="FFFFC000"/>
        <bgColor theme="9" tint="0.599993896298105"/>
      </patternFill>
    </fill>
    <fill>
      <patternFill patternType="solid">
        <fgColor rgb="FFFFFF00"/>
        <bgColor theme="9" tint="0.599993896298105"/>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1"/>
      </left>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theme="1"/>
      </left>
      <right style="thin">
        <color theme="1"/>
      </right>
      <top/>
      <bottom/>
      <diagonal/>
    </border>
    <border>
      <left style="thin">
        <color theme="1"/>
      </left>
      <right/>
      <top/>
      <bottom/>
      <diagonal/>
    </border>
    <border>
      <left/>
      <right style="thin">
        <color auto="1"/>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diagonal/>
    </border>
    <border>
      <left/>
      <right style="thin">
        <color theme="1"/>
      </right>
      <top style="thin">
        <color theme="1"/>
      </top>
      <bottom style="thin">
        <color theme="1"/>
      </bottom>
      <diagonal/>
    </border>
    <border>
      <left style="thin">
        <color theme="1"/>
      </left>
      <right/>
      <top style="thin">
        <color theme="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1"/>
      </top>
      <bottom/>
      <diagonal/>
    </border>
    <border>
      <left/>
      <right style="thin">
        <color theme="1"/>
      </right>
      <top style="thin">
        <color theme="1"/>
      </top>
      <bottom/>
      <diagonal/>
    </border>
    <border>
      <left style="thin">
        <color theme="1"/>
      </left>
      <right style="thin">
        <color theme="1"/>
      </right>
      <top/>
      <bottom style="thin">
        <color theme="1"/>
      </bottom>
      <diagonal/>
    </border>
  </borders>
  <cellStyleXfs count="50">
    <xf numFmtId="0" fontId="0" fillId="0" borderId="0" applyAlignment="1">
      <alignment vertical="center"/>
    </xf>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19" fillId="0" borderId="0" applyAlignment="1">
      <alignment vertical="center"/>
    </xf>
    <xf numFmtId="0" fontId="20" fillId="0" borderId="0" applyAlignment="1">
      <alignment vertical="center"/>
    </xf>
    <xf numFmtId="0" fontId="0" fillId="7" borderId="14" applyAlignment="1">
      <alignment vertical="center"/>
    </xf>
    <xf numFmtId="0" fontId="21" fillId="0" borderId="0" applyAlignment="1">
      <alignment vertical="center"/>
    </xf>
    <xf numFmtId="0" fontId="22" fillId="0" borderId="0" applyAlignment="1">
      <alignment vertical="center"/>
    </xf>
    <xf numFmtId="0" fontId="23" fillId="0" borderId="0" applyAlignment="1">
      <alignment vertical="center"/>
    </xf>
    <xf numFmtId="0" fontId="24" fillId="0" borderId="15" applyAlignment="1">
      <alignment vertical="center"/>
    </xf>
    <xf numFmtId="0" fontId="25" fillId="0" borderId="15" applyAlignment="1">
      <alignment vertical="center"/>
    </xf>
    <xf numFmtId="0" fontId="26" fillId="0" borderId="16" applyAlignment="1">
      <alignment vertical="center"/>
    </xf>
    <xf numFmtId="0" fontId="26" fillId="0" borderId="0" applyAlignment="1">
      <alignment vertical="center"/>
    </xf>
    <xf numFmtId="0" fontId="27" fillId="8" borderId="17" applyAlignment="1">
      <alignment vertical="center"/>
    </xf>
    <xf numFmtId="0" fontId="28" fillId="9" borderId="18" applyAlignment="1">
      <alignment vertical="center"/>
    </xf>
    <xf numFmtId="0" fontId="29" fillId="9" borderId="17" applyAlignment="1">
      <alignment vertical="center"/>
    </xf>
    <xf numFmtId="0" fontId="30" fillId="10" borderId="19" applyAlignment="1">
      <alignment vertical="center"/>
    </xf>
    <xf numFmtId="0" fontId="31" fillId="0" borderId="20" applyAlignment="1">
      <alignment vertical="center"/>
    </xf>
    <xf numFmtId="0" fontId="32" fillId="0" borderId="21" applyAlignment="1">
      <alignment vertical="center"/>
    </xf>
    <xf numFmtId="0" fontId="33" fillId="11" borderId="0" applyAlignment="1">
      <alignment vertical="center"/>
    </xf>
    <xf numFmtId="0" fontId="34" fillId="12" borderId="0" applyAlignment="1">
      <alignment vertical="center"/>
    </xf>
    <xf numFmtId="0" fontId="35" fillId="13" borderId="0" applyAlignment="1">
      <alignment vertical="center"/>
    </xf>
    <xf numFmtId="0" fontId="36" fillId="14" borderId="0" applyAlignment="1">
      <alignment vertical="center"/>
    </xf>
    <xf numFmtId="0" fontId="37" fillId="15" borderId="0" applyAlignment="1">
      <alignment vertical="center"/>
    </xf>
    <xf numFmtId="0" fontId="37" fillId="16" borderId="0" applyAlignment="1">
      <alignment vertical="center"/>
    </xf>
    <xf numFmtId="0" fontId="36" fillId="17" borderId="0" applyAlignment="1">
      <alignment vertical="center"/>
    </xf>
    <xf numFmtId="0" fontId="36" fillId="18" borderId="0" applyAlignment="1">
      <alignment vertical="center"/>
    </xf>
    <xf numFmtId="0" fontId="37" fillId="19" borderId="0" applyAlignment="1">
      <alignment vertical="center"/>
    </xf>
    <xf numFmtId="0" fontId="37" fillId="20" borderId="0" applyAlignment="1">
      <alignment vertical="center"/>
    </xf>
    <xf numFmtId="0" fontId="36" fillId="21" borderId="0" applyAlignment="1">
      <alignment vertical="center"/>
    </xf>
    <xf numFmtId="0" fontId="36" fillId="22" borderId="0" applyAlignment="1">
      <alignment vertical="center"/>
    </xf>
    <xf numFmtId="0" fontId="37" fillId="23" borderId="0" applyAlignment="1">
      <alignment vertical="center"/>
    </xf>
    <xf numFmtId="0" fontId="37" fillId="24" borderId="0" applyAlignment="1">
      <alignment vertical="center"/>
    </xf>
    <xf numFmtId="0" fontId="36" fillId="25" borderId="0" applyAlignment="1">
      <alignment vertical="center"/>
    </xf>
    <xf numFmtId="0" fontId="36" fillId="26" borderId="0" applyAlignment="1">
      <alignment vertical="center"/>
    </xf>
    <xf numFmtId="0" fontId="37" fillId="27" borderId="0" applyAlignment="1">
      <alignment vertical="center"/>
    </xf>
    <xf numFmtId="0" fontId="37" fillId="28" borderId="0" applyAlignment="1">
      <alignment vertical="center"/>
    </xf>
    <xf numFmtId="0" fontId="36" fillId="29" borderId="0" applyAlignment="1">
      <alignment vertical="center"/>
    </xf>
    <xf numFmtId="0" fontId="36" fillId="30" borderId="0" applyAlignment="1">
      <alignment vertical="center"/>
    </xf>
    <xf numFmtId="0" fontId="37" fillId="31" borderId="0" applyAlignment="1">
      <alignment vertical="center"/>
    </xf>
    <xf numFmtId="0" fontId="37" fillId="32" borderId="0" applyAlignment="1">
      <alignment vertical="center"/>
    </xf>
    <xf numFmtId="0" fontId="36" fillId="33" borderId="0" applyAlignment="1">
      <alignment vertical="center"/>
    </xf>
    <xf numFmtId="0" fontId="36" fillId="34" borderId="0" applyAlignment="1">
      <alignment vertical="center"/>
    </xf>
    <xf numFmtId="0" fontId="37" fillId="35" borderId="0" applyAlignment="1">
      <alignment vertical="center"/>
    </xf>
    <xf numFmtId="0" fontId="37" fillId="36" borderId="0" applyAlignment="1">
      <alignment vertical="center"/>
    </xf>
    <xf numFmtId="0" fontId="36" fillId="37" borderId="0" applyAlignment="1">
      <alignment vertical="center"/>
    </xf>
    <xf numFmtId="167" fontId="0" fillId="0" borderId="0" applyAlignment="1">
      <alignment vertical="center"/>
    </xf>
  </cellStyleXfs>
  <cellXfs count="101">
    <xf numFmtId="0" fontId="0" fillId="0" borderId="0" applyAlignment="1" pivotButton="0" quotePrefix="0" xfId="0">
      <alignment vertical="center"/>
    </xf>
    <xf numFmtId="0" fontId="1" fillId="0" borderId="0" pivotButton="0" quotePrefix="0" xfId="0"/>
    <xf numFmtId="0" fontId="1" fillId="0" borderId="0" applyAlignment="1" pivotButton="0" quotePrefix="0" xfId="0">
      <alignment horizontal="center" vertical="center"/>
    </xf>
    <xf numFmtId="0" fontId="2" fillId="2" borderId="1" applyAlignment="1" pivotButton="0" quotePrefix="0" xfId="0">
      <alignment horizontal="center" vertical="center"/>
    </xf>
    <xf numFmtId="0" fontId="2" fillId="2" borderId="2" applyAlignment="1" pivotButton="0" quotePrefix="0" xfId="0">
      <alignment horizontal="center" vertical="center"/>
    </xf>
    <xf numFmtId="0" fontId="3" fillId="0" borderId="3" applyAlignment="1" pivotButton="0" quotePrefix="0" xfId="0">
      <alignment horizontal="center" vertical="center"/>
    </xf>
    <xf numFmtId="0" fontId="4" fillId="0" borderId="3" applyAlignment="1" pivotButton="0" quotePrefix="0" xfId="0">
      <alignment horizontal="center" vertical="center"/>
    </xf>
    <xf numFmtId="0" fontId="5" fillId="0" borderId="3" applyAlignment="1" pivotButton="0" quotePrefix="0" xfId="0">
      <alignment horizontal="center" vertical="center"/>
    </xf>
    <xf numFmtId="0" fontId="5" fillId="0" borderId="3" applyAlignment="1" pivotButton="0" quotePrefix="0" xfId="0">
      <alignment horizontal="center" vertical="center"/>
    </xf>
    <xf numFmtId="0" fontId="6" fillId="0" borderId="3" applyAlignment="1" pivotButton="0" quotePrefix="0" xfId="0">
      <alignment horizontal="center" vertical="center" wrapText="1"/>
    </xf>
    <xf numFmtId="0" fontId="6" fillId="0" borderId="3" applyAlignment="1" pivotButton="0" quotePrefix="0" xfId="0">
      <alignment horizontal="center" vertical="center"/>
    </xf>
    <xf numFmtId="0" fontId="2" fillId="3" borderId="4" applyAlignment="1" pivotButton="0" quotePrefix="0" xfId="0">
      <alignment horizontal="center" vertical="center"/>
    </xf>
    <xf numFmtId="0" fontId="7" fillId="4" borderId="5" applyAlignment="1" pivotButton="0" quotePrefix="0" xfId="0">
      <alignment horizontal="center" vertical="center"/>
    </xf>
    <xf numFmtId="0" fontId="8" fillId="4" borderId="6" applyAlignment="1" pivotButton="0" quotePrefix="0" xfId="0">
      <alignment horizontal="center" vertical="center"/>
    </xf>
    <xf numFmtId="0" fontId="2" fillId="3" borderId="2" applyAlignment="1" pivotButton="0" quotePrefix="0" xfId="0">
      <alignment horizontal="center" vertical="center"/>
    </xf>
    <xf numFmtId="0" fontId="7" fillId="4" borderId="7" applyAlignment="1" pivotButton="0" quotePrefix="0" xfId="0">
      <alignment horizontal="center" vertical="center"/>
    </xf>
    <xf numFmtId="0" fontId="7" fillId="4" borderId="8" applyAlignment="1" pivotButton="0" quotePrefix="0" xfId="0">
      <alignment horizontal="center" vertical="center"/>
    </xf>
    <xf numFmtId="0" fontId="5" fillId="0" borderId="3" applyAlignment="1" pivotButton="0" quotePrefix="0" xfId="0">
      <alignment horizontal="center" vertical="center"/>
    </xf>
    <xf numFmtId="0" fontId="6" fillId="0" borderId="3" applyAlignment="1" pivotButton="0" quotePrefix="0" xfId="0">
      <alignment horizontal="center" vertical="center" wrapText="1"/>
    </xf>
    <xf numFmtId="0" fontId="5" fillId="0" borderId="3" applyAlignment="1" pivotButton="0" quotePrefix="0" xfId="0">
      <alignment horizontal="center" vertical="center"/>
    </xf>
    <xf numFmtId="0" fontId="9" fillId="0" borderId="3" applyAlignment="1" pivotButton="0" quotePrefix="0" xfId="0">
      <alignment horizontal="center" vertical="center" wrapText="1"/>
    </xf>
    <xf numFmtId="0" fontId="8" fillId="4" borderId="9" applyAlignment="1" pivotButton="0" quotePrefix="0" xfId="0">
      <alignment horizontal="center" vertical="center"/>
    </xf>
    <xf numFmtId="0" fontId="7" fillId="2" borderId="3" applyAlignment="1" pivotButton="0" quotePrefix="0" xfId="0">
      <alignment horizontal="center" vertical="center"/>
    </xf>
    <xf numFmtId="0" fontId="8" fillId="2" borderId="3" applyAlignment="1" pivotButton="0" quotePrefix="0" xfId="0">
      <alignment horizontal="center" vertical="center"/>
    </xf>
    <xf numFmtId="0" fontId="7" fillId="2" borderId="10" applyAlignment="1" pivotButton="0" quotePrefix="0" xfId="0">
      <alignment horizontal="center" vertical="center"/>
    </xf>
    <xf numFmtId="0" fontId="7" fillId="4" borderId="11" applyAlignment="1" pivotButton="0" quotePrefix="0" xfId="0">
      <alignment horizontal="center" vertical="center"/>
    </xf>
    <xf numFmtId="0" fontId="7" fillId="2" borderId="0" applyAlignment="1" pivotButton="0" quotePrefix="0" xfId="0">
      <alignment horizontal="center" vertical="center"/>
    </xf>
    <xf numFmtId="0" fontId="7" fillId="2" borderId="7" applyAlignment="1" pivotButton="0" quotePrefix="0" xfId="0">
      <alignment horizontal="center" vertical="center"/>
    </xf>
    <xf numFmtId="0" fontId="7" fillId="2" borderId="2" applyAlignment="1" pivotButton="0" quotePrefix="0" xfId="0">
      <alignment horizontal="center" vertical="center"/>
    </xf>
    <xf numFmtId="164" fontId="4" fillId="0" borderId="3" applyAlignment="1" pivotButton="0" quotePrefix="0" xfId="0">
      <alignment horizontal="center" vertical="center"/>
    </xf>
    <xf numFmtId="164" fontId="4" fillId="0" borderId="3" applyAlignment="1" pivotButton="0" quotePrefix="0" xfId="0">
      <alignment horizontal="center" vertical="center"/>
    </xf>
    <xf numFmtId="0" fontId="8" fillId="2" borderId="12" applyAlignment="1" pivotButton="0" quotePrefix="0" xfId="0">
      <alignment horizontal="center" vertical="center"/>
    </xf>
    <xf numFmtId="0" fontId="7" fillId="5" borderId="13" applyAlignment="1" pivotButton="0" quotePrefix="0" xfId="0">
      <alignment horizontal="center" vertical="center"/>
    </xf>
    <xf numFmtId="0" fontId="8" fillId="5" borderId="1" applyAlignment="1" pivotButton="0" quotePrefix="0" xfId="0">
      <alignment horizontal="center" vertical="center"/>
    </xf>
    <xf numFmtId="0" fontId="8" fillId="5" borderId="8" applyAlignment="1" pivotButton="0" quotePrefix="0" xfId="0">
      <alignment horizontal="center" vertical="center"/>
    </xf>
    <xf numFmtId="0" fontId="8" fillId="5" borderId="2" applyAlignment="1" pivotButton="0" quotePrefix="0" xfId="0">
      <alignment horizontal="center" vertical="center"/>
    </xf>
    <xf numFmtId="0" fontId="4" fillId="0" borderId="3" applyAlignment="1" pivotButton="0" quotePrefix="0" xfId="0">
      <alignment horizontal="center" vertical="center"/>
    </xf>
    <xf numFmtId="0" fontId="4" fillId="6" borderId="3" applyAlignment="1" pivotButton="0" quotePrefix="0" xfId="0">
      <alignment horizontal="center" vertical="center"/>
    </xf>
    <xf numFmtId="0" fontId="4" fillId="0" borderId="3" applyAlignment="1" pivotButton="0" quotePrefix="0" xfId="0">
      <alignment horizontal="left" vertical="center" wrapText="1"/>
    </xf>
    <xf numFmtId="0" fontId="4" fillId="0" borderId="3" applyAlignment="1" pivotButton="0" quotePrefix="0" xfId="0">
      <alignment horizontal="center" vertical="center"/>
    </xf>
    <xf numFmtId="0" fontId="4" fillId="0" borderId="3" applyAlignment="1" pivotButton="0" quotePrefix="0" xfId="0">
      <alignment horizontal="left" vertical="center" wrapText="1"/>
    </xf>
    <xf numFmtId="0" fontId="9" fillId="0" borderId="3" applyAlignment="1" pivotButton="0" quotePrefix="0" xfId="0">
      <alignment horizontal="left" vertical="center" wrapText="1"/>
    </xf>
    <xf numFmtId="0" fontId="9" fillId="6" borderId="3" applyAlignment="1" pivotButton="0" quotePrefix="0" xfId="0">
      <alignment horizontal="center" vertical="center" wrapText="1"/>
    </xf>
    <xf numFmtId="0" fontId="10" fillId="0" borderId="3" applyAlignment="1" pivotButton="0" quotePrefix="0" xfId="0">
      <alignment horizontal="center" vertical="center"/>
    </xf>
    <xf numFmtId="0" fontId="7" fillId="4" borderId="4" applyAlignment="1" pivotButton="0" quotePrefix="0" xfId="0">
      <alignment horizontal="center" vertical="center"/>
    </xf>
    <xf numFmtId="0" fontId="2" fillId="4" borderId="10" applyAlignment="1" pivotButton="0" quotePrefix="0" xfId="0">
      <alignment horizontal="center" vertical="center"/>
    </xf>
    <xf numFmtId="0" fontId="11" fillId="4" borderId="2" applyAlignment="1" pivotButton="0" quotePrefix="0" xfId="0">
      <alignment horizontal="center" vertical="center" wrapText="1"/>
    </xf>
    <xf numFmtId="0" fontId="5" fillId="0" borderId="3" applyAlignment="1" pivotButton="0" quotePrefix="0" xfId="0">
      <alignment horizontal="center" vertical="center"/>
    </xf>
    <xf numFmtId="0" fontId="2" fillId="4" borderId="12" applyAlignment="1" pivotButton="0" quotePrefix="0" xfId="0">
      <alignment horizontal="center" vertical="center"/>
    </xf>
    <xf numFmtId="0" fontId="12" fillId="0" borderId="3" applyAlignment="1" pivotButton="0" quotePrefix="0" xfId="0">
      <alignment horizontal="center" vertical="center"/>
    </xf>
    <xf numFmtId="0" fontId="12" fillId="0" borderId="3" applyAlignment="1" pivotButton="0" quotePrefix="0" xfId="0">
      <alignment horizontal="center" vertical="center"/>
    </xf>
    <xf numFmtId="49" fontId="4" fillId="0" borderId="3" applyAlignment="1" pivotButton="0" quotePrefix="0" xfId="0">
      <alignment horizontal="center" vertical="center"/>
    </xf>
    <xf numFmtId="0" fontId="4" fillId="0" borderId="3" applyAlignment="1" pivotButton="0" quotePrefix="0" xfId="0">
      <alignment horizontal="center" vertical="center"/>
    </xf>
    <xf numFmtId="49" fontId="4" fillId="0" borderId="3" applyAlignment="1" pivotButton="0" quotePrefix="0" xfId="0">
      <alignment horizontal="center" vertical="center" wrapText="1"/>
    </xf>
    <xf numFmtId="165" fontId="4" fillId="0" borderId="3" applyAlignment="1" pivotButton="0" quotePrefix="0" xfId="0">
      <alignment horizontal="center" vertical="center"/>
    </xf>
    <xf numFmtId="0" fontId="13" fillId="0" borderId="3" applyAlignment="1" pivotButton="0" quotePrefix="0" xfId="0">
      <alignment horizontal="center" vertical="center"/>
    </xf>
    <xf numFmtId="0" fontId="13" fillId="0" borderId="3" applyAlignment="1" pivotButton="0" quotePrefix="0" xfId="0">
      <alignment horizontal="center" vertical="center"/>
    </xf>
    <xf numFmtId="49" fontId="4" fillId="0" borderId="3" applyAlignment="1" pivotButton="0" quotePrefix="0" xfId="0">
      <alignment horizontal="center" vertical="center"/>
    </xf>
    <xf numFmtId="0" fontId="9" fillId="0" borderId="3" applyAlignment="1" pivotButton="0" quotePrefix="0" xfId="0">
      <alignment horizontal="left" vertical="center" wrapText="1"/>
    </xf>
    <xf numFmtId="0" fontId="5" fillId="0" borderId="3" applyAlignment="1" pivotButton="0" quotePrefix="0" xfId="0">
      <alignment horizontal="left" vertical="center" wrapText="1"/>
    </xf>
    <xf numFmtId="0" fontId="5" fillId="6" borderId="3" applyAlignment="1" pivotButton="0" quotePrefix="0" xfId="0">
      <alignment horizontal="center" vertical="center"/>
    </xf>
    <xf numFmtId="0" fontId="13" fillId="6" borderId="3" applyAlignment="1" pivotButton="0" quotePrefix="0" xfId="0">
      <alignment horizontal="center" vertical="center"/>
    </xf>
    <xf numFmtId="0" fontId="14" fillId="0" borderId="3" applyAlignment="1" pivotButton="0" quotePrefix="0" xfId="0">
      <alignment horizontal="left" vertical="center" wrapText="1"/>
    </xf>
    <xf numFmtId="0" fontId="14" fillId="0" borderId="3" applyAlignment="1" pivotButton="0" quotePrefix="0" xfId="0">
      <alignment horizontal="left" vertical="center" wrapText="1"/>
    </xf>
    <xf numFmtId="166" fontId="4" fillId="0" borderId="3" applyAlignment="1" pivotButton="0" quotePrefix="0" xfId="0">
      <alignment horizontal="center" vertical="center"/>
    </xf>
    <xf numFmtId="165" fontId="5" fillId="0" borderId="3" applyAlignment="1" pivotButton="0" quotePrefix="0" xfId="0">
      <alignment horizontal="center" vertical="center"/>
    </xf>
    <xf numFmtId="0" fontId="4" fillId="0" borderId="3" applyAlignment="1" pivotButton="0" quotePrefix="0" xfId="0">
      <alignment horizontal="center" vertical="center"/>
    </xf>
    <xf numFmtId="166" fontId="4" fillId="0" borderId="3" applyAlignment="1" pivotButton="0" quotePrefix="0" xfId="0">
      <alignment horizontal="center" vertical="center"/>
    </xf>
    <xf numFmtId="165" fontId="4" fillId="0" borderId="3" applyAlignment="1" pivotButton="0" quotePrefix="0" xfId="0">
      <alignment horizontal="center" vertical="center"/>
    </xf>
    <xf numFmtId="0" fontId="4" fillId="0" borderId="3" applyAlignment="1" pivotButton="0" quotePrefix="0" xfId="0">
      <alignment horizontal="center" vertical="center"/>
    </xf>
    <xf numFmtId="0" fontId="3" fillId="0" borderId="0" applyAlignment="1" pivotButton="0" quotePrefix="0" xfId="0">
      <alignment horizontal="center" vertical="center"/>
    </xf>
    <xf numFmtId="0" fontId="0" fillId="0" borderId="0" pivotButton="0" quotePrefix="0" xfId="0"/>
    <xf numFmtId="167" fontId="15" fillId="0" borderId="3" applyAlignment="1" pivotButton="0" quotePrefix="0" xfId="49">
      <alignment horizontal="center" vertical="center"/>
    </xf>
    <xf numFmtId="166" fontId="15" fillId="0" borderId="3" applyAlignment="1" pivotButton="0" quotePrefix="0" xfId="49">
      <alignment horizontal="center" vertical="center" wrapText="1"/>
    </xf>
    <xf numFmtId="167" fontId="15" fillId="0" borderId="3" applyAlignment="1" pivotButton="0" quotePrefix="0" xfId="49">
      <alignment horizontal="center" vertical="center" wrapText="1"/>
    </xf>
    <xf numFmtId="167" fontId="15" fillId="0" borderId="3" applyAlignment="1" pivotButton="0" quotePrefix="0" xfId="49">
      <alignment vertical="center" wrapText="1"/>
    </xf>
    <xf numFmtId="167" fontId="15" fillId="0" borderId="3" applyAlignment="1" pivotButton="0" quotePrefix="0" xfId="49">
      <alignment vertical="center"/>
    </xf>
    <xf numFmtId="167" fontId="15" fillId="0" borderId="3" applyAlignment="1" pivotButton="0" quotePrefix="0" xfId="0">
      <alignment vertical="center"/>
    </xf>
    <xf numFmtId="167" fontId="0" fillId="0" borderId="3" applyAlignment="1" pivotButton="0" quotePrefix="0" xfId="0">
      <alignment vertical="center"/>
    </xf>
    <xf numFmtId="0" fontId="16" fillId="0" borderId="3" applyAlignment="1" pivotButton="0" quotePrefix="0" xfId="0">
      <alignment horizontal="left" vertical="center"/>
    </xf>
    <xf numFmtId="167" fontId="17" fillId="0" borderId="3" applyAlignment="1" pivotButton="0" quotePrefix="0" xfId="49">
      <alignment horizontal="left" vertical="center" wrapText="1"/>
    </xf>
    <xf numFmtId="167" fontId="15" fillId="6" borderId="3" applyAlignment="1" pivotButton="0" quotePrefix="0" xfId="49">
      <alignment horizontal="center" vertical="center"/>
    </xf>
    <xf numFmtId="167" fontId="15" fillId="0" borderId="3" applyAlignment="1" pivotButton="0" quotePrefix="0" xfId="0">
      <alignment vertical="center" wrapText="1"/>
    </xf>
    <xf numFmtId="0" fontId="18" fillId="0" borderId="3" applyAlignment="1" pivotButton="0" quotePrefix="0" xfId="0">
      <alignment horizontal="left" vertical="center" wrapText="1"/>
    </xf>
    <xf numFmtId="0" fontId="18" fillId="0" borderId="3" applyAlignment="1" pivotButton="0" quotePrefix="0" xfId="0">
      <alignment vertical="center" wrapText="1"/>
    </xf>
    <xf numFmtId="0" fontId="2" fillId="3" borderId="1" applyAlignment="1" pivotButton="0" quotePrefix="0" xfId="0">
      <alignment horizontal="center" vertical="center"/>
    </xf>
    <xf numFmtId="0" fontId="7" fillId="4" borderId="3" applyAlignment="1" pivotButton="0" quotePrefix="0" xfId="0">
      <alignment horizontal="center" vertical="center"/>
    </xf>
    <xf numFmtId="0" fontId="0" fillId="0" borderId="6" pivotButton="0" quotePrefix="0" xfId="0"/>
    <xf numFmtId="0" fontId="0" fillId="0" borderId="9" pivotButton="0" quotePrefix="0" xfId="0"/>
    <xf numFmtId="0" fontId="7" fillId="2" borderId="12" applyAlignment="1" pivotButton="0" quotePrefix="0" xfId="0">
      <alignment horizontal="center" vertical="center"/>
    </xf>
    <xf numFmtId="0" fontId="0" fillId="0" borderId="12" pivotButton="0" quotePrefix="0" xfId="0"/>
    <xf numFmtId="0" fontId="7" fillId="4" borderId="1" applyAlignment="1" pivotButton="0" quotePrefix="0" xfId="0">
      <alignment horizontal="center" vertical="center"/>
    </xf>
    <xf numFmtId="0" fontId="0" fillId="0" borderId="10" pivotButton="0" quotePrefix="0" xfId="0"/>
    <xf numFmtId="0" fontId="0" fillId="0" borderId="29" pivotButton="0" quotePrefix="0" xfId="0"/>
    <xf numFmtId="0" fontId="0" fillId="0" borderId="8" pivotButton="0" quotePrefix="0" xfId="0"/>
    <xf numFmtId="164" fontId="4" fillId="0" borderId="3" applyAlignment="1" pivotButton="0" quotePrefix="0" xfId="0">
      <alignment horizontal="center" vertical="center"/>
    </xf>
    <xf numFmtId="0" fontId="0" fillId="0" borderId="25" pivotButton="0" quotePrefix="0" xfId="0"/>
    <xf numFmtId="0" fontId="0" fillId="0" borderId="26" pivotButton="0" quotePrefix="0" xfId="0"/>
    <xf numFmtId="165" fontId="4" fillId="0" borderId="3" applyAlignment="1" pivotButton="0" quotePrefix="0" xfId="0">
      <alignment horizontal="center" vertical="center"/>
    </xf>
    <xf numFmtId="166" fontId="4" fillId="0" borderId="3" applyAlignment="1" pivotButton="0" quotePrefix="0" xfId="0">
      <alignment horizontal="center" vertical="center"/>
    </xf>
    <xf numFmtId="165" fontId="5" fillId="0" borderId="3" applyAlignment="1" pivotButton="0" quotePrefix="0" xfId="0">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6" xfId="49"/>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externalLink" Target="/xl/externalLinks/externalLink2.xml" Id="rId3" /><Relationship Type="http://schemas.openxmlformats.org/officeDocument/2006/relationships/styles" Target="styles.xml" Id="rId4" /><Relationship Type="http://schemas.openxmlformats.org/officeDocument/2006/relationships/theme" Target="theme/theme1.xml" Id="rId5" /></Relationships>
</file>

<file path=xl/externalLinks/_rels/externalLink1.xml.rels><Relationships xmlns="http://schemas.openxmlformats.org/package/2006/relationships"><Relationship Type="http://schemas.openxmlformats.org/officeDocument/2006/relationships/externalLinkPath" Target="&#30740;&#21457;&#20013;&#24515;-2024&#24180;9&#26376;&#32489;&#25928;-&#36136;&#37327;&#31649;&#29702;&#37096;.xlsx" TargetMode="External" Id="rId1" /></Relationships>
</file>

<file path=xl/externalLinks/_rels/externalLink2.xml.rels><Relationships xmlns="http://schemas.openxmlformats.org/package/2006/relationships"><Relationship Type="http://schemas.openxmlformats.org/officeDocument/2006/relationships/externalLinkPath" Target="&#30740;&#21457;&#20013;&#24515;-2024&#24180;9&#26376;&#32489;&#25928;&#35780;&#20998;-&#25968;&#25454;&#20132;&#25442;&#20135;&#21697;&#32447;.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员工绩效模板"/>
      <sheetName val="系统导出数据"/>
      <sheetName val="质量分"/>
    </sheetNames>
    <sheetDataSet>
      <sheetData sheetId="0"/>
      <sheetData sheetId="1">
        <row r="1">
          <cell r="B1" t="str">
            <v>姓名</v>
          </cell>
          <cell r="C1" t="str">
            <v>工号</v>
          </cell>
          <cell r="D1" t="str">
            <v>技术级别</v>
          </cell>
          <cell r="E1" t="str">
            <v>考核积分</v>
          </cell>
          <cell r="F1" t="str">
            <v>获得积分</v>
          </cell>
          <cell r="G1" t="str">
            <v>评价分数</v>
          </cell>
          <cell r="H1" t="str">
            <v>月度实际工作日（天）</v>
          </cell>
          <cell r="I1" t="str">
            <v>月度标准工时（小时）</v>
          </cell>
          <cell r="J1" t="str">
            <v>月度考勤总工时（小时）</v>
          </cell>
          <cell r="K1" t="str">
            <v>内控提交工时（小时）</v>
          </cell>
          <cell r="L1" t="str">
            <v>内控未提交日报次数（次）</v>
          </cell>
          <cell r="M1" t="str">
            <v>超过22：00打卡次数</v>
          </cell>
          <cell r="N1" t="str">
            <v>加班数据</v>
          </cell>
          <cell r="O1" t="str">
            <v>延长工时加分</v>
          </cell>
        </row>
        <row r="2">
          <cell r="B2" t="str">
            <v>詹诗博</v>
          </cell>
          <cell r="C2">
            <v>2005</v>
          </cell>
          <cell r="D2" t="str">
            <v>T5</v>
          </cell>
          <cell r="E2">
            <v>33.6</v>
          </cell>
          <cell r="F2">
            <v>44.11</v>
          </cell>
          <cell r="G2">
            <v>33</v>
          </cell>
          <cell r="H2">
            <v>21</v>
          </cell>
          <cell r="I2">
            <v>168</v>
          </cell>
          <cell r="J2">
            <v>187.21</v>
          </cell>
          <cell r="K2">
            <v>182</v>
          </cell>
          <cell r="L2">
            <v>0</v>
          </cell>
          <cell r="M2">
            <v>1</v>
          </cell>
          <cell r="N2">
            <v>0.914761904761905</v>
          </cell>
        </row>
        <row r="3">
          <cell r="B3" t="str">
            <v>应建利</v>
          </cell>
          <cell r="C3">
            <v>1951</v>
          </cell>
          <cell r="D3" t="str">
            <v>T2</v>
          </cell>
          <cell r="E3">
            <v>21</v>
          </cell>
          <cell r="F3">
            <v>38.03</v>
          </cell>
          <cell r="G3">
            <v>38</v>
          </cell>
          <cell r="H3">
            <v>21</v>
          </cell>
          <cell r="I3">
            <v>168</v>
          </cell>
          <cell r="J3">
            <v>130.38</v>
          </cell>
          <cell r="K3">
            <v>234.5</v>
          </cell>
          <cell r="L3">
            <v>4</v>
          </cell>
          <cell r="M3">
            <v>0</v>
          </cell>
          <cell r="N3">
            <v>-1.79142857142857</v>
          </cell>
        </row>
        <row r="4">
          <cell r="B4" t="str">
            <v>雷红涛</v>
          </cell>
          <cell r="C4">
            <v>1863</v>
          </cell>
          <cell r="D4" t="str">
            <v>T5</v>
          </cell>
          <cell r="E4">
            <v>33.6</v>
          </cell>
          <cell r="F4">
            <v>40.85</v>
          </cell>
          <cell r="G4">
            <v>32</v>
          </cell>
          <cell r="H4">
            <v>21</v>
          </cell>
          <cell r="I4">
            <v>168</v>
          </cell>
          <cell r="J4">
            <v>183.66</v>
          </cell>
          <cell r="K4">
            <v>171.5</v>
          </cell>
          <cell r="L4">
            <v>0</v>
          </cell>
          <cell r="M4">
            <v>0</v>
          </cell>
          <cell r="N4">
            <v>0.745714285714286</v>
          </cell>
        </row>
        <row r="5">
          <cell r="B5" t="str">
            <v>张旺宁</v>
          </cell>
          <cell r="C5">
            <v>1235</v>
          </cell>
          <cell r="D5" t="str">
            <v>T5</v>
          </cell>
          <cell r="E5">
            <v>33.6</v>
          </cell>
          <cell r="F5">
            <v>40.13</v>
          </cell>
          <cell r="G5">
            <v>31</v>
          </cell>
          <cell r="H5">
            <v>21</v>
          </cell>
          <cell r="I5">
            <v>168</v>
          </cell>
          <cell r="J5">
            <v>182.7</v>
          </cell>
          <cell r="K5">
            <v>162</v>
          </cell>
          <cell r="L5">
            <v>0</v>
          </cell>
          <cell r="M5">
            <v>3</v>
          </cell>
          <cell r="N5">
            <v>0.699999999999999</v>
          </cell>
        </row>
        <row r="6">
          <cell r="B6" t="str">
            <v>桑文静</v>
          </cell>
          <cell r="C6">
            <v>2173</v>
          </cell>
          <cell r="D6" t="str">
            <v>T2</v>
          </cell>
          <cell r="E6">
            <v>21</v>
          </cell>
          <cell r="F6">
            <v>40.69</v>
          </cell>
          <cell r="G6">
            <v>39</v>
          </cell>
          <cell r="H6">
            <v>21</v>
          </cell>
          <cell r="I6">
            <v>168</v>
          </cell>
          <cell r="J6">
            <v>163.88</v>
          </cell>
          <cell r="K6">
            <v>162.5</v>
          </cell>
          <cell r="L6">
            <v>0</v>
          </cell>
          <cell r="M6">
            <v>0</v>
          </cell>
          <cell r="N6">
            <v>-0.196190476190476</v>
          </cell>
        </row>
        <row r="7">
          <cell r="B7" t="str">
            <v>王卓祺</v>
          </cell>
          <cell r="C7">
            <v>2015</v>
          </cell>
          <cell r="D7" t="str">
            <v>T4</v>
          </cell>
          <cell r="E7">
            <v>29.4</v>
          </cell>
          <cell r="F7">
            <v>45.68</v>
          </cell>
          <cell r="G7">
            <v>35</v>
          </cell>
          <cell r="H7">
            <v>21</v>
          </cell>
          <cell r="I7">
            <v>168</v>
          </cell>
          <cell r="J7">
            <v>185.41</v>
          </cell>
          <cell r="K7">
            <v>182.5</v>
          </cell>
          <cell r="L7">
            <v>0</v>
          </cell>
          <cell r="M7">
            <v>0</v>
          </cell>
          <cell r="N7">
            <v>0.829047619047619</v>
          </cell>
        </row>
        <row r="8">
          <cell r="B8" t="str">
            <v>段晶晶</v>
          </cell>
          <cell r="C8">
            <v>1990</v>
          </cell>
          <cell r="D8" t="str">
            <v>T5</v>
          </cell>
          <cell r="E8">
            <v>33.6</v>
          </cell>
          <cell r="F8">
            <v>47.69</v>
          </cell>
          <cell r="G8">
            <v>34</v>
          </cell>
          <cell r="H8">
            <v>21</v>
          </cell>
          <cell r="I8">
            <v>168</v>
          </cell>
          <cell r="J8">
            <v>192.15</v>
          </cell>
          <cell r="K8">
            <v>190.5</v>
          </cell>
          <cell r="L8">
            <v>0</v>
          </cell>
          <cell r="M8">
            <v>0</v>
          </cell>
          <cell r="N8">
            <v>1.15</v>
          </cell>
        </row>
        <row r="9">
          <cell r="B9" t="str">
            <v>刘展波</v>
          </cell>
          <cell r="C9">
            <v>1479</v>
          </cell>
          <cell r="D9" t="str">
            <v>T6</v>
          </cell>
          <cell r="E9">
            <v>37.8</v>
          </cell>
          <cell r="F9">
            <v>37.91</v>
          </cell>
          <cell r="G9">
            <v>30</v>
          </cell>
          <cell r="H9">
            <v>20</v>
          </cell>
          <cell r="I9">
            <v>168</v>
          </cell>
          <cell r="J9">
            <v>160.75</v>
          </cell>
          <cell r="K9">
            <v>158</v>
          </cell>
          <cell r="L9">
            <v>1</v>
          </cell>
          <cell r="M9">
            <v>1</v>
          </cell>
          <cell r="N9">
            <v>0.0374999999999996</v>
          </cell>
        </row>
        <row r="10">
          <cell r="B10" t="str">
            <v>张雪</v>
          </cell>
          <cell r="C10">
            <v>1231</v>
          </cell>
          <cell r="D10" t="str">
            <v>T5</v>
          </cell>
          <cell r="E10">
            <v>33.6</v>
          </cell>
          <cell r="F10">
            <v>38.77</v>
          </cell>
          <cell r="G10">
            <v>31</v>
          </cell>
          <cell r="H10">
            <v>21</v>
          </cell>
          <cell r="I10">
            <v>168</v>
          </cell>
          <cell r="J10">
            <v>170.53</v>
          </cell>
          <cell r="K10">
            <v>159</v>
          </cell>
          <cell r="L10">
            <v>0</v>
          </cell>
          <cell r="M10">
            <v>0</v>
          </cell>
          <cell r="N10">
            <v>0.120476190476191</v>
          </cell>
        </row>
        <row r="11">
          <cell r="B11" t="str">
            <v>刘景润</v>
          </cell>
          <cell r="C11">
            <v>10229</v>
          </cell>
        </row>
        <row r="11">
          <cell r="E11">
            <v>21</v>
          </cell>
          <cell r="F11">
            <v>25.52</v>
          </cell>
          <cell r="G11">
            <v>32</v>
          </cell>
          <cell r="H11">
            <v>21</v>
          </cell>
          <cell r="I11">
            <v>168</v>
          </cell>
          <cell r="J11">
            <v>169.99</v>
          </cell>
          <cell r="K11">
            <v>162</v>
          </cell>
          <cell r="L11">
            <v>1</v>
          </cell>
          <cell r="M11">
            <v>0</v>
          </cell>
          <cell r="N11">
            <v>0.0947619047619046</v>
          </cell>
        </row>
        <row r="12">
          <cell r="B12" t="str">
            <v>李雅琦</v>
          </cell>
          <cell r="C12">
            <v>10230</v>
          </cell>
        </row>
        <row r="12">
          <cell r="E12">
            <v>4</v>
          </cell>
          <cell r="F12">
            <v>4</v>
          </cell>
          <cell r="G12">
            <v>30</v>
          </cell>
          <cell r="H12">
            <v>4</v>
          </cell>
          <cell r="I12">
            <v>32</v>
          </cell>
          <cell r="J12">
            <v>33</v>
          </cell>
          <cell r="K12">
            <v>32</v>
          </cell>
          <cell r="L12">
            <v>17</v>
          </cell>
          <cell r="M12">
            <v>0</v>
          </cell>
          <cell r="N12">
            <v>0.25</v>
          </cell>
        </row>
        <row r="13">
          <cell r="B13" t="str">
            <v>罗景林</v>
          </cell>
          <cell r="C13">
            <v>2129</v>
          </cell>
          <cell r="D13" t="str">
            <v>T5</v>
          </cell>
          <cell r="E13">
            <v>33.6</v>
          </cell>
          <cell r="F13">
            <v>41.93</v>
          </cell>
          <cell r="G13">
            <v>32</v>
          </cell>
          <cell r="H13">
            <v>19</v>
          </cell>
          <cell r="I13">
            <v>168</v>
          </cell>
          <cell r="J13">
            <v>179.11</v>
          </cell>
          <cell r="K13">
            <v>174</v>
          </cell>
          <cell r="L13">
            <v>3</v>
          </cell>
          <cell r="M13">
            <v>0</v>
          </cell>
          <cell r="N13">
            <v>1.42684210526316</v>
          </cell>
        </row>
        <row r="14">
          <cell r="B14" t="str">
            <v>严飞</v>
          </cell>
          <cell r="C14">
            <v>1850</v>
          </cell>
          <cell r="D14" t="str">
            <v>T5</v>
          </cell>
          <cell r="E14">
            <v>33.6</v>
          </cell>
          <cell r="F14">
            <v>41.93</v>
          </cell>
          <cell r="G14">
            <v>32</v>
          </cell>
          <cell r="H14">
            <v>21</v>
          </cell>
          <cell r="I14">
            <v>168</v>
          </cell>
          <cell r="J14">
            <v>174.08</v>
          </cell>
          <cell r="K14">
            <v>167.5</v>
          </cell>
          <cell r="L14">
            <v>0</v>
          </cell>
          <cell r="M14">
            <v>1</v>
          </cell>
          <cell r="N14">
            <v>0.289523809523811</v>
          </cell>
        </row>
        <row r="15">
          <cell r="B15" t="str">
            <v>王柳杰</v>
          </cell>
          <cell r="C15">
            <v>1236</v>
          </cell>
          <cell r="D15" t="str">
            <v>T6</v>
          </cell>
          <cell r="E15">
            <v>37.8</v>
          </cell>
          <cell r="F15">
            <v>45.67</v>
          </cell>
          <cell r="G15">
            <v>32</v>
          </cell>
          <cell r="H15">
            <v>21</v>
          </cell>
          <cell r="I15">
            <v>168</v>
          </cell>
          <cell r="J15">
            <v>189.11</v>
          </cell>
          <cell r="K15">
            <v>185.5</v>
          </cell>
          <cell r="L15">
            <v>2</v>
          </cell>
          <cell r="M15">
            <v>2</v>
          </cell>
          <cell r="N15">
            <v>1.0052380952381</v>
          </cell>
        </row>
        <row r="16">
          <cell r="B16" t="str">
            <v>温雨柔</v>
          </cell>
          <cell r="C16">
            <v>2032</v>
          </cell>
          <cell r="D16" t="str">
            <v>T5</v>
          </cell>
          <cell r="E16">
            <v>27.2</v>
          </cell>
          <cell r="F16">
            <v>18.88</v>
          </cell>
          <cell r="G16">
            <v>15</v>
          </cell>
          <cell r="H16">
            <v>17</v>
          </cell>
          <cell r="I16">
            <v>128</v>
          </cell>
          <cell r="J16">
            <v>86.35</v>
          </cell>
          <cell r="K16">
            <v>75.5</v>
          </cell>
          <cell r="L16">
            <v>14</v>
          </cell>
          <cell r="M16">
            <v>3</v>
          </cell>
          <cell r="N16">
            <v>-2.92058823529412</v>
          </cell>
        </row>
        <row r="17">
          <cell r="B17" t="str">
            <v>陈昆钰</v>
          </cell>
          <cell r="C17">
            <v>2219</v>
          </cell>
          <cell r="D17" t="str">
            <v>T2</v>
          </cell>
          <cell r="E17">
            <v>21</v>
          </cell>
          <cell r="F17">
            <v>29.78</v>
          </cell>
          <cell r="G17">
            <v>34</v>
          </cell>
          <cell r="H17">
            <v>21</v>
          </cell>
          <cell r="I17">
            <v>168</v>
          </cell>
          <cell r="J17">
            <v>177.63</v>
          </cell>
          <cell r="K17">
            <v>172</v>
          </cell>
          <cell r="L17">
            <v>0</v>
          </cell>
          <cell r="M17">
            <v>0</v>
          </cell>
          <cell r="N17">
            <v>0.458571428571428</v>
          </cell>
        </row>
        <row r="18">
          <cell r="B18" t="str">
            <v>刘馨</v>
          </cell>
          <cell r="C18">
            <v>2165</v>
          </cell>
          <cell r="D18" t="str">
            <v>T2</v>
          </cell>
          <cell r="E18">
            <v>21</v>
          </cell>
          <cell r="F18">
            <v>36.65</v>
          </cell>
          <cell r="G18">
            <v>37</v>
          </cell>
          <cell r="H18">
            <v>21</v>
          </cell>
          <cell r="I18">
            <v>168</v>
          </cell>
          <cell r="J18">
            <v>173.46</v>
          </cell>
          <cell r="K18">
            <v>171.5</v>
          </cell>
          <cell r="L18">
            <v>1</v>
          </cell>
          <cell r="M18">
            <v>0</v>
          </cell>
          <cell r="N18">
            <v>0.26</v>
          </cell>
        </row>
        <row r="19">
          <cell r="B19" t="str">
            <v>李倩</v>
          </cell>
          <cell r="C19">
            <v>1869</v>
          </cell>
          <cell r="D19" t="str">
            <v>T5</v>
          </cell>
          <cell r="E19">
            <v>33.6</v>
          </cell>
          <cell r="F19">
            <v>41.42</v>
          </cell>
          <cell r="G19">
            <v>32</v>
          </cell>
          <cell r="H19">
            <v>21</v>
          </cell>
          <cell r="I19">
            <v>168</v>
          </cell>
          <cell r="J19">
            <v>174.1</v>
          </cell>
          <cell r="K19">
            <v>171</v>
          </cell>
          <cell r="L19">
            <v>0</v>
          </cell>
          <cell r="M19">
            <v>0</v>
          </cell>
          <cell r="N19">
            <v>0.290476190476189</v>
          </cell>
        </row>
        <row r="20">
          <cell r="B20" t="str">
            <v>李松</v>
          </cell>
          <cell r="C20">
            <v>1156</v>
          </cell>
          <cell r="D20" t="str">
            <v>T6</v>
          </cell>
          <cell r="E20">
            <v>37.8</v>
          </cell>
          <cell r="F20">
            <v>44.67</v>
          </cell>
          <cell r="G20">
            <v>31</v>
          </cell>
          <cell r="H20">
            <v>21</v>
          </cell>
          <cell r="I20">
            <v>168</v>
          </cell>
          <cell r="J20">
            <v>187.68</v>
          </cell>
          <cell r="K20">
            <v>180.5</v>
          </cell>
          <cell r="L20">
            <v>0</v>
          </cell>
          <cell r="M20">
            <v>0</v>
          </cell>
          <cell r="N20">
            <v>0.937142857142858</v>
          </cell>
        </row>
        <row r="21">
          <cell r="B21" t="str">
            <v>张宁</v>
          </cell>
          <cell r="C21">
            <v>2001</v>
          </cell>
          <cell r="D21" t="str">
            <v>T5</v>
          </cell>
          <cell r="E21">
            <v>33.6</v>
          </cell>
          <cell r="F21">
            <v>36.17</v>
          </cell>
          <cell r="G21">
            <v>30</v>
          </cell>
          <cell r="H21">
            <v>21</v>
          </cell>
          <cell r="I21">
            <v>168</v>
          </cell>
          <cell r="J21">
            <v>159.79</v>
          </cell>
          <cell r="K21">
            <v>159.5</v>
          </cell>
          <cell r="L21">
            <v>0</v>
          </cell>
          <cell r="M21">
            <v>0</v>
          </cell>
          <cell r="N21">
            <v>-0.390952380952381</v>
          </cell>
        </row>
        <row r="22">
          <cell r="B22" t="str">
            <v>薛苗苗</v>
          </cell>
          <cell r="C22">
            <v>1295</v>
          </cell>
          <cell r="D22" t="str">
            <v>T6</v>
          </cell>
          <cell r="E22">
            <v>37.8</v>
          </cell>
          <cell r="F22">
            <v>23.15</v>
          </cell>
          <cell r="G22">
            <v>15</v>
          </cell>
          <cell r="H22">
            <v>15</v>
          </cell>
          <cell r="I22">
            <v>168</v>
          </cell>
          <cell r="J22">
            <v>99.72</v>
          </cell>
          <cell r="K22">
            <v>97.5</v>
          </cell>
          <cell r="L22">
            <v>9</v>
          </cell>
          <cell r="M22">
            <v>0</v>
          </cell>
          <cell r="N22">
            <v>-1.352</v>
          </cell>
        </row>
        <row r="23">
          <cell r="B23" t="str">
            <v>王淑霞</v>
          </cell>
          <cell r="C23">
            <v>1229</v>
          </cell>
          <cell r="D23" t="str">
            <v>T5</v>
          </cell>
          <cell r="E23">
            <v>33.6</v>
          </cell>
          <cell r="F23">
            <v>43.04</v>
          </cell>
          <cell r="G23">
            <v>32</v>
          </cell>
          <cell r="H23">
            <v>21</v>
          </cell>
          <cell r="I23">
            <v>168</v>
          </cell>
          <cell r="J23">
            <v>180.93</v>
          </cell>
          <cell r="K23">
            <v>177.5</v>
          </cell>
          <cell r="L23">
            <v>1</v>
          </cell>
          <cell r="M23">
            <v>0</v>
          </cell>
          <cell r="N23">
            <v>0.615714285714287</v>
          </cell>
        </row>
        <row r="24">
          <cell r="B24" t="str">
            <v>郑烨</v>
          </cell>
          <cell r="C24">
            <v>2025</v>
          </cell>
          <cell r="D24" t="str">
            <v>T5</v>
          </cell>
          <cell r="E24">
            <v>33.6</v>
          </cell>
          <cell r="F24">
            <v>20.08</v>
          </cell>
          <cell r="G24">
            <v>15</v>
          </cell>
          <cell r="H24">
            <v>21</v>
          </cell>
          <cell r="I24">
            <v>168</v>
          </cell>
          <cell r="J24">
            <v>161.9</v>
          </cell>
          <cell r="K24">
            <v>158</v>
          </cell>
          <cell r="L24">
            <v>0</v>
          </cell>
          <cell r="M24">
            <v>0</v>
          </cell>
          <cell r="N24">
            <v>-0.29047619047619</v>
          </cell>
        </row>
        <row r="25">
          <cell r="B25" t="str">
            <v>郜洁</v>
          </cell>
          <cell r="C25">
            <v>1486</v>
          </cell>
          <cell r="D25" t="str">
            <v>T7</v>
          </cell>
          <cell r="E25">
            <v>39.6</v>
          </cell>
          <cell r="F25">
            <v>32.65</v>
          </cell>
          <cell r="G25">
            <v>15</v>
          </cell>
          <cell r="H25">
            <v>18</v>
          </cell>
          <cell r="I25">
            <v>136</v>
          </cell>
          <cell r="J25">
            <v>134.85</v>
          </cell>
          <cell r="K25">
            <v>131.5</v>
          </cell>
          <cell r="L25">
            <v>3</v>
          </cell>
          <cell r="M25">
            <v>1</v>
          </cell>
          <cell r="N25">
            <v>-0.508333333333334</v>
          </cell>
        </row>
        <row r="26">
          <cell r="B26" t="str">
            <v>权晓茹</v>
          </cell>
          <cell r="C26">
            <v>1459</v>
          </cell>
          <cell r="D26" t="str">
            <v>T6</v>
          </cell>
        </row>
        <row r="26">
          <cell r="N26" t="e">
            <v>#DIV/0!</v>
          </cell>
        </row>
        <row r="27">
          <cell r="B27" t="str">
            <v>山梦娜</v>
          </cell>
          <cell r="C27">
            <v>1433</v>
          </cell>
          <cell r="D27" t="str">
            <v>T5</v>
          </cell>
        </row>
        <row r="27">
          <cell r="N27" t="e">
            <v>#DIV/0!</v>
          </cell>
        </row>
        <row r="28">
          <cell r="B28" t="str">
            <v>吴乐</v>
          </cell>
          <cell r="C28">
            <v>1936</v>
          </cell>
          <cell r="D28" t="str">
            <v>T3</v>
          </cell>
        </row>
        <row r="28">
          <cell r="N28" t="e">
            <v>#DIV/0!</v>
          </cell>
        </row>
      </sheetData>
      <sheetData sheetId="2">
        <row r="1">
          <cell r="B1" t="str">
            <v>姓名</v>
          </cell>
          <cell r="C1" t="str">
            <v>工号</v>
          </cell>
          <cell r="D1" t="str">
            <v>质量分（50）</v>
          </cell>
          <cell r="E1" t="str">
            <v>备注</v>
          </cell>
        </row>
        <row r="2">
          <cell r="B2" t="str">
            <v>潘东</v>
          </cell>
          <cell r="C2">
            <v>1437</v>
          </cell>
          <cell r="D2">
            <v>50</v>
          </cell>
        </row>
        <row r="3">
          <cell r="B3" t="str">
            <v>李延</v>
          </cell>
          <cell r="C3">
            <v>1727</v>
          </cell>
          <cell r="D3">
            <v>50</v>
          </cell>
        </row>
        <row r="4">
          <cell r="B4" t="str">
            <v>郝文涛</v>
          </cell>
          <cell r="C4">
            <v>1806</v>
          </cell>
          <cell r="D4">
            <v>50</v>
          </cell>
          <cell r="E4" t="str">
            <v>1、浙商终端、邮件、管控需求测试--无异常</v>
          </cell>
        </row>
        <row r="5">
          <cell r="B5" t="str">
            <v>王贤团</v>
          </cell>
          <cell r="C5">
            <v>1927</v>
          </cell>
          <cell r="D5">
            <v>50</v>
          </cell>
        </row>
        <row r="6">
          <cell r="B6" t="str">
            <v>王梦琦</v>
          </cell>
          <cell r="C6">
            <v>2169</v>
          </cell>
          <cell r="D6">
            <v>50</v>
          </cell>
        </row>
        <row r="7">
          <cell r="B7" t="str">
            <v>侯文广</v>
          </cell>
          <cell r="C7">
            <v>1777</v>
          </cell>
          <cell r="D7">
            <v>40</v>
          </cell>
          <cell r="E7" t="str">
            <v>1、和君纵达清理历史机构脏数据-无异常
2、ndlp541 第二轮验证不通过3个（#21162、#21164、#21240）
3、ndlp541第四轮新引入2个（#21623、21622）</v>
          </cell>
        </row>
        <row r="8">
          <cell r="B8" t="str">
            <v>王泽文</v>
          </cell>
          <cell r="C8">
            <v>1974</v>
          </cell>
          <cell r="D8">
            <v>50</v>
          </cell>
          <cell r="E8" t="str">
            <v>1、海南银行项目520版本平滑升级541版本-无异常
2、邮储终端跨版本升级功能第二、第三轮测试--无异常
3、浙商终端、邮件、管控需求测试--无异常</v>
          </cell>
        </row>
        <row r="9">
          <cell r="B9" t="str">
            <v>白海洋</v>
          </cell>
          <cell r="C9">
            <v>1065</v>
          </cell>
          <cell r="D9">
            <v>48</v>
          </cell>
          <cell r="E9" t="str">
            <v>1、ndlp541第二轮新引入1个（#20096）</v>
          </cell>
        </row>
        <row r="10">
          <cell r="B10" t="str">
            <v>刘蓬</v>
          </cell>
          <cell r="C10">
            <v>1281</v>
          </cell>
          <cell r="D10">
            <v>50</v>
          </cell>
          <cell r="E10" t="str">
            <v>1、浙商终端、邮件、管控需求测试--无异常</v>
          </cell>
        </row>
        <row r="11">
          <cell r="B11" t="str">
            <v>樊英</v>
          </cell>
          <cell r="C11">
            <v>1809</v>
          </cell>
          <cell r="D11">
            <v>50</v>
          </cell>
        </row>
        <row r="12">
          <cell r="B12" t="str">
            <v>张军</v>
          </cell>
          <cell r="C12">
            <v>2175</v>
          </cell>
          <cell r="D12">
            <v>50</v>
          </cell>
        </row>
        <row r="13">
          <cell r="B13" t="str">
            <v>任建强</v>
          </cell>
          <cell r="C13">
            <v>2217</v>
          </cell>
          <cell r="D13">
            <v>50</v>
          </cell>
        </row>
        <row r="14">
          <cell r="B14" t="str">
            <v>权晓茹</v>
          </cell>
          <cell r="C14">
            <v>1459</v>
          </cell>
          <cell r="D14">
            <v>0</v>
          </cell>
        </row>
        <row r="15">
          <cell r="B15" t="str">
            <v>郜洁</v>
          </cell>
          <cell r="C15">
            <v>1486</v>
          </cell>
          <cell r="D15">
            <v>50</v>
          </cell>
        </row>
        <row r="16">
          <cell r="B16" t="str">
            <v>郑烨</v>
          </cell>
          <cell r="C16">
            <v>2025</v>
          </cell>
          <cell r="D16" t="str">
            <v>D</v>
          </cell>
          <cell r="E16" t="str">
            <v>陕西中烟数据脱敏系统设备生产没有取最新包，生产完邮寄至现场不可用，导致需要在现场重新部署，影响项目进度。对应项目问题单号21789</v>
          </cell>
        </row>
        <row r="17">
          <cell r="B17" t="str">
            <v>王淑霞</v>
          </cell>
          <cell r="C17">
            <v>1229</v>
          </cell>
          <cell r="D17">
            <v>50</v>
          </cell>
          <cell r="E17" t="str">
            <v>1、国防科大脱敏环境测试--无异常
2、管控V540f02测试--无异常
3、浙商管控功能测试--无异常</v>
          </cell>
        </row>
        <row r="18">
          <cell r="B18" t="str">
            <v>李倩</v>
          </cell>
          <cell r="C18">
            <v>1869</v>
          </cell>
          <cell r="D18">
            <v>50</v>
          </cell>
          <cell r="E18" t="str">
            <v>1、统一平台V541-F03版本功能测试-无异常
2、运维平台V3.1.0第一轮功能测试-无异常
3、管控V541-第一轮功能测试-无异常
4、浙商银行数据防泄密系统日志监控审计采购项目第一轮测试-无异常</v>
          </cell>
        </row>
        <row r="19">
          <cell r="B19" t="str">
            <v>薛苗苗</v>
          </cell>
          <cell r="C19">
            <v>1295</v>
          </cell>
          <cell r="D19">
            <v>50</v>
          </cell>
          <cell r="E19" t="str">
            <v>1、治理V540第一轮、第二轮、第三轮功能测试-无异常
2、治理V540性能测试-无异常
3、管控V541-第一轮功能测试-无异常</v>
          </cell>
        </row>
        <row r="20">
          <cell r="B20" t="str">
            <v>张宁</v>
          </cell>
          <cell r="C20">
            <v>2001</v>
          </cell>
          <cell r="D20">
            <v>50</v>
          </cell>
          <cell r="E20" t="str">
            <v>1、浦发三期测试--无异常
2、邮储项目测试--无异常
3、终端541F01版本测试-无异常
4、运维310第一轮功能测试--无异常</v>
          </cell>
        </row>
        <row r="21">
          <cell r="B21" t="str">
            <v>李松</v>
          </cell>
          <cell r="C21">
            <v>1156</v>
          </cell>
          <cell r="D21">
            <v>50</v>
          </cell>
          <cell r="E21" t="str">
            <v>1、统一平台、治理、运维平台版本跟踪及问题处理--无异常
2、治理540计划、管控541方案-无异常
3、浙商管控测试用例输出--无异常
4、LC项目测试计划文档输出--无异常</v>
          </cell>
        </row>
        <row r="22">
          <cell r="B22" t="str">
            <v>温雨柔</v>
          </cell>
          <cell r="C22">
            <v>2032</v>
          </cell>
          <cell r="D22">
            <v>50</v>
          </cell>
          <cell r="E22" t="str">
            <v>1、管控测试用例输出--输出质量较差
2、数审350版本测试大纲输出--无异常
3、跨网V520版本测试--无异常</v>
          </cell>
        </row>
        <row r="23">
          <cell r="B23" t="str">
            <v>刘馨</v>
          </cell>
          <cell r="C23">
            <v>2165</v>
          </cell>
          <cell r="D23">
            <v>48</v>
          </cell>
          <cell r="E23" t="str">
            <v>1、终端V541-F01功能测试-无异常
2、全国法院违规外联项目功能测试-无异常
3、治理V540第一轮测试-遗漏问题1个（#21778）
4、治理V540第二轮、第三轮、第四轮功能测试-无异常</v>
          </cell>
        </row>
        <row r="24">
          <cell r="B24" t="str">
            <v>陈昆钰</v>
          </cell>
          <cell r="C24">
            <v>2219</v>
          </cell>
          <cell r="D24">
            <v>50</v>
          </cell>
          <cell r="E24" t="str">
            <v>1、治理V540第一轮、第二轮、第三轮、第四轮功能测试-无异常
2、国防科大项目测试-无异常</v>
          </cell>
        </row>
        <row r="25">
          <cell r="B25" t="str">
            <v>王柳杰</v>
          </cell>
          <cell r="C25">
            <v>1236</v>
          </cell>
          <cell r="D25">
            <v>50</v>
          </cell>
          <cell r="E25" t="str">
            <v>1、终端V541版本预发布跟进、验证---无异常
2、终端V541-F01版本计划制定、测试跟进---无异常
3、合规V510、跨网V521测试进度跟进---无异常
4、移动警务项目测试用例输出---无异常</v>
          </cell>
        </row>
        <row r="26">
          <cell r="B26" t="str">
            <v>严飞</v>
          </cell>
          <cell r="C26">
            <v>1850</v>
          </cell>
          <cell r="D26">
            <v>50</v>
          </cell>
          <cell r="E26" t="str">
            <v>1、终端V541-F01功能测试-无异常
2、合规V510第一轮测试-无异常</v>
          </cell>
        </row>
        <row r="27">
          <cell r="B27" t="str">
            <v>詹诗博</v>
          </cell>
          <cell r="C27">
            <v>2005</v>
          </cell>
          <cell r="D27">
            <v>50</v>
          </cell>
          <cell r="E27" t="str">
            <v>1、终端V541-F01功能测试-无异常
2、合规V510第一轮测试-无异常
3、终端V541预发布问题验证-无异常</v>
          </cell>
        </row>
        <row r="28">
          <cell r="B28" t="str">
            <v>山梦娜</v>
          </cell>
          <cell r="C28">
            <v>1433</v>
          </cell>
          <cell r="D28">
            <v>0</v>
          </cell>
        </row>
        <row r="29">
          <cell r="B29" t="str">
            <v>罗景林</v>
          </cell>
          <cell r="C29">
            <v>2129</v>
          </cell>
          <cell r="D29">
            <v>46</v>
          </cell>
          <cell r="E29" t="str">
            <v>1、终端V541-F01功能测试第二轮-遗漏问题2个（21728、21731）
2、合规V510第一轮测试-无异常
3、终端V541预发布问题验证-无异常</v>
          </cell>
        </row>
        <row r="30">
          <cell r="B30" t="str">
            <v>刘景润</v>
          </cell>
          <cell r="C30">
            <v>10229</v>
          </cell>
          <cell r="D30">
            <v>50</v>
          </cell>
        </row>
        <row r="31">
          <cell r="B31" t="str">
            <v>李雅琦</v>
          </cell>
          <cell r="C31">
            <v>10230</v>
          </cell>
          <cell r="D31">
            <v>50</v>
          </cell>
        </row>
        <row r="32">
          <cell r="B32" t="str">
            <v>张雪</v>
          </cell>
          <cell r="C32">
            <v>1231</v>
          </cell>
          <cell r="D32">
            <v>50</v>
          </cell>
          <cell r="E32" t="str">
            <v>1、NDLP 541第二轮、第三轮、第四轮、第五轮功能测试无异常
2、NDLP 542测试用例编写无异常</v>
          </cell>
        </row>
        <row r="33">
          <cell r="B33" t="str">
            <v>刘展波</v>
          </cell>
          <cell r="C33">
            <v>1479</v>
          </cell>
          <cell r="D33">
            <v>45</v>
          </cell>
          <cell r="E33" t="str">
            <v>1、NDLP541第二、三、四、五轮测试跟踪-无异常
2、NDLP541预发布试用问题跟踪-无异常
3、NDLP520sp-F01功能测试跟踪-无异常
4、NDLP520sp-F02第一轮功能测试跟踪-无异常
5、ndlp541版本测试方案及计划、测试跟踪过程中遗漏达梦相关</v>
          </cell>
        </row>
        <row r="34">
          <cell r="B34" t="str">
            <v>段晶晶</v>
          </cell>
          <cell r="C34">
            <v>1990</v>
          </cell>
          <cell r="D34">
            <v>50</v>
          </cell>
          <cell r="E34" t="str">
            <v>1、NDLP 520SP-F01第二轮、第三轮功能测试无异常
2、NDLP 541第二轮、第三轮、第四轮、第五轮功能测试无异常
3、NDLP 520SP-F02第一轮、第二轮功能测试无异常</v>
          </cell>
        </row>
        <row r="35">
          <cell r="B35" t="str">
            <v>王卓祺</v>
          </cell>
          <cell r="C35">
            <v>2015</v>
          </cell>
          <cell r="D35">
            <v>48</v>
          </cell>
          <cell r="E35" t="str">
            <v>1、NDLP 520SP-F01第二轮功能测试无异常
2、ndlp541第二轮功能测试-遗漏问题1个#21115
3、第三轮、第四轮、第五轮功能测试无异常
4、ndlp520sp-F01功能测试-无异常
5、跨网521第一轮功能测试-无异常</v>
          </cell>
        </row>
        <row r="36">
          <cell r="B36" t="str">
            <v>桑文静</v>
          </cell>
          <cell r="C36">
            <v>2173</v>
          </cell>
          <cell r="D36">
            <v>48</v>
          </cell>
          <cell r="E36" t="str">
            <v>1、NDLP541第二、三、四、五轮功能测试-第一轮遗漏1个（21101,特定场景下出现）
2、ndlp520sp-F01功能测试-无异常
3、存储522试用问题验证-无异常
4、哈行数据库适配统一平台相关测试-无异常</v>
          </cell>
        </row>
        <row r="37">
          <cell r="B37" t="str">
            <v>张旺宁</v>
          </cell>
          <cell r="C37">
            <v>1235</v>
          </cell>
          <cell r="D37">
            <v>48</v>
          </cell>
          <cell r="E37" t="str">
            <v>1、邮储终端跨版本升级测试--无异常
2、浦发邮件测试--无异常
3、浙商终端、邮件、管控需求测试--无异常
4、廊坊银行终端测试--无异常
5、项目问题中：中信测试19831遗漏</v>
          </cell>
        </row>
        <row r="38">
          <cell r="B38" t="str">
            <v>雷红涛</v>
          </cell>
          <cell r="C38">
            <v>1863</v>
          </cell>
          <cell r="D38">
            <v>50</v>
          </cell>
          <cell r="E38" t="str">
            <v>1、跨网文件管理与交换系统V5.2.1用例编写--无异常
2、浦发敏感数据发现需求功能第四轮测试--无异常
3、高法专版项目现场问题处理-无异常
4、北京航天驭星数据安全交换项目设备生产-无异常
5、廊坊银行V326现场问题-无异常
6、跨网文件管理与交换系统V5.2.0-F03第一轮、第二轮、第三轮
无异常</v>
          </cell>
        </row>
        <row r="39">
          <cell r="B39" t="str">
            <v>应建利</v>
          </cell>
          <cell r="C39">
            <v>1951</v>
          </cell>
          <cell r="D39">
            <v>50</v>
          </cell>
          <cell r="E39" t="str">
            <v>1、海南银行项目520版本平滑升级541版本-无异常
2、和君纵达清理历史机构脏数据-无异常
3、706数据安全管理项目第二轮-无异常
4、浙商银行项目-超时管控及pdf矢量调整-无异常
5、湖州银行项目终端540f03版本第三方同步用户重置密码报错修复-无异常
6、浦发银行-香港分行项目 文件指纹库压缩包重复计算优化+policy长连接失败修复-无异常
7、浙商银行终端DLP新增V5引擎版本扫描时间超长自动杀进程逻辑-无异常
8、上海银行审批数据归档功能第一轮-无异常</v>
          </cell>
        </row>
        <row r="40">
          <cell r="B40" t="str">
            <v>张迎泽</v>
          </cell>
          <cell r="C40">
            <v>1248</v>
          </cell>
          <cell r="D40">
            <v>50</v>
          </cell>
        </row>
        <row r="41">
          <cell r="B41" t="str">
            <v>李忠鹏</v>
          </cell>
          <cell r="C41">
            <v>1712</v>
          </cell>
          <cell r="D41">
            <v>50</v>
          </cell>
        </row>
        <row r="42">
          <cell r="B42" t="str">
            <v>郭帅</v>
          </cell>
          <cell r="C42">
            <v>1719</v>
          </cell>
          <cell r="D42">
            <v>50</v>
          </cell>
        </row>
        <row r="43">
          <cell r="B43" t="str">
            <v>刘一星</v>
          </cell>
          <cell r="C43">
            <v>1750</v>
          </cell>
          <cell r="D43">
            <v>48</v>
          </cell>
          <cell r="E43" t="str">
            <v>1、ndlp541 第一轮验证不通过1个（#20638）</v>
          </cell>
        </row>
        <row r="44">
          <cell r="B44" t="str">
            <v>王会闯</v>
          </cell>
          <cell r="C44">
            <v>1821</v>
          </cell>
          <cell r="D44">
            <v>50</v>
          </cell>
        </row>
        <row r="45">
          <cell r="B45" t="str">
            <v>魏磊</v>
          </cell>
          <cell r="C45">
            <v>1931</v>
          </cell>
          <cell r="D45">
            <v>50</v>
          </cell>
        </row>
        <row r="46">
          <cell r="B46" t="str">
            <v>张镇</v>
          </cell>
          <cell r="C46">
            <v>2190</v>
          </cell>
          <cell r="D46">
            <v>48</v>
          </cell>
          <cell r="E46" t="str">
            <v>1、ndlp541 第二轮新引入1个（#21054）</v>
          </cell>
        </row>
        <row r="47">
          <cell r="B47" t="str">
            <v>刘丰</v>
          </cell>
          <cell r="C47">
            <v>2065</v>
          </cell>
          <cell r="D47">
            <v>50</v>
          </cell>
        </row>
        <row r="48">
          <cell r="B48" t="str">
            <v>刘姿阳</v>
          </cell>
          <cell r="C48">
            <v>2050</v>
          </cell>
          <cell r="D48">
            <v>50</v>
          </cell>
        </row>
        <row r="49">
          <cell r="B49" t="str">
            <v>刘海君</v>
          </cell>
          <cell r="C49">
            <v>2163</v>
          </cell>
          <cell r="D49">
            <v>48</v>
          </cell>
          <cell r="E49" t="str">
            <v>1、ndlp541 第一轮验证不通过1个（#20771）</v>
          </cell>
        </row>
        <row r="50">
          <cell r="B50" t="str">
            <v>赵梓源</v>
          </cell>
          <cell r="C50">
            <v>2151</v>
          </cell>
          <cell r="D50">
            <v>50</v>
          </cell>
        </row>
        <row r="51">
          <cell r="B51" t="str">
            <v>王妮妮</v>
          </cell>
          <cell r="C51">
            <v>1739</v>
          </cell>
          <cell r="D51">
            <v>50</v>
          </cell>
        </row>
        <row r="52">
          <cell r="B52" t="str">
            <v>杨海超</v>
          </cell>
          <cell r="C52">
            <v>10211</v>
          </cell>
          <cell r="D52">
            <v>50</v>
          </cell>
        </row>
        <row r="53">
          <cell r="B53" t="str">
            <v>杨学智</v>
          </cell>
          <cell r="C53">
            <v>10207</v>
          </cell>
          <cell r="D53">
            <v>50</v>
          </cell>
        </row>
        <row r="54">
          <cell r="B54" t="str">
            <v>邢亚晶</v>
          </cell>
          <cell r="C54">
            <v>2216</v>
          </cell>
          <cell r="D54">
            <v>50</v>
          </cell>
        </row>
        <row r="55">
          <cell r="B55" t="str">
            <v>江银涛</v>
          </cell>
          <cell r="C55">
            <v>10220</v>
          </cell>
          <cell r="D55">
            <v>50</v>
          </cell>
        </row>
        <row r="56">
          <cell r="B56" t="str">
            <v>王宇</v>
          </cell>
          <cell r="C56">
            <v>1392</v>
          </cell>
          <cell r="D56">
            <v>50</v>
          </cell>
        </row>
        <row r="57">
          <cell r="B57" t="str">
            <v>王磊</v>
          </cell>
          <cell r="C57">
            <v>1402</v>
          </cell>
          <cell r="D57">
            <v>50</v>
          </cell>
        </row>
        <row r="58">
          <cell r="B58" t="str">
            <v>李腾</v>
          </cell>
          <cell r="C58">
            <v>1778</v>
          </cell>
          <cell r="D58">
            <v>50</v>
          </cell>
        </row>
        <row r="59">
          <cell r="B59" t="str">
            <v>杨晓娟</v>
          </cell>
          <cell r="C59">
            <v>2024</v>
          </cell>
          <cell r="D59">
            <v>50</v>
          </cell>
        </row>
        <row r="60">
          <cell r="B60" t="str">
            <v>刘泽铭</v>
          </cell>
          <cell r="C60">
            <v>10221</v>
          </cell>
          <cell r="D60">
            <v>50</v>
          </cell>
        </row>
        <row r="61">
          <cell r="B61" t="str">
            <v>罗志成</v>
          </cell>
          <cell r="C61">
            <v>856</v>
          </cell>
          <cell r="D61">
            <v>50</v>
          </cell>
        </row>
        <row r="62">
          <cell r="B62" t="str">
            <v>李富平</v>
          </cell>
          <cell r="C62">
            <v>1883</v>
          </cell>
          <cell r="D62">
            <v>50</v>
          </cell>
          <cell r="E62" t="str">
            <v>1、浦发银行-香港分行项目 文件指纹库压缩包重复计算优化+policy长连接失败修复-无异常</v>
          </cell>
        </row>
        <row r="63">
          <cell r="B63" t="str">
            <v>孙业民</v>
          </cell>
          <cell r="C63">
            <v>2140</v>
          </cell>
          <cell r="D63">
            <v>50</v>
          </cell>
        </row>
        <row r="64">
          <cell r="B64" t="str">
            <v>滕永达</v>
          </cell>
          <cell r="C64">
            <v>2004</v>
          </cell>
          <cell r="D64">
            <v>50</v>
          </cell>
          <cell r="E64" t="str">
            <v>1、浙商银行项目-超时管控及pdf矢量调整-无异常
2、浙商终端、邮件、管控需求测试--无异常</v>
          </cell>
        </row>
        <row r="65">
          <cell r="B65" t="str">
            <v>王奎举</v>
          </cell>
          <cell r="C65">
            <v>1687</v>
          </cell>
          <cell r="D65">
            <v>50</v>
          </cell>
        </row>
        <row r="66">
          <cell r="B66" t="str">
            <v>杨晋</v>
          </cell>
          <cell r="C66">
            <v>1849</v>
          </cell>
          <cell r="D66">
            <v>50</v>
          </cell>
        </row>
        <row r="67">
          <cell r="B67" t="str">
            <v>蔡虎</v>
          </cell>
          <cell r="C67">
            <v>2075</v>
          </cell>
          <cell r="D67">
            <v>50</v>
          </cell>
        </row>
        <row r="68">
          <cell r="B68" t="str">
            <v>许泳</v>
          </cell>
          <cell r="C68">
            <v>1798</v>
          </cell>
          <cell r="D68">
            <v>50</v>
          </cell>
        </row>
        <row r="69">
          <cell r="B69" t="str">
            <v>卢承哲</v>
          </cell>
          <cell r="C69">
            <v>10216</v>
          </cell>
          <cell r="D69">
            <v>50</v>
          </cell>
        </row>
        <row r="70">
          <cell r="B70" t="str">
            <v>吴双霞</v>
          </cell>
          <cell r="C70">
            <v>1030</v>
          </cell>
          <cell r="D70">
            <v>50</v>
          </cell>
        </row>
        <row r="71">
          <cell r="B71" t="str">
            <v>彭钰翔</v>
          </cell>
          <cell r="C71">
            <v>1748</v>
          </cell>
          <cell r="D71">
            <v>50</v>
          </cell>
        </row>
        <row r="72">
          <cell r="B72" t="str">
            <v>文诚琛</v>
          </cell>
          <cell r="C72">
            <v>2162</v>
          </cell>
          <cell r="D72">
            <v>50</v>
          </cell>
        </row>
        <row r="73">
          <cell r="B73" t="str">
            <v>严俊文</v>
          </cell>
          <cell r="C73">
            <v>2048</v>
          </cell>
          <cell r="D73">
            <v>50</v>
          </cell>
        </row>
        <row r="74">
          <cell r="B74" t="str">
            <v>文云祥</v>
          </cell>
          <cell r="C74">
            <v>1923</v>
          </cell>
          <cell r="D74">
            <v>50</v>
          </cell>
        </row>
        <row r="75">
          <cell r="B75" t="str">
            <v>刘旺1</v>
          </cell>
          <cell r="C75">
            <v>1335</v>
          </cell>
          <cell r="D75">
            <v>50</v>
          </cell>
        </row>
        <row r="76">
          <cell r="B76" t="str">
            <v>刘旺</v>
          </cell>
          <cell r="C76">
            <v>805</v>
          </cell>
          <cell r="D76" t="str">
            <v>C-</v>
          </cell>
          <cell r="E76" t="str">
            <v>1、跨网文件管理与交换系统V5.2.0-F03第二轮提测版本退回，性能冒烟不通过</v>
          </cell>
        </row>
        <row r="77">
          <cell r="B77" t="str">
            <v>梁达亮</v>
          </cell>
          <cell r="C77">
            <v>1832</v>
          </cell>
          <cell r="D77">
            <v>50</v>
          </cell>
          <cell r="E77" t="str">
            <v>1、跨网文件管理与交换系统V5.2.0-F03无异常</v>
          </cell>
        </row>
        <row r="78">
          <cell r="B78" t="str">
            <v>王乐莹</v>
          </cell>
          <cell r="C78">
            <v>2166</v>
          </cell>
          <cell r="D78">
            <v>50</v>
          </cell>
        </row>
        <row r="79">
          <cell r="B79" t="str">
            <v>任涛民</v>
          </cell>
          <cell r="C79">
            <v>1655</v>
          </cell>
          <cell r="D79">
            <v>50</v>
          </cell>
        </row>
        <row r="80">
          <cell r="B80" t="str">
            <v>曾亮</v>
          </cell>
          <cell r="C80">
            <v>1952</v>
          </cell>
          <cell r="D80">
            <v>50</v>
          </cell>
        </row>
        <row r="81">
          <cell r="B81" t="str">
            <v>翟盼</v>
          </cell>
          <cell r="C81">
            <v>2195</v>
          </cell>
          <cell r="D81">
            <v>50</v>
          </cell>
        </row>
        <row r="82">
          <cell r="B82" t="str">
            <v>张鹏飞</v>
          </cell>
          <cell r="C82">
            <v>1259</v>
          </cell>
          <cell r="D82">
            <v>50</v>
          </cell>
        </row>
        <row r="83">
          <cell r="B83" t="str">
            <v>陈炜阳</v>
          </cell>
          <cell r="C83">
            <v>1413</v>
          </cell>
          <cell r="D83">
            <v>50</v>
          </cell>
        </row>
        <row r="84">
          <cell r="B84" t="str">
            <v>王希</v>
          </cell>
          <cell r="C84">
            <v>1608</v>
          </cell>
          <cell r="D84">
            <v>50</v>
          </cell>
        </row>
        <row r="85">
          <cell r="B85" t="str">
            <v>尚玉龙</v>
          </cell>
          <cell r="C85">
            <v>2006</v>
          </cell>
          <cell r="D85">
            <v>50</v>
          </cell>
        </row>
        <row r="86">
          <cell r="B86" t="str">
            <v>黄立</v>
          </cell>
          <cell r="C86">
            <v>10185</v>
          </cell>
          <cell r="D86">
            <v>50</v>
          </cell>
        </row>
        <row r="87">
          <cell r="B87" t="str">
            <v>王伟</v>
          </cell>
          <cell r="C87">
            <v>1303</v>
          </cell>
          <cell r="D87">
            <v>48</v>
          </cell>
          <cell r="E87" t="str">
            <v>1、跨网文件管理与交换系统V5.2.0-F03第二轮验证不通过1个
（#21573）</v>
          </cell>
        </row>
        <row r="88">
          <cell r="B88" t="str">
            <v>王子龙</v>
          </cell>
          <cell r="C88">
            <v>1842</v>
          </cell>
          <cell r="D88">
            <v>50</v>
          </cell>
        </row>
        <row r="89">
          <cell r="B89" t="str">
            <v>康钧威</v>
          </cell>
          <cell r="C89">
            <v>1111</v>
          </cell>
          <cell r="D89">
            <v>50</v>
          </cell>
        </row>
        <row r="90">
          <cell r="B90" t="str">
            <v>李远明</v>
          </cell>
          <cell r="C90">
            <v>1386</v>
          </cell>
          <cell r="D90">
            <v>50</v>
          </cell>
        </row>
        <row r="91">
          <cell r="B91" t="str">
            <v>周子峰</v>
          </cell>
          <cell r="C91">
            <v>2054</v>
          </cell>
          <cell r="D91">
            <v>50</v>
          </cell>
        </row>
        <row r="92">
          <cell r="B92" t="str">
            <v>杨勇</v>
          </cell>
          <cell r="C92">
            <v>2062</v>
          </cell>
          <cell r="D92">
            <v>50</v>
          </cell>
        </row>
        <row r="93">
          <cell r="B93" t="str">
            <v>蒋维</v>
          </cell>
          <cell r="C93">
            <v>709</v>
          </cell>
          <cell r="D93">
            <v>50</v>
          </cell>
        </row>
        <row r="94">
          <cell r="B94" t="str">
            <v>张岩</v>
          </cell>
          <cell r="C94">
            <v>1826</v>
          </cell>
          <cell r="D94">
            <v>50</v>
          </cell>
        </row>
        <row r="95">
          <cell r="B95" t="str">
            <v>厉黔龙</v>
          </cell>
          <cell r="C95">
            <v>1020</v>
          </cell>
          <cell r="D95">
            <v>50</v>
          </cell>
        </row>
        <row r="96">
          <cell r="B96" t="str">
            <v>徐冬梅</v>
          </cell>
          <cell r="C96">
            <v>572</v>
          </cell>
          <cell r="D96">
            <v>50</v>
          </cell>
        </row>
        <row r="97">
          <cell r="B97" t="str">
            <v>刘竹青</v>
          </cell>
          <cell r="C97">
            <v>1698</v>
          </cell>
          <cell r="D97">
            <v>50</v>
          </cell>
          <cell r="E97" t="str">
            <v>1、706数据安全管理项目第二轮-无异常</v>
          </cell>
        </row>
        <row r="98">
          <cell r="B98" t="str">
            <v>凌思安</v>
          </cell>
          <cell r="C98">
            <v>809</v>
          </cell>
          <cell r="D98">
            <v>50</v>
          </cell>
        </row>
        <row r="99">
          <cell r="B99" t="str">
            <v>吴发立</v>
          </cell>
          <cell r="C99">
            <v>1440</v>
          </cell>
          <cell r="D99" t="str">
            <v>C-</v>
          </cell>
          <cell r="E99" t="str">
            <v>1、第四轮新引入1个---22032
2、第三轮新引入1个---21969
3、上海银行V3和V5审批互通，两次提测，均不互通。上海银行因为审批互通问题交付延期</v>
          </cell>
        </row>
        <row r="100">
          <cell r="B100" t="str">
            <v>王光磊</v>
          </cell>
          <cell r="C100">
            <v>2039</v>
          </cell>
        </row>
        <row r="101">
          <cell r="B101" t="str">
            <v>陈志鹏</v>
          </cell>
          <cell r="C101">
            <v>2212</v>
          </cell>
          <cell r="D101">
            <v>50</v>
          </cell>
          <cell r="E101" t="str">
            <v>1、浙商银行终端DLP新增V5引擎版本扫描时间超长自动杀进程逻辑-无异常
2、上海银行审批数据归档功能第一轮-无异常</v>
          </cell>
        </row>
        <row r="102">
          <cell r="B102" t="str">
            <v>荣立飞</v>
          </cell>
          <cell r="C102">
            <v>1147</v>
          </cell>
          <cell r="D102">
            <v>50</v>
          </cell>
        </row>
        <row r="103">
          <cell r="B103" t="str">
            <v>王创超</v>
          </cell>
          <cell r="C103">
            <v>1696</v>
          </cell>
          <cell r="D103">
            <v>50</v>
          </cell>
        </row>
        <row r="104">
          <cell r="B104" t="str">
            <v>侯兴刚</v>
          </cell>
          <cell r="C104">
            <v>2127</v>
          </cell>
          <cell r="D104">
            <v>50</v>
          </cell>
        </row>
        <row r="105">
          <cell r="B105" t="str">
            <v>孙爽</v>
          </cell>
          <cell r="C105">
            <v>10218</v>
          </cell>
          <cell r="D105">
            <v>50</v>
          </cell>
        </row>
        <row r="106">
          <cell r="B106" t="str">
            <v>万鑫波</v>
          </cell>
          <cell r="C106">
            <v>2218</v>
          </cell>
          <cell r="D106">
            <v>50</v>
          </cell>
        </row>
        <row r="107">
          <cell r="B107" t="str">
            <v>孙超</v>
          </cell>
          <cell r="C107">
            <v>1689</v>
          </cell>
          <cell r="D107">
            <v>50</v>
          </cell>
        </row>
        <row r="108">
          <cell r="B108" t="str">
            <v>王昊轩</v>
          </cell>
          <cell r="C108">
            <v>1968</v>
          </cell>
          <cell r="D108">
            <v>50</v>
          </cell>
        </row>
        <row r="109">
          <cell r="B109" t="str">
            <v>袁龙行</v>
          </cell>
          <cell r="C109">
            <v>1972</v>
          </cell>
          <cell r="D109">
            <v>50</v>
          </cell>
        </row>
        <row r="110">
          <cell r="B110" t="str">
            <v>杨瑞馨</v>
          </cell>
          <cell r="C110">
            <v>1961</v>
          </cell>
          <cell r="D110">
            <v>50</v>
          </cell>
        </row>
        <row r="111">
          <cell r="B111" t="str">
            <v>张迪</v>
          </cell>
          <cell r="C111">
            <v>1919</v>
          </cell>
          <cell r="D111">
            <v>50</v>
          </cell>
        </row>
        <row r="112">
          <cell r="B112" t="str">
            <v>崔行</v>
          </cell>
          <cell r="C112">
            <v>2171</v>
          </cell>
          <cell r="D112">
            <v>50</v>
          </cell>
        </row>
        <row r="113">
          <cell r="B113" t="str">
            <v>陈章鸣</v>
          </cell>
          <cell r="C113">
            <v>1261</v>
          </cell>
          <cell r="D113">
            <v>50</v>
          </cell>
        </row>
        <row r="114">
          <cell r="B114" t="str">
            <v>秦江维</v>
          </cell>
          <cell r="C114">
            <v>1531</v>
          </cell>
          <cell r="D114">
            <v>50</v>
          </cell>
        </row>
        <row r="115">
          <cell r="B115" t="str">
            <v>刘彦龙</v>
          </cell>
          <cell r="C115">
            <v>1122</v>
          </cell>
          <cell r="D115">
            <v>50</v>
          </cell>
          <cell r="E115" t="str">
            <v>1、海南银行项目520版本平滑升级541版本-无异常
2、湖州银行项目终端540f03版本第三方同步用户重置密码报错修复-无异常
3、邮储终端跨版本升级功能第二、第三轮测试--无异常</v>
          </cell>
        </row>
        <row r="116">
          <cell r="B116" t="str">
            <v>龚升俊</v>
          </cell>
          <cell r="C116">
            <v>555</v>
          </cell>
          <cell r="D116">
            <v>50</v>
          </cell>
        </row>
        <row r="117">
          <cell r="B117" t="str">
            <v>杨毅</v>
          </cell>
          <cell r="C117">
            <v>1376</v>
          </cell>
          <cell r="D117">
            <v>50</v>
          </cell>
        </row>
        <row r="118">
          <cell r="B118" t="str">
            <v>余经猷</v>
          </cell>
          <cell r="C118">
            <v>1588</v>
          </cell>
          <cell r="D118">
            <v>50</v>
          </cell>
        </row>
        <row r="119">
          <cell r="B119" t="str">
            <v>邓钲澎</v>
          </cell>
          <cell r="C119">
            <v>1688</v>
          </cell>
          <cell r="D119">
            <v>50</v>
          </cell>
        </row>
        <row r="120">
          <cell r="B120" t="str">
            <v>高佳伟</v>
          </cell>
          <cell r="C120">
            <v>1285</v>
          </cell>
          <cell r="D120">
            <v>50</v>
          </cell>
        </row>
        <row r="121">
          <cell r="B121" t="str">
            <v>罗西兴</v>
          </cell>
          <cell r="C121">
            <v>1323</v>
          </cell>
          <cell r="D121">
            <v>50</v>
          </cell>
        </row>
        <row r="122">
          <cell r="B122" t="str">
            <v>李隆基</v>
          </cell>
          <cell r="C122">
            <v>1388</v>
          </cell>
          <cell r="D122">
            <v>50</v>
          </cell>
        </row>
        <row r="123">
          <cell r="B123" t="str">
            <v>韩雨欣</v>
          </cell>
          <cell r="C123">
            <v>2170</v>
          </cell>
          <cell r="D123">
            <v>50</v>
          </cell>
        </row>
        <row r="124">
          <cell r="B124" t="str">
            <v>刘慧东</v>
          </cell>
          <cell r="C124">
            <v>1326</v>
          </cell>
          <cell r="D124">
            <v>50</v>
          </cell>
          <cell r="E124" t="str">
            <v>1、运维平台V310第一轮测试无异常</v>
          </cell>
        </row>
        <row r="125">
          <cell r="B125" t="str">
            <v>史胜利</v>
          </cell>
          <cell r="C125">
            <v>1962</v>
          </cell>
          <cell r="D125">
            <v>50</v>
          </cell>
        </row>
        <row r="126">
          <cell r="B126" t="str">
            <v>夏冰冰</v>
          </cell>
          <cell r="C126">
            <v>1896</v>
          </cell>
          <cell r="D126" t="str">
            <v>C-</v>
          </cell>
          <cell r="E126" t="str">
            <v>1、治理540第二轮冒烟不通过</v>
          </cell>
        </row>
        <row r="127">
          <cell r="B127" t="str">
            <v>常锦锋</v>
          </cell>
          <cell r="C127">
            <v>1908</v>
          </cell>
          <cell r="D127">
            <v>50</v>
          </cell>
        </row>
        <row r="128">
          <cell r="B128" t="str">
            <v>路晓梦</v>
          </cell>
          <cell r="C128">
            <v>1865</v>
          </cell>
          <cell r="D128">
            <v>50</v>
          </cell>
        </row>
        <row r="129">
          <cell r="B129" t="str">
            <v>王耀波</v>
          </cell>
          <cell r="C129">
            <v>1973</v>
          </cell>
          <cell r="D129">
            <v>48</v>
          </cell>
          <cell r="E129" t="str">
            <v>1、治理540第二轮新引入问题1个（#21658）</v>
          </cell>
        </row>
        <row r="130">
          <cell r="B130" t="str">
            <v>刘珣</v>
          </cell>
          <cell r="C130">
            <v>2200</v>
          </cell>
          <cell r="D130">
            <v>50</v>
          </cell>
        </row>
        <row r="131">
          <cell r="B131" t="str">
            <v>赵浪然</v>
          </cell>
          <cell r="C131">
            <v>2270</v>
          </cell>
          <cell r="D131">
            <v>50</v>
          </cell>
        </row>
        <row r="132">
          <cell r="B132" t="str">
            <v>王永山</v>
          </cell>
          <cell r="C132">
            <v>10209</v>
          </cell>
          <cell r="D132">
            <v>40</v>
          </cell>
          <cell r="E132" t="str">
            <v>1、治理540第二轮新引入问题2个（#21713、#21714）
2、治理540第一轮验证不通过问题2个（#21227、#21394）
3、治理540第二轮验证不通过问题1个（#21854）</v>
          </cell>
        </row>
        <row r="133">
          <cell r="B133" t="str">
            <v>卫鹏</v>
          </cell>
          <cell r="C133">
            <v>1941</v>
          </cell>
          <cell r="D133">
            <v>50</v>
          </cell>
        </row>
        <row r="134">
          <cell r="B134" t="str">
            <v>闫飞飞</v>
          </cell>
          <cell r="C134">
            <v>1837</v>
          </cell>
          <cell r="D134">
            <v>50</v>
          </cell>
        </row>
        <row r="135">
          <cell r="B135" t="str">
            <v>靖哲</v>
          </cell>
          <cell r="C135">
            <v>1438</v>
          </cell>
          <cell r="D135" t="str">
            <v>C-</v>
          </cell>
          <cell r="E135" t="str">
            <v>1、上海银行第三轮新引入2个（21915、21865）
2、上海银行第二轮新引入2个（21708、21682），验证不通过2个（21295、21421）
3、上海银行第三轮插件版本退回，且最终上海银行因为审批互通问题交付延期
4、海南银行项目520版本平滑升级541版本-无异常</v>
          </cell>
        </row>
        <row r="136">
          <cell r="B136" t="str">
            <v>孙浩</v>
          </cell>
          <cell r="C136">
            <v>1998</v>
          </cell>
          <cell r="D136">
            <v>50</v>
          </cell>
        </row>
        <row r="137">
          <cell r="B137" t="str">
            <v>李欣宇</v>
          </cell>
          <cell r="C137">
            <v>2003</v>
          </cell>
          <cell r="D137">
            <v>48</v>
          </cell>
          <cell r="E137" t="str">
            <v>1、统一平台V5.4.1-F03 版本测试无异常
2、统一平台V5.4.1-8月份版本测试无异常
3、跨网文件管理与交换系统V5.2.0-F03第二轮新引入1个
（#21884）</v>
          </cell>
        </row>
        <row r="138">
          <cell r="B138" t="str">
            <v>范飞飞</v>
          </cell>
          <cell r="C138">
            <v>1503</v>
          </cell>
          <cell r="D138">
            <v>50</v>
          </cell>
        </row>
        <row r="139">
          <cell r="B139" t="str">
            <v>杜志恒</v>
          </cell>
          <cell r="C139">
            <v>2167</v>
          </cell>
          <cell r="D139">
            <v>50</v>
          </cell>
          <cell r="E139" t="str">
            <v>1、统一平台V5.4.1-F 版本测试无异常
2、统一平台V5.4.1-8月份版本测试无异常</v>
          </cell>
        </row>
        <row r="140">
          <cell r="B140" t="str">
            <v>李谦</v>
          </cell>
          <cell r="C140">
            <v>2110</v>
          </cell>
          <cell r="D140">
            <v>46</v>
          </cell>
          <cell r="E140" t="str">
            <v>1、银联项目升级环境第三轮合并功能新引入问题（#21864）
2、治理540第三轮新引入问题1个（#21990）
3、邮储终端跨版本升级功能第二、第三轮测试--无异常</v>
          </cell>
        </row>
        <row r="141">
          <cell r="B141" t="str">
            <v>杨帅</v>
          </cell>
          <cell r="C141">
            <v>1963</v>
          </cell>
          <cell r="D141">
            <v>50</v>
          </cell>
        </row>
        <row r="142">
          <cell r="B142" t="str">
            <v>李刚</v>
          </cell>
          <cell r="C142">
            <v>1567</v>
          </cell>
          <cell r="D142">
            <v>50</v>
          </cell>
          <cell r="E142" t="str">
            <v>1、运维平台V310第一轮测试无异常</v>
          </cell>
        </row>
        <row r="143">
          <cell r="B143" t="str">
            <v>李凡</v>
          </cell>
          <cell r="C143">
            <v>1775</v>
          </cell>
          <cell r="D143">
            <v>48</v>
          </cell>
          <cell r="E143" t="str">
            <v>1、运维平台V310第一轮测试不完整，缺少部分需求
2、运维平台V310第二轮提测延期--最终产规变更
3、邮储终端跨版本升级功能第二、第三轮测试--无异常</v>
          </cell>
        </row>
      </sheetData>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员工绩效模板"/>
      <sheetName val="系统导出数据"/>
      <sheetName val="质量分"/>
    </sheetNames>
    <sheetDataSet>
      <sheetData sheetId="0"/>
      <sheetData sheetId="1">
        <row r="1">
          <cell r="B1" t="str">
            <v>姓名</v>
          </cell>
          <cell r="C1" t="str">
            <v>工号</v>
          </cell>
          <cell r="D1" t="str">
            <v>技术级别</v>
          </cell>
          <cell r="E1" t="str">
            <v>考核积分</v>
          </cell>
          <cell r="F1" t="str">
            <v>获得积分</v>
          </cell>
          <cell r="G1" t="str">
            <v>评价分数</v>
          </cell>
          <cell r="H1" t="str">
            <v>月度实际工作日（天）</v>
          </cell>
          <cell r="I1" t="str">
            <v>月度标准工时（小时）</v>
          </cell>
          <cell r="J1" t="str">
            <v>月度考勤总工时（小时）</v>
          </cell>
          <cell r="K1" t="str">
            <v>内控提交工时（小时）</v>
          </cell>
          <cell r="L1" t="str">
            <v>内控未提交日报次数（次）</v>
          </cell>
          <cell r="M1" t="str">
            <v>超过22：00打卡次数</v>
          </cell>
          <cell r="N1" t="str">
            <v>加班数据</v>
          </cell>
        </row>
        <row r="2">
          <cell r="B2" t="str">
            <v>任涛民</v>
          </cell>
          <cell r="C2" t="str">
            <v>1655</v>
          </cell>
          <cell r="D2" t="str">
            <v>T8</v>
          </cell>
          <cell r="E2">
            <v>50.4</v>
          </cell>
          <cell r="F2">
            <v>29.31</v>
          </cell>
          <cell r="G2">
            <v>15</v>
          </cell>
          <cell r="H2">
            <v>11</v>
          </cell>
          <cell r="I2">
            <v>98</v>
          </cell>
          <cell r="J2">
            <v>100.63</v>
          </cell>
          <cell r="K2">
            <v>99.5</v>
          </cell>
          <cell r="L2">
            <v>0</v>
          </cell>
          <cell r="M2">
            <v>2</v>
          </cell>
          <cell r="N2">
            <v>0</v>
          </cell>
        </row>
        <row r="3">
          <cell r="B3" t="str">
            <v>曾亮</v>
          </cell>
          <cell r="C3" t="str">
            <v>1952</v>
          </cell>
          <cell r="D3" t="str">
            <v>T6</v>
          </cell>
          <cell r="E3">
            <v>37.8</v>
          </cell>
          <cell r="F3">
            <v>38.27</v>
          </cell>
          <cell r="G3">
            <v>30</v>
          </cell>
          <cell r="H3">
            <v>21</v>
          </cell>
          <cell r="I3">
            <v>168</v>
          </cell>
          <cell r="J3">
            <v>158.53</v>
          </cell>
          <cell r="K3">
            <v>153</v>
          </cell>
          <cell r="L3">
            <v>0</v>
          </cell>
          <cell r="M3">
            <v>1</v>
          </cell>
          <cell r="N3">
            <v>0</v>
          </cell>
        </row>
        <row r="4">
          <cell r="B4" t="str">
            <v>翟盼</v>
          </cell>
          <cell r="C4" t="str">
            <v>2195</v>
          </cell>
          <cell r="D4" t="str">
            <v>T8</v>
          </cell>
          <cell r="E4">
            <v>50.4</v>
          </cell>
          <cell r="F4">
            <v>50.78</v>
          </cell>
          <cell r="G4">
            <v>30</v>
          </cell>
          <cell r="H4">
            <v>21</v>
          </cell>
          <cell r="I4">
            <v>168</v>
          </cell>
          <cell r="J4">
            <v>194.15</v>
          </cell>
          <cell r="K4">
            <v>188</v>
          </cell>
          <cell r="L4">
            <v>0</v>
          </cell>
          <cell r="M4">
            <v>2</v>
          </cell>
          <cell r="N4">
            <v>1.2452380952381</v>
          </cell>
        </row>
        <row r="5">
          <cell r="B5" t="str">
            <v>张鹏飞</v>
          </cell>
          <cell r="C5" t="str">
            <v>1259</v>
          </cell>
          <cell r="D5" t="str">
            <v>T7</v>
          </cell>
          <cell r="E5">
            <v>46.2</v>
          </cell>
          <cell r="F5">
            <v>47.1</v>
          </cell>
          <cell r="G5">
            <v>30</v>
          </cell>
          <cell r="H5">
            <v>21</v>
          </cell>
          <cell r="I5">
            <v>168</v>
          </cell>
          <cell r="J5">
            <v>180.38</v>
          </cell>
          <cell r="K5">
            <v>175.5</v>
          </cell>
          <cell r="L5">
            <v>0</v>
          </cell>
          <cell r="M5">
            <v>2</v>
          </cell>
          <cell r="N5">
            <v>0.58952380952381</v>
          </cell>
        </row>
        <row r="6">
          <cell r="B6" t="str">
            <v>陈炜阳</v>
          </cell>
          <cell r="C6" t="str">
            <v>1413</v>
          </cell>
          <cell r="D6" t="str">
            <v>T7</v>
          </cell>
          <cell r="E6">
            <v>46.2</v>
          </cell>
          <cell r="F6">
            <v>47</v>
          </cell>
          <cell r="G6">
            <v>30</v>
          </cell>
          <cell r="H6">
            <v>21</v>
          </cell>
          <cell r="I6">
            <v>168</v>
          </cell>
          <cell r="J6">
            <v>183.96</v>
          </cell>
          <cell r="K6">
            <v>168</v>
          </cell>
          <cell r="L6">
            <v>0</v>
          </cell>
          <cell r="M6">
            <v>2</v>
          </cell>
          <cell r="N6">
            <v>0.76</v>
          </cell>
        </row>
        <row r="7">
          <cell r="B7" t="str">
            <v>王伟</v>
          </cell>
          <cell r="C7" t="str">
            <v>1303</v>
          </cell>
          <cell r="D7" t="str">
            <v>T5</v>
          </cell>
          <cell r="E7">
            <v>33.6</v>
          </cell>
          <cell r="F7">
            <v>37.51</v>
          </cell>
          <cell r="G7">
            <v>31</v>
          </cell>
          <cell r="H7">
            <v>21</v>
          </cell>
          <cell r="I7">
            <v>168</v>
          </cell>
          <cell r="J7">
            <v>169.35</v>
          </cell>
          <cell r="K7">
            <v>166</v>
          </cell>
          <cell r="L7">
            <v>1</v>
          </cell>
          <cell r="M7">
            <v>1</v>
          </cell>
          <cell r="N7">
            <v>0.0642857142857132</v>
          </cell>
        </row>
        <row r="8">
          <cell r="B8" t="str">
            <v>黄立</v>
          </cell>
          <cell r="C8">
            <v>2250</v>
          </cell>
          <cell r="D8" t="str">
            <v>T2</v>
          </cell>
          <cell r="E8">
            <v>21</v>
          </cell>
          <cell r="F8">
            <v>21.01</v>
          </cell>
          <cell r="G8">
            <v>30</v>
          </cell>
          <cell r="H8">
            <v>20.63</v>
          </cell>
          <cell r="I8">
            <v>168</v>
          </cell>
          <cell r="J8">
            <v>180.84</v>
          </cell>
          <cell r="K8">
            <v>146.5</v>
          </cell>
          <cell r="L8">
            <v>2</v>
          </cell>
          <cell r="M8">
            <v>1</v>
          </cell>
          <cell r="N8">
            <v>0.765874939408629</v>
          </cell>
        </row>
        <row r="9">
          <cell r="B9" t="str">
            <v>王希</v>
          </cell>
          <cell r="C9" t="str">
            <v>1608</v>
          </cell>
          <cell r="D9" t="str">
            <v>T6</v>
          </cell>
          <cell r="E9">
            <v>21.6</v>
          </cell>
          <cell r="F9">
            <v>19</v>
          </cell>
          <cell r="G9">
            <v>15</v>
          </cell>
          <cell r="H9">
            <v>11</v>
          </cell>
          <cell r="I9">
            <v>88</v>
          </cell>
          <cell r="J9">
            <v>89.4</v>
          </cell>
          <cell r="K9">
            <v>88</v>
          </cell>
          <cell r="L9">
            <v>0</v>
          </cell>
          <cell r="M9">
            <v>0</v>
          </cell>
          <cell r="N9">
            <v>0</v>
          </cell>
        </row>
      </sheetData>
      <sheetData sheetId="2">
        <row r="1">
          <cell r="C1" t="str">
            <v>姓名</v>
          </cell>
          <cell r="D1" t="str">
            <v>工号</v>
          </cell>
          <cell r="E1" t="str">
            <v>质量分（50）</v>
          </cell>
        </row>
        <row r="2">
          <cell r="C2" t="str">
            <v>潘东</v>
          </cell>
          <cell r="D2">
            <v>1437</v>
          </cell>
          <cell r="E2">
            <v>50</v>
          </cell>
        </row>
        <row r="3">
          <cell r="C3" t="str">
            <v>李延</v>
          </cell>
          <cell r="D3">
            <v>1727</v>
          </cell>
          <cell r="E3">
            <v>50</v>
          </cell>
        </row>
        <row r="4">
          <cell r="C4" t="str">
            <v>郝文涛</v>
          </cell>
          <cell r="D4">
            <v>1806</v>
          </cell>
          <cell r="E4">
            <v>50</v>
          </cell>
        </row>
        <row r="5">
          <cell r="C5" t="str">
            <v>王贤团</v>
          </cell>
          <cell r="D5">
            <v>1927</v>
          </cell>
          <cell r="E5">
            <v>50</v>
          </cell>
        </row>
        <row r="6">
          <cell r="C6" t="str">
            <v>王梦琦</v>
          </cell>
          <cell r="D6">
            <v>2169</v>
          </cell>
          <cell r="E6">
            <v>50</v>
          </cell>
        </row>
        <row r="7">
          <cell r="C7" t="str">
            <v>侯文广</v>
          </cell>
          <cell r="D7">
            <v>1777</v>
          </cell>
          <cell r="E7">
            <v>40</v>
          </cell>
        </row>
        <row r="8">
          <cell r="C8" t="str">
            <v>王泽文</v>
          </cell>
          <cell r="D8">
            <v>1974</v>
          </cell>
          <cell r="E8">
            <v>50</v>
          </cell>
        </row>
        <row r="9">
          <cell r="C9" t="str">
            <v>白海洋</v>
          </cell>
          <cell r="D9">
            <v>1065</v>
          </cell>
          <cell r="E9">
            <v>48</v>
          </cell>
        </row>
        <row r="10">
          <cell r="C10" t="str">
            <v>刘蓬</v>
          </cell>
          <cell r="D10">
            <v>1281</v>
          </cell>
          <cell r="E10">
            <v>50</v>
          </cell>
        </row>
        <row r="11">
          <cell r="C11" t="str">
            <v>樊英</v>
          </cell>
          <cell r="D11">
            <v>1809</v>
          </cell>
          <cell r="E11">
            <v>50</v>
          </cell>
        </row>
        <row r="12">
          <cell r="C12" t="str">
            <v>张军</v>
          </cell>
          <cell r="D12">
            <v>2175</v>
          </cell>
          <cell r="E12">
            <v>50</v>
          </cell>
        </row>
        <row r="13">
          <cell r="C13" t="str">
            <v>任建强</v>
          </cell>
          <cell r="D13">
            <v>2217</v>
          </cell>
          <cell r="E13">
            <v>50</v>
          </cell>
        </row>
        <row r="14">
          <cell r="C14" t="str">
            <v>权晓茹</v>
          </cell>
          <cell r="D14">
            <v>1459</v>
          </cell>
          <cell r="E14">
            <v>0</v>
          </cell>
        </row>
        <row r="15">
          <cell r="C15" t="str">
            <v>郜洁</v>
          </cell>
          <cell r="D15">
            <v>1486</v>
          </cell>
          <cell r="E15">
            <v>50</v>
          </cell>
        </row>
        <row r="16">
          <cell r="C16" t="str">
            <v>郑烨</v>
          </cell>
          <cell r="D16">
            <v>2025</v>
          </cell>
          <cell r="E16" t="str">
            <v>D</v>
          </cell>
        </row>
        <row r="17">
          <cell r="C17" t="str">
            <v>王淑霞</v>
          </cell>
          <cell r="D17">
            <v>1229</v>
          </cell>
          <cell r="E17">
            <v>50</v>
          </cell>
        </row>
        <row r="18">
          <cell r="C18" t="str">
            <v>李倩</v>
          </cell>
          <cell r="D18">
            <v>1869</v>
          </cell>
          <cell r="E18">
            <v>50</v>
          </cell>
        </row>
        <row r="19">
          <cell r="C19" t="str">
            <v>薛苗苗</v>
          </cell>
          <cell r="D19">
            <v>1295</v>
          </cell>
          <cell r="E19">
            <v>50</v>
          </cell>
        </row>
        <row r="20">
          <cell r="C20" t="str">
            <v>张宁</v>
          </cell>
          <cell r="D20">
            <v>2001</v>
          </cell>
          <cell r="E20">
            <v>50</v>
          </cell>
        </row>
        <row r="21">
          <cell r="C21" t="str">
            <v>李松</v>
          </cell>
          <cell r="D21">
            <v>1156</v>
          </cell>
          <cell r="E21">
            <v>50</v>
          </cell>
        </row>
        <row r="22">
          <cell r="C22" t="str">
            <v>温雨柔</v>
          </cell>
          <cell r="D22">
            <v>2032</v>
          </cell>
          <cell r="E22">
            <v>50</v>
          </cell>
        </row>
        <row r="23">
          <cell r="C23" t="str">
            <v>刘馨</v>
          </cell>
          <cell r="D23">
            <v>2165</v>
          </cell>
          <cell r="E23">
            <v>48</v>
          </cell>
        </row>
        <row r="24">
          <cell r="C24" t="str">
            <v>陈昆钰</v>
          </cell>
          <cell r="D24">
            <v>2219</v>
          </cell>
          <cell r="E24">
            <v>50</v>
          </cell>
        </row>
        <row r="25">
          <cell r="C25" t="str">
            <v>王柳杰</v>
          </cell>
          <cell r="D25">
            <v>1236</v>
          </cell>
          <cell r="E25">
            <v>50</v>
          </cell>
        </row>
        <row r="26">
          <cell r="C26" t="str">
            <v>严飞</v>
          </cell>
          <cell r="D26">
            <v>1850</v>
          </cell>
          <cell r="E26">
            <v>50</v>
          </cell>
        </row>
        <row r="27">
          <cell r="C27" t="str">
            <v>詹诗博</v>
          </cell>
          <cell r="D27">
            <v>2005</v>
          </cell>
          <cell r="E27">
            <v>50</v>
          </cell>
        </row>
        <row r="28">
          <cell r="C28" t="str">
            <v>山梦娜</v>
          </cell>
          <cell r="D28">
            <v>1433</v>
          </cell>
          <cell r="E28">
            <v>0</v>
          </cell>
        </row>
        <row r="29">
          <cell r="C29" t="str">
            <v>罗景林</v>
          </cell>
          <cell r="D29">
            <v>2129</v>
          </cell>
          <cell r="E29">
            <v>46</v>
          </cell>
        </row>
        <row r="30">
          <cell r="C30" t="str">
            <v>刘景润</v>
          </cell>
          <cell r="D30">
            <v>10229</v>
          </cell>
          <cell r="E30">
            <v>50</v>
          </cell>
        </row>
        <row r="31">
          <cell r="C31" t="str">
            <v>李雅琦</v>
          </cell>
          <cell r="D31">
            <v>10230</v>
          </cell>
          <cell r="E31">
            <v>50</v>
          </cell>
        </row>
        <row r="32">
          <cell r="C32" t="str">
            <v>张雪</v>
          </cell>
          <cell r="D32">
            <v>1231</v>
          </cell>
          <cell r="E32">
            <v>50</v>
          </cell>
        </row>
        <row r="33">
          <cell r="C33" t="str">
            <v>刘展波</v>
          </cell>
          <cell r="D33">
            <v>1479</v>
          </cell>
          <cell r="E33">
            <v>45</v>
          </cell>
        </row>
        <row r="34">
          <cell r="C34" t="str">
            <v>段晶晶</v>
          </cell>
          <cell r="D34">
            <v>1990</v>
          </cell>
          <cell r="E34">
            <v>50</v>
          </cell>
        </row>
        <row r="35">
          <cell r="C35" t="str">
            <v>王卓祺</v>
          </cell>
          <cell r="D35">
            <v>2015</v>
          </cell>
          <cell r="E35">
            <v>48</v>
          </cell>
        </row>
        <row r="36">
          <cell r="C36" t="str">
            <v>桑文静</v>
          </cell>
          <cell r="D36">
            <v>2173</v>
          </cell>
          <cell r="E36">
            <v>48</v>
          </cell>
        </row>
        <row r="37">
          <cell r="C37" t="str">
            <v>张旺宁</v>
          </cell>
          <cell r="D37">
            <v>1235</v>
          </cell>
          <cell r="E37">
            <v>48</v>
          </cell>
        </row>
        <row r="38">
          <cell r="C38" t="str">
            <v>雷红涛</v>
          </cell>
          <cell r="D38">
            <v>1863</v>
          </cell>
          <cell r="E38">
            <v>50</v>
          </cell>
        </row>
        <row r="39">
          <cell r="C39" t="str">
            <v>应建利</v>
          </cell>
          <cell r="D39">
            <v>1951</v>
          </cell>
          <cell r="E39">
            <v>50</v>
          </cell>
        </row>
        <row r="40">
          <cell r="C40" t="str">
            <v>张迎泽</v>
          </cell>
          <cell r="D40">
            <v>1248</v>
          </cell>
          <cell r="E40">
            <v>50</v>
          </cell>
        </row>
        <row r="41">
          <cell r="C41" t="str">
            <v>李忠鹏</v>
          </cell>
          <cell r="D41">
            <v>1712</v>
          </cell>
          <cell r="E41">
            <v>50</v>
          </cell>
        </row>
        <row r="42">
          <cell r="C42" t="str">
            <v>郭帅</v>
          </cell>
          <cell r="D42">
            <v>1719</v>
          </cell>
          <cell r="E42">
            <v>50</v>
          </cell>
        </row>
        <row r="43">
          <cell r="C43" t="str">
            <v>刘一星</v>
          </cell>
          <cell r="D43">
            <v>1750</v>
          </cell>
          <cell r="E43">
            <v>48</v>
          </cell>
        </row>
        <row r="44">
          <cell r="C44" t="str">
            <v>王会闯</v>
          </cell>
          <cell r="D44">
            <v>1821</v>
          </cell>
          <cell r="E44">
            <v>50</v>
          </cell>
        </row>
        <row r="45">
          <cell r="C45" t="str">
            <v>魏磊</v>
          </cell>
          <cell r="D45">
            <v>1931</v>
          </cell>
          <cell r="E45">
            <v>50</v>
          </cell>
        </row>
        <row r="46">
          <cell r="C46" t="str">
            <v>张镇</v>
          </cell>
          <cell r="D46">
            <v>2190</v>
          </cell>
          <cell r="E46">
            <v>48</v>
          </cell>
        </row>
        <row r="47">
          <cell r="C47" t="str">
            <v>刘丰</v>
          </cell>
          <cell r="D47">
            <v>2065</v>
          </cell>
          <cell r="E47">
            <v>50</v>
          </cell>
        </row>
        <row r="48">
          <cell r="C48" t="str">
            <v>刘姿阳</v>
          </cell>
          <cell r="D48">
            <v>2050</v>
          </cell>
          <cell r="E48">
            <v>50</v>
          </cell>
        </row>
        <row r="49">
          <cell r="C49" t="str">
            <v>刘海君</v>
          </cell>
          <cell r="D49">
            <v>2163</v>
          </cell>
          <cell r="E49">
            <v>48</v>
          </cell>
        </row>
        <row r="50">
          <cell r="C50" t="str">
            <v>赵梓源</v>
          </cell>
          <cell r="D50">
            <v>2151</v>
          </cell>
          <cell r="E50">
            <v>50</v>
          </cell>
        </row>
        <row r="51">
          <cell r="C51" t="str">
            <v>王妮妮</v>
          </cell>
          <cell r="D51">
            <v>1739</v>
          </cell>
          <cell r="E51">
            <v>50</v>
          </cell>
        </row>
        <row r="52">
          <cell r="C52" t="str">
            <v>杨海超</v>
          </cell>
          <cell r="D52">
            <v>10211</v>
          </cell>
          <cell r="E52">
            <v>50</v>
          </cell>
        </row>
        <row r="53">
          <cell r="C53" t="str">
            <v>杨学智</v>
          </cell>
          <cell r="D53">
            <v>10207</v>
          </cell>
          <cell r="E53">
            <v>50</v>
          </cell>
        </row>
        <row r="54">
          <cell r="C54" t="str">
            <v>邢亚晶</v>
          </cell>
          <cell r="D54">
            <v>2216</v>
          </cell>
          <cell r="E54">
            <v>50</v>
          </cell>
        </row>
        <row r="55">
          <cell r="C55" t="str">
            <v>江银涛</v>
          </cell>
          <cell r="D55">
            <v>10220</v>
          </cell>
          <cell r="E55">
            <v>50</v>
          </cell>
        </row>
        <row r="56">
          <cell r="C56" t="str">
            <v>王宇</v>
          </cell>
          <cell r="D56">
            <v>1392</v>
          </cell>
          <cell r="E56">
            <v>50</v>
          </cell>
        </row>
        <row r="57">
          <cell r="C57" t="str">
            <v>王磊</v>
          </cell>
          <cell r="D57">
            <v>1402</v>
          </cell>
          <cell r="E57">
            <v>50</v>
          </cell>
        </row>
        <row r="58">
          <cell r="C58" t="str">
            <v>李腾</v>
          </cell>
          <cell r="D58">
            <v>1778</v>
          </cell>
          <cell r="E58">
            <v>50</v>
          </cell>
        </row>
        <row r="59">
          <cell r="C59" t="str">
            <v>杨晓娟</v>
          </cell>
          <cell r="D59">
            <v>2024</v>
          </cell>
          <cell r="E59">
            <v>50</v>
          </cell>
        </row>
        <row r="60">
          <cell r="C60" t="str">
            <v>刘泽铭</v>
          </cell>
          <cell r="D60">
            <v>10221</v>
          </cell>
          <cell r="E60">
            <v>50</v>
          </cell>
        </row>
        <row r="61">
          <cell r="C61" t="str">
            <v>罗志成</v>
          </cell>
          <cell r="D61">
            <v>856</v>
          </cell>
          <cell r="E61">
            <v>50</v>
          </cell>
        </row>
        <row r="62">
          <cell r="C62" t="str">
            <v>李富平</v>
          </cell>
          <cell r="D62">
            <v>1883</v>
          </cell>
          <cell r="E62">
            <v>50</v>
          </cell>
        </row>
        <row r="63">
          <cell r="C63" t="str">
            <v>孙业民</v>
          </cell>
          <cell r="D63">
            <v>2140</v>
          </cell>
          <cell r="E63">
            <v>50</v>
          </cell>
        </row>
        <row r="64">
          <cell r="C64" t="str">
            <v>滕永达</v>
          </cell>
          <cell r="D64">
            <v>2004</v>
          </cell>
          <cell r="E64">
            <v>50</v>
          </cell>
        </row>
        <row r="65">
          <cell r="C65" t="str">
            <v>王奎举</v>
          </cell>
          <cell r="D65">
            <v>1687</v>
          </cell>
          <cell r="E65">
            <v>50</v>
          </cell>
        </row>
        <row r="66">
          <cell r="C66" t="str">
            <v>杨晋</v>
          </cell>
          <cell r="D66">
            <v>1849</v>
          </cell>
          <cell r="E66">
            <v>50</v>
          </cell>
        </row>
        <row r="67">
          <cell r="C67" t="str">
            <v>蔡虎</v>
          </cell>
          <cell r="D67">
            <v>2075</v>
          </cell>
          <cell r="E67">
            <v>50</v>
          </cell>
        </row>
        <row r="68">
          <cell r="C68" t="str">
            <v>许泳</v>
          </cell>
          <cell r="D68">
            <v>1798</v>
          </cell>
          <cell r="E68">
            <v>50</v>
          </cell>
        </row>
        <row r="69">
          <cell r="C69" t="str">
            <v>卢承哲</v>
          </cell>
          <cell r="D69">
            <v>10216</v>
          </cell>
          <cell r="E69">
            <v>50</v>
          </cell>
        </row>
        <row r="70">
          <cell r="C70" t="str">
            <v>吴双霞</v>
          </cell>
          <cell r="D70">
            <v>1030</v>
          </cell>
          <cell r="E70">
            <v>50</v>
          </cell>
        </row>
        <row r="71">
          <cell r="C71" t="str">
            <v>彭钰翔</v>
          </cell>
          <cell r="D71">
            <v>1748</v>
          </cell>
          <cell r="E71">
            <v>50</v>
          </cell>
        </row>
        <row r="72">
          <cell r="C72" t="str">
            <v>文诚琛</v>
          </cell>
          <cell r="D72">
            <v>2162</v>
          </cell>
          <cell r="E72">
            <v>50</v>
          </cell>
        </row>
        <row r="73">
          <cell r="C73" t="str">
            <v>严俊文</v>
          </cell>
          <cell r="D73">
            <v>2048</v>
          </cell>
          <cell r="E73">
            <v>50</v>
          </cell>
        </row>
        <row r="74">
          <cell r="C74" t="str">
            <v>文云祥</v>
          </cell>
          <cell r="D74">
            <v>1923</v>
          </cell>
          <cell r="E74">
            <v>50</v>
          </cell>
        </row>
        <row r="75">
          <cell r="C75" t="str">
            <v>刘旺1</v>
          </cell>
          <cell r="D75">
            <v>1335</v>
          </cell>
          <cell r="E75">
            <v>50</v>
          </cell>
        </row>
        <row r="76">
          <cell r="C76" t="str">
            <v>刘旺</v>
          </cell>
          <cell r="D76">
            <v>805</v>
          </cell>
          <cell r="E76" t="str">
            <v>C-</v>
          </cell>
        </row>
        <row r="77">
          <cell r="C77" t="str">
            <v>梁达亮</v>
          </cell>
          <cell r="D77">
            <v>1832</v>
          </cell>
          <cell r="E77">
            <v>50</v>
          </cell>
        </row>
        <row r="78">
          <cell r="C78" t="str">
            <v>王乐莹</v>
          </cell>
          <cell r="D78">
            <v>2166</v>
          </cell>
          <cell r="E78">
            <v>50</v>
          </cell>
        </row>
        <row r="79">
          <cell r="C79" t="str">
            <v>任涛民</v>
          </cell>
          <cell r="D79">
            <v>1655</v>
          </cell>
          <cell r="E79">
            <v>50</v>
          </cell>
        </row>
        <row r="80">
          <cell r="C80" t="str">
            <v>曾亮</v>
          </cell>
          <cell r="D80">
            <v>1952</v>
          </cell>
          <cell r="E80">
            <v>50</v>
          </cell>
        </row>
        <row r="81">
          <cell r="C81" t="str">
            <v>翟盼</v>
          </cell>
          <cell r="D81">
            <v>2195</v>
          </cell>
          <cell r="E81">
            <v>50</v>
          </cell>
        </row>
        <row r="82">
          <cell r="C82" t="str">
            <v>张鹏飞</v>
          </cell>
          <cell r="D82">
            <v>1259</v>
          </cell>
          <cell r="E82">
            <v>50</v>
          </cell>
        </row>
        <row r="83">
          <cell r="C83" t="str">
            <v>陈炜阳</v>
          </cell>
          <cell r="D83">
            <v>1413</v>
          </cell>
          <cell r="E83">
            <v>50</v>
          </cell>
        </row>
        <row r="84">
          <cell r="C84" t="str">
            <v>王希</v>
          </cell>
          <cell r="D84">
            <v>1608</v>
          </cell>
          <cell r="E84">
            <v>50</v>
          </cell>
        </row>
        <row r="85">
          <cell r="C85" t="str">
            <v>尚玉龙</v>
          </cell>
          <cell r="D85">
            <v>2006</v>
          </cell>
          <cell r="E85">
            <v>50</v>
          </cell>
        </row>
        <row r="86">
          <cell r="C86" t="str">
            <v>黄立</v>
          </cell>
          <cell r="D86">
            <v>10185</v>
          </cell>
          <cell r="E86">
            <v>50</v>
          </cell>
        </row>
        <row r="87">
          <cell r="C87" t="str">
            <v>王伟</v>
          </cell>
          <cell r="D87">
            <v>1303</v>
          </cell>
          <cell r="E87">
            <v>48</v>
          </cell>
        </row>
        <row r="88">
          <cell r="C88" t="str">
            <v>王子龙</v>
          </cell>
          <cell r="D88">
            <v>1842</v>
          </cell>
          <cell r="E88">
            <v>50</v>
          </cell>
        </row>
        <row r="89">
          <cell r="C89" t="str">
            <v>康钧威</v>
          </cell>
          <cell r="D89">
            <v>1111</v>
          </cell>
          <cell r="E89">
            <v>50</v>
          </cell>
        </row>
        <row r="90">
          <cell r="C90" t="str">
            <v>李远明</v>
          </cell>
          <cell r="D90">
            <v>1386</v>
          </cell>
          <cell r="E90">
            <v>50</v>
          </cell>
        </row>
        <row r="91">
          <cell r="C91" t="str">
            <v>周子峰</v>
          </cell>
          <cell r="D91">
            <v>2054</v>
          </cell>
          <cell r="E91">
            <v>50</v>
          </cell>
        </row>
        <row r="92">
          <cell r="C92" t="str">
            <v>杨勇</v>
          </cell>
          <cell r="D92">
            <v>2062</v>
          </cell>
          <cell r="E92">
            <v>50</v>
          </cell>
        </row>
        <row r="93">
          <cell r="C93" t="str">
            <v>蒋维</v>
          </cell>
          <cell r="D93">
            <v>709</v>
          </cell>
          <cell r="E93">
            <v>50</v>
          </cell>
        </row>
        <row r="94">
          <cell r="C94" t="str">
            <v>张岩</v>
          </cell>
          <cell r="D94">
            <v>1826</v>
          </cell>
          <cell r="E94">
            <v>50</v>
          </cell>
        </row>
        <row r="95">
          <cell r="C95" t="str">
            <v>厉黔龙</v>
          </cell>
          <cell r="D95">
            <v>1020</v>
          </cell>
          <cell r="E95">
            <v>50</v>
          </cell>
        </row>
        <row r="96">
          <cell r="C96" t="str">
            <v>徐冬梅</v>
          </cell>
          <cell r="D96">
            <v>572</v>
          </cell>
          <cell r="E96">
            <v>50</v>
          </cell>
        </row>
        <row r="97">
          <cell r="C97" t="str">
            <v>刘竹青</v>
          </cell>
          <cell r="D97">
            <v>1698</v>
          </cell>
          <cell r="E97">
            <v>50</v>
          </cell>
        </row>
        <row r="98">
          <cell r="C98" t="str">
            <v>凌思安</v>
          </cell>
          <cell r="D98">
            <v>809</v>
          </cell>
          <cell r="E98">
            <v>50</v>
          </cell>
        </row>
        <row r="99">
          <cell r="C99" t="str">
            <v>吴发立</v>
          </cell>
          <cell r="D99">
            <v>1440</v>
          </cell>
          <cell r="E99" t="str">
            <v>C-</v>
          </cell>
        </row>
        <row r="100">
          <cell r="C100" t="str">
            <v>王光磊</v>
          </cell>
          <cell r="D100">
            <v>2039</v>
          </cell>
        </row>
        <row r="101">
          <cell r="C101" t="str">
            <v>陈志鹏</v>
          </cell>
          <cell r="D101">
            <v>2212</v>
          </cell>
          <cell r="E101">
            <v>50</v>
          </cell>
        </row>
        <row r="102">
          <cell r="C102" t="str">
            <v>荣立飞</v>
          </cell>
          <cell r="D102">
            <v>1147</v>
          </cell>
          <cell r="E102">
            <v>50</v>
          </cell>
        </row>
        <row r="103">
          <cell r="C103" t="str">
            <v>王创超</v>
          </cell>
          <cell r="D103">
            <v>1696</v>
          </cell>
          <cell r="E103">
            <v>50</v>
          </cell>
        </row>
        <row r="104">
          <cell r="C104" t="str">
            <v>侯兴刚</v>
          </cell>
          <cell r="D104">
            <v>2127</v>
          </cell>
          <cell r="E104">
            <v>50</v>
          </cell>
        </row>
        <row r="105">
          <cell r="C105" t="str">
            <v>孙爽</v>
          </cell>
          <cell r="D105">
            <v>10218</v>
          </cell>
          <cell r="E105">
            <v>50</v>
          </cell>
        </row>
        <row r="106">
          <cell r="C106" t="str">
            <v>万鑫波</v>
          </cell>
          <cell r="D106">
            <v>2218</v>
          </cell>
          <cell r="E106">
            <v>50</v>
          </cell>
        </row>
        <row r="107">
          <cell r="C107" t="str">
            <v>孙超</v>
          </cell>
          <cell r="D107">
            <v>1689</v>
          </cell>
          <cell r="E107">
            <v>50</v>
          </cell>
        </row>
        <row r="108">
          <cell r="C108" t="str">
            <v>王昊轩</v>
          </cell>
          <cell r="D108">
            <v>1968</v>
          </cell>
          <cell r="E108">
            <v>50</v>
          </cell>
        </row>
        <row r="109">
          <cell r="C109" t="str">
            <v>袁龙行</v>
          </cell>
          <cell r="D109">
            <v>1972</v>
          </cell>
          <cell r="E109">
            <v>50</v>
          </cell>
        </row>
        <row r="110">
          <cell r="C110" t="str">
            <v>杨瑞馨</v>
          </cell>
          <cell r="D110">
            <v>1961</v>
          </cell>
          <cell r="E110">
            <v>50</v>
          </cell>
        </row>
        <row r="111">
          <cell r="C111" t="str">
            <v>张迪</v>
          </cell>
          <cell r="D111">
            <v>1919</v>
          </cell>
          <cell r="E111">
            <v>50</v>
          </cell>
        </row>
        <row r="112">
          <cell r="C112" t="str">
            <v>崔行</v>
          </cell>
          <cell r="D112">
            <v>2171</v>
          </cell>
          <cell r="E112">
            <v>50</v>
          </cell>
        </row>
        <row r="113">
          <cell r="C113" t="str">
            <v>陈章鸣</v>
          </cell>
          <cell r="D113">
            <v>1261</v>
          </cell>
          <cell r="E113">
            <v>50</v>
          </cell>
        </row>
        <row r="114">
          <cell r="C114" t="str">
            <v>秦江维</v>
          </cell>
          <cell r="D114">
            <v>1531</v>
          </cell>
          <cell r="E114">
            <v>50</v>
          </cell>
        </row>
        <row r="115">
          <cell r="C115" t="str">
            <v>刘彦龙</v>
          </cell>
          <cell r="D115">
            <v>1122</v>
          </cell>
          <cell r="E115">
            <v>50</v>
          </cell>
        </row>
        <row r="116">
          <cell r="C116" t="str">
            <v>龚升俊</v>
          </cell>
          <cell r="D116">
            <v>555</v>
          </cell>
          <cell r="E116">
            <v>50</v>
          </cell>
        </row>
        <row r="117">
          <cell r="C117" t="str">
            <v>杨毅</v>
          </cell>
          <cell r="D117">
            <v>1376</v>
          </cell>
          <cell r="E117">
            <v>50</v>
          </cell>
        </row>
        <row r="118">
          <cell r="C118" t="str">
            <v>余经猷</v>
          </cell>
          <cell r="D118">
            <v>1588</v>
          </cell>
          <cell r="E118">
            <v>50</v>
          </cell>
        </row>
        <row r="119">
          <cell r="C119" t="str">
            <v>邓钲澎</v>
          </cell>
          <cell r="D119">
            <v>1688</v>
          </cell>
          <cell r="E119">
            <v>50</v>
          </cell>
        </row>
        <row r="120">
          <cell r="C120" t="str">
            <v>高佳伟</v>
          </cell>
          <cell r="D120">
            <v>1285</v>
          </cell>
          <cell r="E120">
            <v>50</v>
          </cell>
        </row>
        <row r="121">
          <cell r="C121" t="str">
            <v>罗西兴</v>
          </cell>
          <cell r="D121">
            <v>1323</v>
          </cell>
          <cell r="E121">
            <v>50</v>
          </cell>
        </row>
        <row r="122">
          <cell r="C122" t="str">
            <v>李隆基</v>
          </cell>
          <cell r="D122">
            <v>1388</v>
          </cell>
          <cell r="E122">
            <v>50</v>
          </cell>
        </row>
        <row r="123">
          <cell r="C123" t="str">
            <v>韩雨欣</v>
          </cell>
          <cell r="D123">
            <v>2170</v>
          </cell>
          <cell r="E123">
            <v>50</v>
          </cell>
        </row>
        <row r="124">
          <cell r="C124" t="str">
            <v>刘慧东</v>
          </cell>
          <cell r="D124">
            <v>1326</v>
          </cell>
          <cell r="E124">
            <v>50</v>
          </cell>
        </row>
        <row r="125">
          <cell r="C125" t="str">
            <v>史胜利</v>
          </cell>
          <cell r="D125">
            <v>1962</v>
          </cell>
          <cell r="E125">
            <v>50</v>
          </cell>
        </row>
        <row r="126">
          <cell r="C126" t="str">
            <v>夏冰冰</v>
          </cell>
          <cell r="D126">
            <v>1896</v>
          </cell>
          <cell r="E126" t="str">
            <v>C-</v>
          </cell>
        </row>
        <row r="127">
          <cell r="C127" t="str">
            <v>常锦锋</v>
          </cell>
          <cell r="D127">
            <v>1908</v>
          </cell>
          <cell r="E127">
            <v>50</v>
          </cell>
        </row>
        <row r="128">
          <cell r="C128" t="str">
            <v>路晓梦</v>
          </cell>
          <cell r="D128">
            <v>1865</v>
          </cell>
          <cell r="E128">
            <v>50</v>
          </cell>
        </row>
        <row r="129">
          <cell r="C129" t="str">
            <v>王耀波</v>
          </cell>
          <cell r="D129">
            <v>1973</v>
          </cell>
          <cell r="E129">
            <v>48</v>
          </cell>
        </row>
        <row r="130">
          <cell r="C130" t="str">
            <v>刘珣</v>
          </cell>
          <cell r="D130">
            <v>2200</v>
          </cell>
          <cell r="E130">
            <v>50</v>
          </cell>
        </row>
        <row r="131">
          <cell r="C131" t="str">
            <v>赵浪然</v>
          </cell>
          <cell r="D131">
            <v>2270</v>
          </cell>
          <cell r="E131">
            <v>50</v>
          </cell>
        </row>
        <row r="132">
          <cell r="C132" t="str">
            <v>王永山</v>
          </cell>
          <cell r="D132">
            <v>10209</v>
          </cell>
          <cell r="E132">
            <v>40</v>
          </cell>
        </row>
        <row r="133">
          <cell r="C133" t="str">
            <v>卫鹏</v>
          </cell>
          <cell r="D133">
            <v>1941</v>
          </cell>
          <cell r="E133">
            <v>50</v>
          </cell>
        </row>
        <row r="134">
          <cell r="C134" t="str">
            <v>闫飞飞</v>
          </cell>
          <cell r="D134">
            <v>1837</v>
          </cell>
          <cell r="E134">
            <v>50</v>
          </cell>
        </row>
        <row r="135">
          <cell r="C135" t="str">
            <v>靖哲</v>
          </cell>
          <cell r="D135">
            <v>1438</v>
          </cell>
          <cell r="E135" t="str">
            <v>C-</v>
          </cell>
        </row>
        <row r="136">
          <cell r="C136" t="str">
            <v>孙浩</v>
          </cell>
          <cell r="D136">
            <v>1998</v>
          </cell>
          <cell r="E136">
            <v>50</v>
          </cell>
        </row>
        <row r="137">
          <cell r="C137" t="str">
            <v>李欣宇</v>
          </cell>
          <cell r="D137">
            <v>2003</v>
          </cell>
          <cell r="E137">
            <v>48</v>
          </cell>
        </row>
        <row r="138">
          <cell r="C138" t="str">
            <v>范飞飞</v>
          </cell>
          <cell r="D138">
            <v>1503</v>
          </cell>
          <cell r="E138">
            <v>50</v>
          </cell>
        </row>
        <row r="139">
          <cell r="C139" t="str">
            <v>杜志恒</v>
          </cell>
          <cell r="D139">
            <v>2167</v>
          </cell>
          <cell r="E139">
            <v>50</v>
          </cell>
        </row>
        <row r="140">
          <cell r="C140" t="str">
            <v>李谦</v>
          </cell>
          <cell r="D140">
            <v>2110</v>
          </cell>
          <cell r="E140">
            <v>46</v>
          </cell>
        </row>
        <row r="141">
          <cell r="C141" t="str">
            <v>杨帅</v>
          </cell>
          <cell r="D141">
            <v>1963</v>
          </cell>
          <cell r="E141">
            <v>50</v>
          </cell>
        </row>
        <row r="142">
          <cell r="C142" t="str">
            <v>李刚</v>
          </cell>
          <cell r="D142">
            <v>1567</v>
          </cell>
          <cell r="E142">
            <v>50</v>
          </cell>
        </row>
        <row r="143">
          <cell r="C143" t="str">
            <v>李凡</v>
          </cell>
          <cell r="D143">
            <v>1775</v>
          </cell>
          <cell r="E143">
            <v>48</v>
          </cell>
        </row>
      </sheetData>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V144"/>
  <sheetViews>
    <sheetView tabSelected="1" topLeftCell="B1" workbookViewId="0">
      <pane xSplit="2" ySplit="2" topLeftCell="D41" activePane="bottomRight" state="frozen"/>
      <selection activeCell="A1" sqref="A1"/>
      <selection pane="topRight" activeCell="A1" sqref="A1"/>
      <selection pane="bottomLeft" activeCell="A1" sqref="A1"/>
      <selection pane="bottomRight" activeCell="P46" sqref="P46"/>
    </sheetView>
  </sheetViews>
  <sheetFormatPr baseColWidth="8" defaultColWidth="11.2307692307692" defaultRowHeight="16.8"/>
  <cols>
    <col width="27.3846153846154" customWidth="1" style="1" min="1" max="1"/>
    <col width="8.15384615384615" customWidth="1" style="1" min="2" max="2"/>
    <col width="10" customWidth="1" style="1" min="3" max="3"/>
    <col width="9.69230769230769" customWidth="1" style="1" min="4" max="4"/>
    <col width="12.1538461538462" customWidth="1" style="2" min="5" max="5"/>
    <col width="15" customWidth="1" style="2" min="6" max="6"/>
    <col width="12.1538461538462" customWidth="1" style="2" min="7" max="9"/>
    <col width="13.7788461538462" customWidth="1" style="2" min="10" max="10"/>
    <col width="14.8461538461538" customWidth="1" style="2" min="11" max="11"/>
    <col width="12.1538461538462" customWidth="1" style="2" min="12" max="13"/>
    <col width="11.3846153846154" customWidth="1" style="2" min="14" max="14"/>
    <col width="12.6153846153846" customWidth="1" style="2" min="15" max="15"/>
    <col width="86.375" customWidth="1" style="1" min="16" max="16"/>
    <col width="22.4326923076923" customWidth="1" style="1" min="17" max="17"/>
    <col width="20.5096153846154" customWidth="1" style="1" min="18" max="18"/>
    <col width="21.1538461538462" customWidth="1" style="1" min="19" max="19"/>
    <col width="20.5096153846154" customWidth="1" style="1" min="20" max="20"/>
    <col width="21" customWidth="1" style="1" min="21" max="21"/>
    <col width="17.1538461538462" customWidth="1" style="1" min="22" max="22"/>
    <col width="11.2307692307692" customWidth="1" style="1" min="23" max="16384"/>
  </cols>
  <sheetData>
    <row r="1" ht="17" customHeight="1" s="71">
      <c r="A1" s="3" t="inlineStr">
        <is>
          <t>一级部门</t>
        </is>
      </c>
      <c r="B1" s="3" t="inlineStr">
        <is>
          <t>负责人</t>
        </is>
      </c>
      <c r="C1" s="3" t="inlineStr">
        <is>
          <t>姓名</t>
        </is>
      </c>
      <c r="D1" s="3" t="inlineStr">
        <is>
          <t>工号</t>
        </is>
      </c>
      <c r="E1" s="3" t="inlineStr">
        <is>
          <t>技术级别</t>
        </is>
      </c>
      <c r="F1" s="85" t="inlineStr">
        <is>
          <t>质量分（50）</t>
        </is>
      </c>
      <c r="G1" s="86" t="inlineStr">
        <is>
          <t>工作任务（40）</t>
        </is>
      </c>
      <c r="H1" s="87" t="n"/>
      <c r="I1" s="88" t="n"/>
      <c r="J1" s="22" t="inlineStr">
        <is>
          <t>工作评价（10）</t>
        </is>
      </c>
      <c r="K1" s="88" t="n"/>
      <c r="L1" s="89" t="inlineStr">
        <is>
          <t>加分项（10）</t>
        </is>
      </c>
      <c r="M1" s="90" t="n"/>
      <c r="N1" s="32" t="inlineStr">
        <is>
          <t>绩效总分</t>
        </is>
      </c>
      <c r="O1" s="32" t="inlineStr">
        <is>
          <t>绩效评定</t>
        </is>
      </c>
      <c r="P1" s="33" t="inlineStr">
        <is>
          <t>绩效评价</t>
        </is>
      </c>
      <c r="Q1" s="91" t="inlineStr">
        <is>
          <t>工时情况</t>
        </is>
      </c>
      <c r="R1" s="92" t="n"/>
      <c r="S1" s="92" t="n"/>
      <c r="T1" s="92" t="n"/>
      <c r="U1" s="92" t="n"/>
      <c r="V1" s="90" t="n"/>
    </row>
    <row r="2" ht="34" customHeight="1" s="71">
      <c r="A2" s="93" t="n"/>
      <c r="B2" s="93" t="n"/>
      <c r="C2" s="93" t="n"/>
      <c r="D2" s="93" t="n"/>
      <c r="E2" s="93" t="n"/>
      <c r="F2" s="93" t="n"/>
      <c r="G2" s="15" t="inlineStr">
        <is>
          <t>考核积分</t>
        </is>
      </c>
      <c r="H2" s="16" t="inlineStr">
        <is>
          <t>获得积分</t>
        </is>
      </c>
      <c r="I2" s="25" t="inlineStr">
        <is>
          <t>评价分数</t>
        </is>
      </c>
      <c r="J2" s="26" t="inlineStr">
        <is>
          <t>外部评价</t>
        </is>
      </c>
      <c r="K2" s="27" t="inlineStr">
        <is>
          <t>延长工时情况</t>
        </is>
      </c>
      <c r="L2" s="28" t="inlineStr">
        <is>
          <t>代码评审</t>
        </is>
      </c>
      <c r="M2" s="28" t="inlineStr">
        <is>
          <t>技术贡献</t>
        </is>
      </c>
      <c r="N2" s="94" t="n"/>
      <c r="O2" s="94" t="n"/>
      <c r="P2" s="93" t="n"/>
      <c r="Q2" s="46" t="inlineStr">
        <is>
          <t>月度实际工作日（天）</t>
        </is>
      </c>
      <c r="R2" s="46" t="inlineStr">
        <is>
          <t>月度标准工时（小时）</t>
        </is>
      </c>
      <c r="S2" s="46" t="inlineStr">
        <is>
          <t>月度考勤总工时（小时）</t>
        </is>
      </c>
      <c r="T2" s="46" t="inlineStr">
        <is>
          <t>内控提交工时（小时）</t>
        </is>
      </c>
      <c r="U2" s="46" t="inlineStr">
        <is>
          <t>内控未提交日报次数（次）</t>
        </is>
      </c>
      <c r="V2" s="46" t="inlineStr">
        <is>
          <t>超过22：00打卡次数</t>
        </is>
      </c>
    </row>
    <row r="3" ht="46" customHeight="1" s="71">
      <c r="A3" s="5" t="inlineStr">
        <is>
          <t>集中管控产品线</t>
        </is>
      </c>
      <c r="B3" s="69" t="inlineStr">
        <is>
          <t>付少波</t>
        </is>
      </c>
      <c r="C3" s="47" t="inlineStr">
        <is>
          <t>潘东</t>
        </is>
      </c>
      <c r="D3" s="47" t="inlineStr">
        <is>
          <t>1437</t>
        </is>
      </c>
      <c r="E3" s="47" t="inlineStr">
        <is>
          <t>T6</t>
        </is>
      </c>
      <c r="F3" s="18" t="n">
        <v>50</v>
      </c>
      <c r="G3" s="47" t="n">
        <v>37.8</v>
      </c>
      <c r="H3" s="47" t="n">
        <v>43.37</v>
      </c>
      <c r="I3" s="47" t="n">
        <v>31</v>
      </c>
      <c r="J3" s="95" t="n">
        <v>7</v>
      </c>
      <c r="K3" s="95" t="n">
        <v>0</v>
      </c>
      <c r="L3" s="95" t="n">
        <v>0</v>
      </c>
      <c r="M3" s="95" t="n">
        <v>0</v>
      </c>
      <c r="N3" s="69" t="n">
        <v>88</v>
      </c>
      <c r="O3" s="37" t="inlineStr">
        <is>
          <t>C+</t>
        </is>
      </c>
      <c r="P3" s="40" t="inlineStr">
        <is>
          <t>完成终端541F01、ndlp541、管控540F02版本相关需求功能开发以及支持测试问题修复，整体完成质量较高未出现质量问题，并完成管控541版本所有功能的任务分配以及部分功能的开发验证，保证数据审计组件研发质量的前提下，保证了541版本的研发进度，整体表现较好</t>
        </is>
      </c>
      <c r="Q3" s="47" t="inlineStr">
        <is>
          <t>21.0</t>
        </is>
      </c>
      <c r="R3" s="47" t="inlineStr">
        <is>
          <t>168.00</t>
        </is>
      </c>
      <c r="S3" s="47" t="inlineStr">
        <is>
          <t>165.17</t>
        </is>
      </c>
      <c r="T3" s="47" t="inlineStr">
        <is>
          <t>152.5</t>
        </is>
      </c>
      <c r="U3" s="47" t="inlineStr">
        <is>
          <t>4</t>
        </is>
      </c>
      <c r="V3" s="47" t="inlineStr">
        <is>
          <t>0</t>
        </is>
      </c>
    </row>
    <row r="4" ht="61" customHeight="1" s="71">
      <c r="A4" s="5" t="inlineStr">
        <is>
          <t>集中管控产品线</t>
        </is>
      </c>
      <c r="B4" s="96" t="n"/>
      <c r="C4" s="47" t="inlineStr">
        <is>
          <t>李延</t>
        </is>
      </c>
      <c r="D4" s="47" t="inlineStr">
        <is>
          <t>1727</t>
        </is>
      </c>
      <c r="E4" s="47" t="inlineStr">
        <is>
          <t>T8</t>
        </is>
      </c>
      <c r="F4" s="18" t="n">
        <v>50</v>
      </c>
      <c r="G4" s="47" t="n">
        <v>50.4</v>
      </c>
      <c r="H4" s="47" t="n">
        <v>63.14</v>
      </c>
      <c r="I4" s="47" t="n">
        <v>32</v>
      </c>
      <c r="J4" s="95" t="n">
        <v>7</v>
      </c>
      <c r="K4" s="95" t="n">
        <v>0</v>
      </c>
      <c r="L4" s="95" t="n">
        <v>0</v>
      </c>
      <c r="M4" s="95" t="n">
        <v>2</v>
      </c>
      <c r="N4" s="69" t="n">
        <v>91</v>
      </c>
      <c r="O4" s="37" t="inlineStr">
        <is>
          <t>B</t>
        </is>
      </c>
      <c r="P4" s="40" t="inlineStr">
        <is>
          <t>支持脱敏系统完成oracle数据库协议调研熟悉，datax业务代码逻辑梳理，并支持脱敏完成bom适配、flex适配、结构化大文件脱敏性能优化、datax伪行数据生成等高难度问题，在终端541版本预发布问题资源紧张的情况下积极投入支持输出整体优化方案并实现业务逻辑，中秋节期间支持问题处理保证了终端预发布问题的解决进度</t>
        </is>
      </c>
      <c r="Q4" s="47" t="inlineStr">
        <is>
          <t>20.88</t>
        </is>
      </c>
      <c r="R4" s="47" t="inlineStr">
        <is>
          <t>168.00</t>
        </is>
      </c>
      <c r="S4" s="47" t="inlineStr">
        <is>
          <t>191.95</t>
        </is>
      </c>
      <c r="T4" s="47" t="inlineStr">
        <is>
          <t>178.0</t>
        </is>
      </c>
      <c r="U4" s="47" t="inlineStr">
        <is>
          <t>0</t>
        </is>
      </c>
      <c r="V4" s="47" t="inlineStr">
        <is>
          <t>2</t>
        </is>
      </c>
    </row>
    <row r="5" ht="46" customHeight="1" s="71">
      <c r="A5" s="5" t="inlineStr">
        <is>
          <t>集中管控产品线</t>
        </is>
      </c>
      <c r="B5" s="96" t="n"/>
      <c r="C5" s="47" t="inlineStr">
        <is>
          <t>郝文涛</t>
        </is>
      </c>
      <c r="D5" s="47" t="inlineStr">
        <is>
          <t>1806</t>
        </is>
      </c>
      <c r="E5" s="47" t="inlineStr">
        <is>
          <t>T6</t>
        </is>
      </c>
      <c r="F5" s="18" t="n">
        <v>50</v>
      </c>
      <c r="G5" s="47" t="n">
        <v>37.8</v>
      </c>
      <c r="H5" s="47" t="n">
        <v>46.01</v>
      </c>
      <c r="I5" s="47" t="n">
        <v>32</v>
      </c>
      <c r="J5" s="95" t="n">
        <v>5</v>
      </c>
      <c r="K5" s="95" t="n">
        <v>1</v>
      </c>
      <c r="L5" s="95" t="n">
        <v>0</v>
      </c>
      <c r="M5" s="95" t="n">
        <v>0</v>
      </c>
      <c r="N5" s="69" t="n">
        <v>88</v>
      </c>
      <c r="O5" s="69" t="inlineStr">
        <is>
          <t>C</t>
        </is>
      </c>
      <c r="P5" s="40" t="inlineStr">
        <is>
          <t>完成管控541版本对接脱敏系统、治理系统相关数据对接并联调相关功能，以及完成540F02版本需求开发和测试过程中问题修复，并支持ndlp版本统战部项目问题修复，项目方面支持浙商项目测试过程中问题修复，工作完成较好</t>
        </is>
      </c>
      <c r="Q5" s="47" t="inlineStr">
        <is>
          <t>21.0</t>
        </is>
      </c>
      <c r="R5" s="47" t="inlineStr">
        <is>
          <t>168.00</t>
        </is>
      </c>
      <c r="S5" s="47" t="inlineStr">
        <is>
          <t>207.53</t>
        </is>
      </c>
      <c r="T5" s="47" t="inlineStr">
        <is>
          <t>184.0</t>
        </is>
      </c>
      <c r="U5" s="47" t="inlineStr">
        <is>
          <t>0</t>
        </is>
      </c>
      <c r="V5" s="47" t="inlineStr">
        <is>
          <t>1</t>
        </is>
      </c>
    </row>
    <row r="6" ht="61" customHeight="1" s="71">
      <c r="A6" s="5" t="inlineStr">
        <is>
          <t>集中管控产品线</t>
        </is>
      </c>
      <c r="B6" s="96" t="n"/>
      <c r="C6" s="47" t="inlineStr">
        <is>
          <t>王贤团</t>
        </is>
      </c>
      <c r="D6" s="47" t="inlineStr">
        <is>
          <t>1927</t>
        </is>
      </c>
      <c r="E6" s="47" t="inlineStr">
        <is>
          <t>T6</t>
        </is>
      </c>
      <c r="F6" s="18" t="n">
        <v>50</v>
      </c>
      <c r="G6" s="47" t="n">
        <v>37.8</v>
      </c>
      <c r="H6" s="47" t="n">
        <v>44.4</v>
      </c>
      <c r="I6" s="47" t="n">
        <v>31</v>
      </c>
      <c r="J6" s="95" t="n">
        <v>7</v>
      </c>
      <c r="K6" s="95" t="n">
        <v>0</v>
      </c>
      <c r="L6" s="95" t="n">
        <v>0</v>
      </c>
      <c r="M6" s="95" t="n">
        <v>1</v>
      </c>
      <c r="N6" s="69" t="n">
        <v>89</v>
      </c>
      <c r="O6" s="37" t="inlineStr">
        <is>
          <t>C+</t>
        </is>
      </c>
      <c r="P6" s="40" t="inlineStr">
        <is>
          <t>完成管控核心模块reportstarter、commonstart的fles架构搭建以及适配工作，为后续flex适配打好了基础，并完成541版本、540F02版本新增数审适配、报告模板、文件溯源等重要功能的开发和自测，并在本月后期高效投入541版本新增需求公安场景资产功能的开发以及联调自测，保证了产品提测的进度，研发效率和质量都较好</t>
        </is>
      </c>
      <c r="Q6" s="47" t="inlineStr">
        <is>
          <t>21.0</t>
        </is>
      </c>
      <c r="R6" s="47" t="inlineStr">
        <is>
          <t>168.00</t>
        </is>
      </c>
      <c r="S6" s="47" t="inlineStr">
        <is>
          <t>181.66</t>
        </is>
      </c>
      <c r="T6" s="47" t="inlineStr">
        <is>
          <t>177.5</t>
        </is>
      </c>
      <c r="U6" s="47" t="inlineStr">
        <is>
          <t>0</t>
        </is>
      </c>
      <c r="V6" s="47" t="inlineStr">
        <is>
          <t>0</t>
        </is>
      </c>
    </row>
    <row r="7" ht="46" customHeight="1" s="71">
      <c r="A7" s="5" t="inlineStr">
        <is>
          <t>集中管控产品线</t>
        </is>
      </c>
      <c r="B7" s="96" t="n"/>
      <c r="C7" s="47" t="inlineStr">
        <is>
          <t>王梦琦</t>
        </is>
      </c>
      <c r="D7" s="47" t="inlineStr">
        <is>
          <t>2169</t>
        </is>
      </c>
      <c r="E7" s="47" t="inlineStr">
        <is>
          <t>T2</t>
        </is>
      </c>
      <c r="F7" s="18" t="n">
        <v>50</v>
      </c>
      <c r="G7" s="47" t="n">
        <v>21</v>
      </c>
      <c r="H7" s="47" t="n">
        <v>26.02</v>
      </c>
      <c r="I7" s="47" t="n">
        <v>32</v>
      </c>
      <c r="J7" s="95" t="n">
        <v>5</v>
      </c>
      <c r="K7" s="95" t="n">
        <v>0</v>
      </c>
      <c r="L7" s="95" t="n">
        <v>0</v>
      </c>
      <c r="M7" s="95" t="n">
        <v>0</v>
      </c>
      <c r="N7" s="69" t="n">
        <v>87</v>
      </c>
      <c r="O7" s="69" t="inlineStr">
        <is>
          <t>C</t>
        </is>
      </c>
      <c r="P7" s="40" t="inlineStr">
        <is>
          <t>上半月完成管控产品线数据审计组件哈行项目适配flex，开发效率和质量较好，下半月投入终端产品适配flex工作以及相关测试联调工作，整体按照要求完成了mogdb的适配工作，可以按照要求完成研发任务</t>
        </is>
      </c>
      <c r="Q7" s="47" t="inlineStr">
        <is>
          <t>21.0</t>
        </is>
      </c>
      <c r="R7" s="47" t="inlineStr">
        <is>
          <t>168.00</t>
        </is>
      </c>
      <c r="S7" s="47" t="inlineStr">
        <is>
          <t>197.53</t>
        </is>
      </c>
      <c r="T7" s="47" t="inlineStr">
        <is>
          <t>184.5</t>
        </is>
      </c>
      <c r="U7" s="47" t="inlineStr">
        <is>
          <t>0</t>
        </is>
      </c>
      <c r="V7" s="47" t="inlineStr">
        <is>
          <t>0</t>
        </is>
      </c>
    </row>
    <row r="8" ht="46" customHeight="1" s="71">
      <c r="A8" s="5" t="inlineStr">
        <is>
          <t>集中管控产品线</t>
        </is>
      </c>
      <c r="B8" s="96" t="n"/>
      <c r="C8" s="47" t="inlineStr">
        <is>
          <t>侯文广</t>
        </is>
      </c>
      <c r="D8" s="47" t="inlineStr">
        <is>
          <t>1777</t>
        </is>
      </c>
      <c r="E8" s="47" t="inlineStr">
        <is>
          <t>T6</t>
        </is>
      </c>
      <c r="F8" s="18" t="n">
        <v>40</v>
      </c>
      <c r="G8" s="47" t="n">
        <v>46.2</v>
      </c>
      <c r="H8" s="47" t="n">
        <v>49.15</v>
      </c>
      <c r="I8" s="47" t="n">
        <v>30</v>
      </c>
      <c r="J8" s="95" t="n">
        <v>5</v>
      </c>
      <c r="K8" s="95" t="n">
        <v>2</v>
      </c>
      <c r="L8" s="95" t="n">
        <v>0</v>
      </c>
      <c r="M8" s="95" t="n">
        <v>0</v>
      </c>
      <c r="N8" s="69" t="n">
        <v>77</v>
      </c>
      <c r="O8" s="37" t="inlineStr">
        <is>
          <t>D</t>
        </is>
      </c>
      <c r="P8" s="40" t="inlineStr">
        <is>
          <t>支持管控内蒙、多源数据、太原公安、安盟等项目的适配和现场支持工作，独立支持ndlp541版本统战部需求功能开发以及测试工作，统战部需求问题修复质量较差，存在多个验证不通过和新引入问题，虽属于插入需求时间比较紧张，但是后续需要注意问题验证的质量</t>
        </is>
      </c>
      <c r="Q8" s="47" t="inlineStr">
        <is>
          <t>21.0</t>
        </is>
      </c>
      <c r="R8" s="47" t="inlineStr">
        <is>
          <t>168.00</t>
        </is>
      </c>
      <c r="S8" s="47" t="inlineStr">
        <is>
          <t>215.40</t>
        </is>
      </c>
      <c r="T8" s="47" t="inlineStr">
        <is>
          <t>197.5</t>
        </is>
      </c>
      <c r="U8" s="47" t="inlineStr">
        <is>
          <t>0</t>
        </is>
      </c>
      <c r="V8" s="47" t="inlineStr">
        <is>
          <t>5</t>
        </is>
      </c>
    </row>
    <row r="9" ht="46" customHeight="1" s="71">
      <c r="A9" s="5" t="inlineStr">
        <is>
          <t>集中管控产品线</t>
        </is>
      </c>
      <c r="B9" s="96" t="n"/>
      <c r="C9" s="47" t="inlineStr">
        <is>
          <t>王泽文</t>
        </is>
      </c>
      <c r="D9" s="47" t="inlineStr">
        <is>
          <t>1974</t>
        </is>
      </c>
      <c r="E9" s="47" t="inlineStr">
        <is>
          <t>T6</t>
        </is>
      </c>
      <c r="F9" s="18" t="n">
        <v>50</v>
      </c>
      <c r="G9" s="47" t="n">
        <v>37.8</v>
      </c>
      <c r="H9" s="47" t="n">
        <v>38.09</v>
      </c>
      <c r="I9" s="47" t="n">
        <v>30</v>
      </c>
      <c r="J9" s="95" t="n">
        <v>7</v>
      </c>
      <c r="K9" s="95" t="n">
        <v>0</v>
      </c>
      <c r="L9" s="95" t="n">
        <v>0</v>
      </c>
      <c r="M9" s="95" t="n">
        <v>0</v>
      </c>
      <c r="N9" s="69" t="n">
        <v>87</v>
      </c>
      <c r="O9" s="69" t="inlineStr">
        <is>
          <t>C</t>
        </is>
      </c>
      <c r="P9" s="40" t="inlineStr">
        <is>
          <t>休陪产假一周，回归上班后工作态度积极，完成浙商项目、高法项目、浦发项目、邮储项目、徽商项目、国防科大等多个项目的需求开发以及测试过程中问题修复，问题修复质量较好，并且支持项目现场上线支持和漏洞修复方案输出，保证了任务的完成和任务分考核</t>
        </is>
      </c>
      <c r="Q9" s="47" t="inlineStr">
        <is>
          <t>21.0</t>
        </is>
      </c>
      <c r="R9" s="47" t="inlineStr">
        <is>
          <t>168.00</t>
        </is>
      </c>
      <c r="S9" s="47" t="inlineStr">
        <is>
          <t>152.31</t>
        </is>
      </c>
      <c r="T9" s="47" t="inlineStr">
        <is>
          <t>149.5</t>
        </is>
      </c>
      <c r="U9" s="47" t="inlineStr">
        <is>
          <t>4</t>
        </is>
      </c>
      <c r="V9" s="47" t="inlineStr">
        <is>
          <t>0</t>
        </is>
      </c>
    </row>
    <row r="10" ht="46" customHeight="1" s="71">
      <c r="A10" s="5" t="inlineStr">
        <is>
          <t>集中管控产品线</t>
        </is>
      </c>
      <c r="B10" s="96" t="n"/>
      <c r="C10" s="47" t="inlineStr">
        <is>
          <t>白海洋</t>
        </is>
      </c>
      <c r="D10" s="47" t="inlineStr">
        <is>
          <t>1065</t>
        </is>
      </c>
      <c r="E10" s="47" t="inlineStr">
        <is>
          <t>T8</t>
        </is>
      </c>
      <c r="F10" s="18" t="n">
        <v>48</v>
      </c>
      <c r="G10" s="47" t="n">
        <v>50.4</v>
      </c>
      <c r="H10" s="47" t="n">
        <v>50.5</v>
      </c>
      <c r="I10" s="47" t="n">
        <v>30</v>
      </c>
      <c r="J10" s="95" t="n">
        <v>7</v>
      </c>
      <c r="K10" s="95" t="n">
        <v>1</v>
      </c>
      <c r="L10" s="95" t="n">
        <v>0</v>
      </c>
      <c r="M10" s="95" t="n">
        <v>0</v>
      </c>
      <c r="N10" s="69" t="n">
        <v>86</v>
      </c>
      <c r="O10" s="69" t="inlineStr">
        <is>
          <t>C</t>
        </is>
      </c>
      <c r="P10" s="40" t="inlineStr">
        <is>
          <t>完成治理、存储、管控、脱敏、数审、统一平台、运维多个产品版本和项目的前端研发支持工作，并在终端前端离职情况下承担终端的前端开发工作，完成银联、安盟、国防科大、项目插件库封装等项目支持工作，尤其安盟项目UI规范适配积极主动完成了5个以上产品的适配工作，工作效率高</t>
        </is>
      </c>
      <c r="Q10" s="47" t="inlineStr">
        <is>
          <t>21.0</t>
        </is>
      </c>
      <c r="R10" s="47" t="inlineStr">
        <is>
          <t>168.00</t>
        </is>
      </c>
      <c r="S10" s="47" t="inlineStr">
        <is>
          <t>199.43</t>
        </is>
      </c>
      <c r="T10" s="47" t="inlineStr">
        <is>
          <t>193.7</t>
        </is>
      </c>
      <c r="U10" s="47" t="inlineStr">
        <is>
          <t>0</t>
        </is>
      </c>
      <c r="V10" s="47" t="inlineStr">
        <is>
          <t>0</t>
        </is>
      </c>
    </row>
    <row r="11" ht="46" customHeight="1" s="71">
      <c r="A11" s="5" t="inlineStr">
        <is>
          <t>集中管控产品线</t>
        </is>
      </c>
      <c r="B11" s="96" t="n"/>
      <c r="C11" s="47" t="inlineStr">
        <is>
          <t>刘蓬</t>
        </is>
      </c>
      <c r="D11" s="47" t="inlineStr">
        <is>
          <t>1281</t>
        </is>
      </c>
      <c r="E11" s="47" t="inlineStr">
        <is>
          <t>T7</t>
        </is>
      </c>
      <c r="F11" s="18" t="n">
        <v>50</v>
      </c>
      <c r="G11" s="47" t="n">
        <v>46.2</v>
      </c>
      <c r="H11" s="47" t="n">
        <v>47.69</v>
      </c>
      <c r="I11" s="47" t="n">
        <v>30</v>
      </c>
      <c r="J11" s="95" t="n">
        <v>7</v>
      </c>
      <c r="K11" s="95" t="n">
        <v>0</v>
      </c>
      <c r="L11" s="95" t="n">
        <v>0</v>
      </c>
      <c r="M11" s="95" t="n">
        <v>0</v>
      </c>
      <c r="N11" s="69" t="n">
        <v>87</v>
      </c>
      <c r="O11" s="69" t="inlineStr">
        <is>
          <t>C</t>
        </is>
      </c>
      <c r="P11" s="40" t="inlineStr">
        <is>
          <t>完成管控产品541版本、脱敏260版本、ndlp541版本、管控F02版本等产品版本的前端需求开发工作并配合联调自测，项目方面支持浙商项目、安盟项目、国防科大项目等多个项目的前端开发适配工作，工作完成质量较好</t>
        </is>
      </c>
      <c r="Q11" s="47" t="inlineStr">
        <is>
          <t>21.0</t>
        </is>
      </c>
      <c r="R11" s="47" t="inlineStr">
        <is>
          <t>168.00</t>
        </is>
      </c>
      <c r="S11" s="47" t="inlineStr">
        <is>
          <t>193.95</t>
        </is>
      </c>
      <c r="T11" s="47" t="inlineStr">
        <is>
          <t>190.5</t>
        </is>
      </c>
      <c r="U11" s="47" t="inlineStr">
        <is>
          <t>0</t>
        </is>
      </c>
      <c r="V11" s="47" t="inlineStr">
        <is>
          <t>0</t>
        </is>
      </c>
    </row>
    <row r="12" ht="31" customHeight="1" s="71">
      <c r="A12" s="5" t="inlineStr">
        <is>
          <t>集中管控产品线</t>
        </is>
      </c>
      <c r="B12" s="96" t="n"/>
      <c r="C12" s="47" t="inlineStr">
        <is>
          <t>樊英</t>
        </is>
      </c>
      <c r="D12" s="47" t="inlineStr">
        <is>
          <t>1809</t>
        </is>
      </c>
      <c r="E12" s="47" t="inlineStr">
        <is>
          <t>T4</t>
        </is>
      </c>
      <c r="F12" s="18" t="n">
        <v>50</v>
      </c>
      <c r="G12" s="47" t="n">
        <v>29.4</v>
      </c>
      <c r="H12" s="47" t="n">
        <v>32.63</v>
      </c>
      <c r="I12" s="47" t="n">
        <v>31</v>
      </c>
      <c r="J12" s="95" t="n">
        <v>5</v>
      </c>
      <c r="K12" s="95" t="n">
        <v>0</v>
      </c>
      <c r="L12" s="95" t="n">
        <v>0</v>
      </c>
      <c r="M12" s="95" t="n">
        <v>0</v>
      </c>
      <c r="N12" s="69" t="n">
        <v>86</v>
      </c>
      <c r="O12" s="69" t="inlineStr">
        <is>
          <t>C</t>
        </is>
      </c>
      <c r="P12" s="40" t="inlineStr">
        <is>
          <t>产品方面完成支持治理540版本结构化和非结构化相关需求功能开发，统一平台541版本支持相关前端需求开发，保证了治理540版本的开发和测试过程中的问题修复效率，可以按要求完成任务</t>
        </is>
      </c>
      <c r="Q12" s="47" t="inlineStr">
        <is>
          <t>21.0</t>
        </is>
      </c>
      <c r="R12" s="47" t="inlineStr">
        <is>
          <t>168.00</t>
        </is>
      </c>
      <c r="S12" s="47" t="inlineStr">
        <is>
          <t>174.73</t>
        </is>
      </c>
      <c r="T12" s="47" t="inlineStr">
        <is>
          <t>173.14</t>
        </is>
      </c>
      <c r="U12" s="47" t="inlineStr">
        <is>
          <t>1</t>
        </is>
      </c>
      <c r="V12" s="47" t="inlineStr">
        <is>
          <t>0</t>
        </is>
      </c>
    </row>
    <row r="13" ht="31" customHeight="1" s="71">
      <c r="A13" s="5" t="inlineStr">
        <is>
          <t>集中管控产品线</t>
        </is>
      </c>
      <c r="B13" s="96" t="n"/>
      <c r="C13" s="47" t="inlineStr">
        <is>
          <t>张军</t>
        </is>
      </c>
      <c r="D13" s="47" t="inlineStr">
        <is>
          <t>2175</t>
        </is>
      </c>
      <c r="E13" s="47" t="inlineStr">
        <is>
          <t>T2</t>
        </is>
      </c>
      <c r="F13" s="18" t="n">
        <v>50</v>
      </c>
      <c r="G13" s="47" t="n">
        <v>21</v>
      </c>
      <c r="H13" s="47" t="n">
        <v>24.27</v>
      </c>
      <c r="I13" s="47" t="n">
        <v>31</v>
      </c>
      <c r="J13" s="95" t="n">
        <v>5</v>
      </c>
      <c r="K13" s="95" t="n">
        <v>0</v>
      </c>
      <c r="L13" s="95" t="n">
        <v>0</v>
      </c>
      <c r="M13" s="95" t="n">
        <v>0</v>
      </c>
      <c r="N13" s="69" t="n">
        <v>86</v>
      </c>
      <c r="O13" s="69" t="inlineStr">
        <is>
          <t>C</t>
        </is>
      </c>
      <c r="P13" s="40" t="inlineStr">
        <is>
          <t>独立负责统一版本平台前端需求开发以及问题修复工作，包括移动端、部门周报、项目周报、门户网站等需求功能开发，可以按照要求完成分配的任务</t>
        </is>
      </c>
      <c r="Q13" s="47" t="inlineStr">
        <is>
          <t>21.0</t>
        </is>
      </c>
      <c r="R13" s="47" t="inlineStr">
        <is>
          <t>168.00</t>
        </is>
      </c>
      <c r="S13" s="47" t="inlineStr">
        <is>
          <t>180.62</t>
        </is>
      </c>
      <c r="T13" s="47" t="inlineStr">
        <is>
          <t>178.95</t>
        </is>
      </c>
      <c r="U13" s="47" t="inlineStr">
        <is>
          <t>0</t>
        </is>
      </c>
      <c r="V13" s="47" t="inlineStr">
        <is>
          <t>0</t>
        </is>
      </c>
    </row>
    <row r="14" ht="31" customHeight="1" s="71">
      <c r="A14" s="5" t="inlineStr">
        <is>
          <t>集中管控产品线</t>
        </is>
      </c>
      <c r="B14" s="97" t="n"/>
      <c r="C14" s="47" t="inlineStr">
        <is>
          <t>任建强</t>
        </is>
      </c>
      <c r="D14" s="47" t="inlineStr">
        <is>
          <t>2217</t>
        </is>
      </c>
      <c r="E14" s="47" t="inlineStr">
        <is>
          <t>T2</t>
        </is>
      </c>
      <c r="F14" s="18" t="n">
        <v>50</v>
      </c>
      <c r="G14" s="47" t="n">
        <v>21</v>
      </c>
      <c r="H14" s="47" t="inlineStr">
        <is>
          <t xml:space="preserve"> 
25.46</t>
        </is>
      </c>
      <c r="I14" s="47" t="n">
        <v>32</v>
      </c>
      <c r="J14" s="95" t="n">
        <v>5</v>
      </c>
      <c r="K14" s="95" t="n">
        <v>0</v>
      </c>
      <c r="L14" s="95" t="n">
        <v>0</v>
      </c>
      <c r="M14" s="95" t="n">
        <v>0</v>
      </c>
      <c r="N14" s="69" t="n">
        <v>87</v>
      </c>
      <c r="O14" s="69" t="inlineStr">
        <is>
          <t>C</t>
        </is>
      </c>
      <c r="P14" s="40" t="inlineStr">
        <is>
          <t>支持治理540版本分类分级模板方面需求开发，并熟悉终端前端代码完成终端541版本相关前端代码封装和梳理，并支持安盟项目中管控系统部分UI规范页面适配</t>
        </is>
      </c>
      <c r="Q14" s="47" t="inlineStr">
        <is>
          <t>21.0</t>
        </is>
      </c>
      <c r="R14" s="47" t="inlineStr">
        <is>
          <t>168.00</t>
        </is>
      </c>
      <c r="S14" s="47" t="inlineStr">
        <is>
          <t>188.48</t>
        </is>
      </c>
      <c r="T14" s="47" t="inlineStr">
        <is>
          <t>185.3</t>
        </is>
      </c>
      <c r="U14" s="47" t="inlineStr">
        <is>
          <t>0</t>
        </is>
      </c>
      <c r="V14" s="47" t="inlineStr">
        <is>
          <t>0</t>
        </is>
      </c>
    </row>
    <row r="15">
      <c r="A15" s="5" t="inlineStr">
        <is>
          <t>质量管理部</t>
        </is>
      </c>
      <c r="B15" s="69" t="inlineStr">
        <is>
          <t>闫箐</t>
        </is>
      </c>
      <c r="C15" s="18" t="inlineStr">
        <is>
          <t>权晓茹</t>
        </is>
      </c>
      <c r="D15" s="18" t="n">
        <v>1459</v>
      </c>
      <c r="E15" s="18" t="inlineStr">
        <is>
          <t>T6</t>
        </is>
      </c>
      <c r="F15" s="20">
        <f>VLOOKUP(C15,[1]质量分!B:E,3,FALSE)</f>
        <v/>
      </c>
      <c r="G15" s="20">
        <f>VLOOKUP(C15,[1]系统导出数据!B:M,4,FALSE)</f>
        <v/>
      </c>
      <c r="H15" s="20">
        <f>VLOOKUP(C15,[1]系统导出数据!B:M,5,FALSE)</f>
        <v/>
      </c>
      <c r="I15" s="20">
        <f>VLOOKUP(C15,[1]系统导出数据!B:M,6,FALSE)</f>
        <v/>
      </c>
      <c r="J15" s="20" t="n"/>
      <c r="K15" s="20">
        <f>VLOOKUP(C15,[1]系统导出数据!B:O,14,FALSE)</f>
        <v/>
      </c>
      <c r="L15" s="20" t="n"/>
      <c r="M15" s="20" t="n"/>
      <c r="N15" s="20">
        <f>SUM(I15:M15)+F15</f>
        <v/>
      </c>
      <c r="O15" s="20" t="inlineStr">
        <is>
          <t>C</t>
        </is>
      </c>
      <c r="P15" s="58" t="inlineStr">
        <is>
          <t>休产假</t>
        </is>
      </c>
      <c r="Q15" s="20">
        <f>VLOOKUP(C15,[1]系统导出数据!B:M,7,FALSE)</f>
        <v/>
      </c>
      <c r="R15" s="20">
        <f>VLOOKUP(C15,[1]系统导出数据!B:M,8,FALSE)</f>
        <v/>
      </c>
      <c r="S15" s="20">
        <f>VLOOKUP(C15,[1]系统导出数据!B:M,9,FALSE)</f>
        <v/>
      </c>
      <c r="T15" s="20">
        <f>VLOOKUP(C15,[1]系统导出数据!B:M,10,FALSE)</f>
        <v/>
      </c>
      <c r="U15" s="20">
        <f>VLOOKUP(C15,[1]系统导出数据!B:M,11,FALSE)</f>
        <v/>
      </c>
      <c r="V15" s="20">
        <f>VLOOKUP(C15,[1]系统导出数据!B:M,12,FALSE)</f>
        <v/>
      </c>
    </row>
    <row r="16">
      <c r="A16" s="5" t="inlineStr">
        <is>
          <t>质量管理部</t>
        </is>
      </c>
      <c r="B16" s="96" t="n"/>
      <c r="C16" s="18" t="inlineStr">
        <is>
          <t>郜洁</t>
        </is>
      </c>
      <c r="D16" s="18" t="n">
        <v>1486</v>
      </c>
      <c r="E16" s="18" t="inlineStr">
        <is>
          <t>T7</t>
        </is>
      </c>
      <c r="F16" s="20">
        <f>VLOOKUP(C16,[1]质量分!B:E,3,FALSE)</f>
        <v/>
      </c>
      <c r="G16" s="20">
        <f>VLOOKUP(C16,[1]系统导出数据!B:M,4,FALSE)</f>
        <v/>
      </c>
      <c r="H16" s="20">
        <f>VLOOKUP(C16,[1]系统导出数据!B:M,5,FALSE)</f>
        <v/>
      </c>
      <c r="I16" s="20">
        <f>VLOOKUP(C16,[1]系统导出数据!B:M,6,FALSE)</f>
        <v/>
      </c>
      <c r="J16" s="20" t="n">
        <v>5</v>
      </c>
      <c r="K16" s="20">
        <f>VLOOKUP(C16,[1]系统导出数据!B:O,14,FALSE)</f>
        <v/>
      </c>
      <c r="L16" s="20" t="n"/>
      <c r="M16" s="20" t="n"/>
      <c r="N16" s="20">
        <f>SUM(I16:M16)+F16</f>
        <v/>
      </c>
      <c r="O16" s="20" t="inlineStr">
        <is>
          <t>C</t>
        </is>
      </c>
      <c r="P16" s="58" t="inlineStr">
        <is>
          <t>主要负责自动化测试任务配置实现，ocr以及审批性能方案的输出。各项工作按时保质完成。</t>
        </is>
      </c>
      <c r="Q16" s="20">
        <f>VLOOKUP(C16,[1]系统导出数据!B:M,7,FALSE)</f>
        <v/>
      </c>
      <c r="R16" s="20">
        <f>VLOOKUP(C16,[1]系统导出数据!B:M,8,FALSE)</f>
        <v/>
      </c>
      <c r="S16" s="20">
        <f>VLOOKUP(C16,[1]系统导出数据!B:M,9,FALSE)</f>
        <v/>
      </c>
      <c r="T16" s="20">
        <f>VLOOKUP(C16,[1]系统导出数据!B:M,10,FALSE)</f>
        <v/>
      </c>
      <c r="U16" s="20">
        <f>VLOOKUP(C16,[1]系统导出数据!B:M,11,FALSE)</f>
        <v/>
      </c>
      <c r="V16" s="20">
        <f>VLOOKUP(C16,[1]系统导出数据!B:M,12,FALSE)</f>
        <v/>
      </c>
    </row>
    <row r="17" ht="46" customHeight="1" s="71">
      <c r="A17" s="5" t="inlineStr">
        <is>
          <t>质量管理部</t>
        </is>
      </c>
      <c r="B17" s="96" t="n"/>
      <c r="C17" s="18" t="inlineStr">
        <is>
          <t>郑烨</t>
        </is>
      </c>
      <c r="D17" s="18" t="n">
        <v>2025</v>
      </c>
      <c r="E17" s="18" t="inlineStr">
        <is>
          <t>T5</t>
        </is>
      </c>
      <c r="F17" s="20">
        <f>VLOOKUP(C17,[1]质量分!B:E,3,FALSE)</f>
        <v/>
      </c>
      <c r="G17" s="20">
        <f>VLOOKUP(C17,[1]系统导出数据!B:M,4,FALSE)</f>
        <v/>
      </c>
      <c r="H17" s="20">
        <f>VLOOKUP(C17,[1]系统导出数据!B:M,5,FALSE)</f>
        <v/>
      </c>
      <c r="I17" s="20">
        <f>VLOOKUP(C17,[1]系统导出数据!B:M,6,FALSE)</f>
        <v/>
      </c>
      <c r="J17" s="20" t="n">
        <v>0</v>
      </c>
      <c r="K17" s="20">
        <f>VLOOKUP(C17,[1]系统导出数据!B:O,14,FALSE)</f>
        <v/>
      </c>
      <c r="L17" s="20" t="n"/>
      <c r="M17" s="20" t="n"/>
      <c r="N17" s="20" t="n"/>
      <c r="O17" s="42" t="inlineStr">
        <is>
          <t>D</t>
        </is>
      </c>
      <c r="P17" s="58" t="inlineStr">
        <is>
          <t>主要终端541版本相关项目海南银行、思维传感的升级测试，设备生产以及跨网521版本的性能测试。测试效率不高，任务存在拖延。陕西中烟数据脱敏系统设备生产没有取最新包，生产完邮寄至现场不可用，导致需要在现场重新部署，影响项目进度。</t>
        </is>
      </c>
      <c r="Q17" s="20">
        <f>VLOOKUP(C17,[1]系统导出数据!B:M,7,FALSE)</f>
        <v/>
      </c>
      <c r="R17" s="20">
        <f>VLOOKUP(C17,[1]系统导出数据!B:M,8,FALSE)</f>
        <v/>
      </c>
      <c r="S17" s="20">
        <f>VLOOKUP(C17,[1]系统导出数据!B:M,9,FALSE)</f>
        <v/>
      </c>
      <c r="T17" s="20">
        <f>VLOOKUP(C17,[1]系统导出数据!B:M,10,FALSE)</f>
        <v/>
      </c>
      <c r="U17" s="20">
        <f>VLOOKUP(C17,[1]系统导出数据!B:M,11,FALSE)</f>
        <v/>
      </c>
      <c r="V17" s="20">
        <f>VLOOKUP(C17,[1]系统导出数据!B:M,12,FALSE)</f>
        <v/>
      </c>
    </row>
    <row r="18" ht="31" customHeight="1" s="71">
      <c r="A18" s="5" t="inlineStr">
        <is>
          <t>质量管理部</t>
        </is>
      </c>
      <c r="B18" s="96" t="n"/>
      <c r="C18" s="18" t="inlineStr">
        <is>
          <t>王淑霞</t>
        </is>
      </c>
      <c r="D18" s="18" t="n">
        <v>1229</v>
      </c>
      <c r="E18" s="18" t="inlineStr">
        <is>
          <t>T5</t>
        </is>
      </c>
      <c r="F18" s="20">
        <f>VLOOKUP(C18,[1]质量分!B:E,3,FALSE)</f>
        <v/>
      </c>
      <c r="G18" s="20">
        <f>VLOOKUP(C18,[1]系统导出数据!B:M,4,FALSE)</f>
        <v/>
      </c>
      <c r="H18" s="20">
        <f>VLOOKUP(C18,[1]系统导出数据!B:M,5,FALSE)</f>
        <v/>
      </c>
      <c r="I18" s="20">
        <f>VLOOKUP(C18,[1]系统导出数据!B:M,6,FALSE)</f>
        <v/>
      </c>
      <c r="J18" s="20" t="n">
        <v>5</v>
      </c>
      <c r="K18" s="20">
        <f>VLOOKUP(C18,[1]系统导出数据!B:O,14,FALSE)</f>
        <v/>
      </c>
      <c r="L18" s="20" t="n"/>
      <c r="M18" s="20" t="n"/>
      <c r="N18" s="20">
        <f>SUM(I18:M18)+F18</f>
        <v/>
      </c>
      <c r="O18" s="20" t="inlineStr">
        <is>
          <t>C</t>
        </is>
      </c>
      <c r="P18" s="58" t="inlineStr">
        <is>
          <t>负责国防科大项目脱敏产品公司测试，按时完成项目交付；完成管控V540F02版本测试，测试认真负责，能在测试过程中，完成F版本的用例补充；完成浙商集中管控功能测试，汇报风险及时；</t>
        </is>
      </c>
      <c r="Q18" s="20">
        <f>VLOOKUP(C18,[1]系统导出数据!B:M,7,FALSE)</f>
        <v/>
      </c>
      <c r="R18" s="20">
        <f>VLOOKUP(C18,[1]系统导出数据!B:M,8,FALSE)</f>
        <v/>
      </c>
      <c r="S18" s="20">
        <f>VLOOKUP(C18,[1]系统导出数据!B:M,9,FALSE)</f>
        <v/>
      </c>
      <c r="T18" s="20">
        <f>VLOOKUP(C18,[1]系统导出数据!B:M,10,FALSE)</f>
        <v/>
      </c>
      <c r="U18" s="20">
        <f>VLOOKUP(C18,[1]系统导出数据!B:M,11,FALSE)</f>
        <v/>
      </c>
      <c r="V18" s="20">
        <f>VLOOKUP(C18,[1]系统导出数据!B:M,12,FALSE)</f>
        <v/>
      </c>
    </row>
    <row r="19" ht="31" customHeight="1" s="71">
      <c r="A19" s="5" t="inlineStr">
        <is>
          <t>质量管理部</t>
        </is>
      </c>
      <c r="B19" s="96" t="n"/>
      <c r="C19" s="18" t="inlineStr">
        <is>
          <t>薛苗苗</t>
        </is>
      </c>
      <c r="D19" s="18" t="n">
        <v>1295</v>
      </c>
      <c r="E19" s="18" t="inlineStr">
        <is>
          <t>T6</t>
        </is>
      </c>
      <c r="F19" s="20">
        <f>VLOOKUP(C19,[1]质量分!B:E,3,FALSE)</f>
        <v/>
      </c>
      <c r="G19" s="20">
        <f>VLOOKUP(C19,[1]系统导出数据!B:M,4,FALSE)</f>
        <v/>
      </c>
      <c r="H19" s="20">
        <f>VLOOKUP(C19,[1]系统导出数据!B:M,5,FALSE)</f>
        <v/>
      </c>
      <c r="I19" s="20">
        <f>VLOOKUP(C19,[1]系统导出数据!B:M,6,FALSE)</f>
        <v/>
      </c>
      <c r="J19" s="20" t="n">
        <v>5</v>
      </c>
      <c r="K19" s="20">
        <f>VLOOKUP(C19,[1]系统导出数据!B:O,14,FALSE)</f>
        <v/>
      </c>
      <c r="L19" s="20" t="n"/>
      <c r="M19" s="20" t="n"/>
      <c r="N19" s="20">
        <f>SUM(I19:M19)+F19</f>
        <v/>
      </c>
      <c r="O19" s="20" t="inlineStr">
        <is>
          <t>C</t>
        </is>
      </c>
      <c r="P19" s="58" t="inlineStr">
        <is>
          <t>完成治理产品V540版本功能测试，测试质量良好，能合理利用假期时间，完成部分耗时的性能稳定性测试；本月共请假10个工作日；</t>
        </is>
      </c>
      <c r="Q19" s="20">
        <f>VLOOKUP(C19,[1]系统导出数据!B:M,7,FALSE)</f>
        <v/>
      </c>
      <c r="R19" s="20">
        <f>VLOOKUP(C19,[1]系统导出数据!B:M,8,FALSE)</f>
        <v/>
      </c>
      <c r="S19" s="20">
        <f>VLOOKUP(C19,[1]系统导出数据!B:M,9,FALSE)</f>
        <v/>
      </c>
      <c r="T19" s="20">
        <f>VLOOKUP(C19,[1]系统导出数据!B:M,10,FALSE)</f>
        <v/>
      </c>
      <c r="U19" s="20">
        <f>VLOOKUP(C19,[1]系统导出数据!B:M,11,FALSE)</f>
        <v/>
      </c>
      <c r="V19" s="20">
        <f>VLOOKUP(C19,[1]系统导出数据!B:M,12,FALSE)</f>
        <v/>
      </c>
    </row>
    <row r="20" ht="31" customHeight="1" s="71">
      <c r="A20" s="5" t="inlineStr">
        <is>
          <t>质量管理部</t>
        </is>
      </c>
      <c r="B20" s="96" t="n"/>
      <c r="C20" s="18" t="inlineStr">
        <is>
          <t>张宁</t>
        </is>
      </c>
      <c r="D20" s="18" t="n">
        <v>2001</v>
      </c>
      <c r="E20" s="18" t="inlineStr">
        <is>
          <t>T5</t>
        </is>
      </c>
      <c r="F20" s="20">
        <f>VLOOKUP(C20,[1]质量分!B:E,3,FALSE)</f>
        <v/>
      </c>
      <c r="G20" s="20">
        <f>VLOOKUP(C20,[1]系统导出数据!B:M,4,FALSE)</f>
        <v/>
      </c>
      <c r="H20" s="20">
        <f>VLOOKUP(C20,[1]系统导出数据!B:M,5,FALSE)</f>
        <v/>
      </c>
      <c r="I20" s="20">
        <f>VLOOKUP(C20,[1]系统导出数据!B:M,6,FALSE)</f>
        <v/>
      </c>
      <c r="J20" s="20" t="n">
        <v>0</v>
      </c>
      <c r="K20" s="20">
        <f>VLOOKUP(C20,[1]系统导出数据!B:O,14,FALSE)</f>
        <v/>
      </c>
      <c r="L20" s="20" t="n"/>
      <c r="M20" s="20" t="n"/>
      <c r="N20" s="20">
        <f>SUM(I20:M20)+F20</f>
        <v/>
      </c>
      <c r="O20" s="42" t="inlineStr">
        <is>
          <t>D</t>
        </is>
      </c>
      <c r="P20" s="58" t="inlineStr">
        <is>
          <t>完成浦发三期、邮储、终端540F01产品和项目测试，浦发项目因请假，项目延迟交付一天。完成运维310第一轮功能测试，用户手册输出进度比较慢，质量一般；整体的工作态度和输出不合格。</t>
        </is>
      </c>
      <c r="Q20" s="20">
        <f>VLOOKUP(C20,[1]系统导出数据!B:M,7,FALSE)</f>
        <v/>
      </c>
      <c r="R20" s="20">
        <f>VLOOKUP(C20,[1]系统导出数据!B:M,8,FALSE)</f>
        <v/>
      </c>
      <c r="S20" s="20">
        <f>VLOOKUP(C20,[1]系统导出数据!B:M,9,FALSE)</f>
        <v/>
      </c>
      <c r="T20" s="20">
        <f>VLOOKUP(C20,[1]系统导出数据!B:M,10,FALSE)</f>
        <v/>
      </c>
      <c r="U20" s="20">
        <f>VLOOKUP(C20,[1]系统导出数据!B:M,11,FALSE)</f>
        <v/>
      </c>
      <c r="V20" s="20">
        <f>VLOOKUP(C20,[1]系统导出数据!B:M,12,FALSE)</f>
        <v/>
      </c>
    </row>
    <row r="21" ht="61" customHeight="1" s="71">
      <c r="A21" s="5" t="inlineStr">
        <is>
          <t>质量管理部</t>
        </is>
      </c>
      <c r="B21" s="96" t="n"/>
      <c r="C21" s="18" t="inlineStr">
        <is>
          <t>李松</t>
        </is>
      </c>
      <c r="D21" s="18" t="n">
        <v>1156</v>
      </c>
      <c r="E21" s="18" t="inlineStr">
        <is>
          <t>T6</t>
        </is>
      </c>
      <c r="F21" s="20">
        <f>VLOOKUP(C21,[1]质量分!B:E,3,FALSE)</f>
        <v/>
      </c>
      <c r="G21" s="20">
        <f>VLOOKUP(C21,[1]系统导出数据!B:M,4,FALSE)</f>
        <v/>
      </c>
      <c r="H21" s="20">
        <f>VLOOKUP(C21,[1]系统导出数据!B:M,5,FALSE)</f>
        <v/>
      </c>
      <c r="I21" s="20">
        <f>VLOOKUP(C21,[1]系统导出数据!B:M,6,FALSE)</f>
        <v/>
      </c>
      <c r="J21" s="20" t="n">
        <v>7</v>
      </c>
      <c r="K21" s="20">
        <f>VLOOKUP(C21,[1]系统导出数据!B:O,14,FALSE)</f>
        <v/>
      </c>
      <c r="L21" s="20" t="n"/>
      <c r="M21" s="20" t="n"/>
      <c r="N21" s="20">
        <f>SUM(I21:M21)+F21</f>
        <v/>
      </c>
      <c r="O21" s="42" t="inlineStr">
        <is>
          <t>C+</t>
        </is>
      </c>
      <c r="P21" s="58" t="inlineStr">
        <is>
          <t>完成运维310F01版本，管控540F02版本测试，按期完成项目交付，测试质量良好；负责跟踪治理540版本产品测试，该产品已按期完成预发布；负责统一平台、运维、管控需求变更、计划调整、质量分析报告等工作；作为测试负责人，能够灵活调动整合资源，调整计划，确保F版本交付。自己以身作则加班保障进度，值得肯定。</t>
        </is>
      </c>
      <c r="Q21" s="20">
        <f>VLOOKUP(C21,[1]系统导出数据!B:M,7,FALSE)</f>
        <v/>
      </c>
      <c r="R21" s="20">
        <f>VLOOKUP(C21,[1]系统导出数据!B:M,8,FALSE)</f>
        <v/>
      </c>
      <c r="S21" s="20">
        <f>VLOOKUP(C21,[1]系统导出数据!B:M,9,FALSE)</f>
        <v/>
      </c>
      <c r="T21" s="20">
        <f>VLOOKUP(C21,[1]系统导出数据!B:M,10,FALSE)</f>
        <v/>
      </c>
      <c r="U21" s="20">
        <f>VLOOKUP(C21,[1]系统导出数据!B:M,11,FALSE)</f>
        <v/>
      </c>
      <c r="V21" s="20">
        <f>VLOOKUP(C21,[1]系统导出数据!B:M,12,FALSE)</f>
        <v/>
      </c>
    </row>
    <row r="22" ht="31" customHeight="1" s="71">
      <c r="A22" s="5" t="inlineStr">
        <is>
          <t>质量管理部</t>
        </is>
      </c>
      <c r="B22" s="96" t="n"/>
      <c r="C22" s="18" t="inlineStr">
        <is>
          <t>温雨柔</t>
        </is>
      </c>
      <c r="D22" s="18" t="n">
        <v>2032</v>
      </c>
      <c r="E22" s="18" t="inlineStr">
        <is>
          <t>T5</t>
        </is>
      </c>
      <c r="F22" s="20">
        <f>VLOOKUP(C22,[1]质量分!B:E,3,FALSE)</f>
        <v/>
      </c>
      <c r="G22" s="20">
        <f>VLOOKUP(C22,[1]系统导出数据!B:M,4,FALSE)</f>
        <v/>
      </c>
      <c r="H22" s="18">
        <f>VLOOKUP(C22,[1]系统导出数据!B:M,5,FALSE)</f>
        <v/>
      </c>
      <c r="I22" s="20">
        <f>VLOOKUP(C22,[1]系统导出数据!B:M,6,FALSE)</f>
        <v/>
      </c>
      <c r="J22" s="20" t="n">
        <v>2</v>
      </c>
      <c r="K22" s="20">
        <f>VLOOKUP(C22,[1]系统导出数据!B:O,14,FALSE)</f>
        <v/>
      </c>
      <c r="L22" s="20" t="n"/>
      <c r="M22" s="20" t="n"/>
      <c r="N22" s="20">
        <f>SUM(I22:M22)+F22</f>
        <v/>
      </c>
      <c r="O22" s="42" t="inlineStr">
        <is>
          <t>C-</t>
        </is>
      </c>
      <c r="P22" s="58" t="inlineStr">
        <is>
          <t>负责管控、数审测试用例输出，测试用例输出质量一般，需要修改的部分较多；完成跨网520版本功能测试，本月请假8个工作日，目前已离职；</t>
        </is>
      </c>
      <c r="Q22" s="20">
        <f>VLOOKUP(C22,[1]系统导出数据!B:M,7,FALSE)</f>
        <v/>
      </c>
      <c r="R22" s="20">
        <f>VLOOKUP(C22,[1]系统导出数据!B:M,8,FALSE)</f>
        <v/>
      </c>
      <c r="S22" s="20">
        <f>VLOOKUP(C22,[1]系统导出数据!B:M,9,FALSE)</f>
        <v/>
      </c>
      <c r="T22" s="20">
        <f>VLOOKUP(C22,[1]系统导出数据!B:M,10,FALSE)</f>
        <v/>
      </c>
      <c r="U22" s="20">
        <f>VLOOKUP(C22,[1]系统导出数据!B:M,11,FALSE)</f>
        <v/>
      </c>
      <c r="V22" s="20">
        <f>VLOOKUP(C22,[1]系统导出数据!B:M,12,FALSE)</f>
        <v/>
      </c>
    </row>
    <row r="23" ht="31" customHeight="1" s="71">
      <c r="A23" s="5" t="inlineStr">
        <is>
          <t>质量管理部</t>
        </is>
      </c>
      <c r="B23" s="96" t="n"/>
      <c r="C23" s="18" t="inlineStr">
        <is>
          <t>李倩</t>
        </is>
      </c>
      <c r="D23" s="18" t="n">
        <v>1869</v>
      </c>
      <c r="E23" s="18" t="inlineStr">
        <is>
          <t>T5</t>
        </is>
      </c>
      <c r="F23" s="20">
        <f>VLOOKUP(C23,[1]质量分!B:E,3,FALSE)</f>
        <v/>
      </c>
      <c r="G23" s="20">
        <f>VLOOKUP(C23,[1]系统导出数据!B:M,4,FALSE)</f>
        <v/>
      </c>
      <c r="H23" s="20">
        <f>VLOOKUP(C23,[1]系统导出数据!B:M,5,FALSE)</f>
        <v/>
      </c>
      <c r="I23" s="20">
        <f>VLOOKUP(C23,[1]系统导出数据!B:M,6,FALSE)</f>
        <v/>
      </c>
      <c r="J23" s="20" t="n">
        <v>5</v>
      </c>
      <c r="K23" s="20">
        <f>VLOOKUP(C23,[1]系统导出数据!B:O,14,FALSE)</f>
        <v/>
      </c>
      <c r="L23" s="20" t="n"/>
      <c r="M23" s="20" t="n"/>
      <c r="N23" s="20">
        <f>SUM(I23:M23)+F23</f>
        <v/>
      </c>
      <c r="O23" s="20" t="inlineStr">
        <is>
          <t>C</t>
        </is>
      </c>
      <c r="P23" s="58" t="inlineStr">
        <is>
          <t>完成浙商管控项目测试；完成统一平台541F03测试，按期保质交付；完成运维310版本第一轮功能测试，风险汇报及时；目前管控541第一轮功能测试进行中；</t>
        </is>
      </c>
      <c r="Q23" s="20">
        <f>VLOOKUP(C23,[1]系统导出数据!B:M,7,FALSE)</f>
        <v/>
      </c>
      <c r="R23" s="20">
        <f>VLOOKUP(C23,[1]系统导出数据!B:M,8,FALSE)</f>
        <v/>
      </c>
      <c r="S23" s="20">
        <f>VLOOKUP(C23,[1]系统导出数据!B:M,9,FALSE)</f>
        <v/>
      </c>
      <c r="T23" s="20">
        <f>VLOOKUP(C23,[1]系统导出数据!B:M,10,FALSE)</f>
        <v/>
      </c>
      <c r="U23" s="20">
        <f>VLOOKUP(C23,[1]系统导出数据!B:M,11,FALSE)</f>
        <v/>
      </c>
      <c r="V23" s="20">
        <f>VLOOKUP(C23,[1]系统导出数据!B:M,12,FALSE)</f>
        <v/>
      </c>
    </row>
    <row r="24" ht="46" customHeight="1" s="71">
      <c r="A24" s="5" t="inlineStr">
        <is>
          <t>质量管理部</t>
        </is>
      </c>
      <c r="B24" s="96" t="n"/>
      <c r="C24" s="18" t="inlineStr">
        <is>
          <t>刘馨</t>
        </is>
      </c>
      <c r="D24" s="18" t="n">
        <v>2165</v>
      </c>
      <c r="E24" s="18" t="inlineStr">
        <is>
          <t>T2</t>
        </is>
      </c>
      <c r="F24" s="20">
        <f>VLOOKUP(C24,[1]质量分!B:E,3,FALSE)</f>
        <v/>
      </c>
      <c r="G24" s="20">
        <f>VLOOKUP(C24,[1]系统导出数据!B:M,4,FALSE)</f>
        <v/>
      </c>
      <c r="H24" s="20">
        <f>VLOOKUP(C24,[1]系统导出数据!B:M,5,FALSE)</f>
        <v/>
      </c>
      <c r="I24" s="20">
        <f>VLOOKUP(C24,[1]系统导出数据!B:M,6,FALSE)</f>
        <v/>
      </c>
      <c r="J24" s="20" t="n">
        <v>5</v>
      </c>
      <c r="K24" s="20">
        <f>VLOOKUP(C24,[1]系统导出数据!B:O,14,FALSE)</f>
        <v/>
      </c>
      <c r="L24" s="20" t="n"/>
      <c r="M24" s="20" t="n"/>
      <c r="N24" s="20">
        <f>SUM(I24:M24)+F24</f>
        <v/>
      </c>
      <c r="O24" s="20" t="inlineStr">
        <is>
          <t>C</t>
        </is>
      </c>
      <c r="P24" s="58" t="inlineStr">
        <is>
          <t>完成终端540F01版本测试、高法项目测试，测试质量良好，按期完成产品及项目交付；负责治理540产品测试，作为测试负责人，能较好的跟踪好产品的进度，汇报风险及时，并能及时推进问题解决，表现较好，产品已按期完成预发布；</t>
        </is>
      </c>
      <c r="Q24" s="20">
        <f>VLOOKUP(C24,[1]系统导出数据!B:M,7,FALSE)</f>
        <v/>
      </c>
      <c r="R24" s="20">
        <f>VLOOKUP(C24,[1]系统导出数据!B:M,8,FALSE)</f>
        <v/>
      </c>
      <c r="S24" s="20">
        <f>VLOOKUP(C24,[1]系统导出数据!B:M,9,FALSE)</f>
        <v/>
      </c>
      <c r="T24" s="20">
        <f>VLOOKUP(C24,[1]系统导出数据!B:M,10,FALSE)</f>
        <v/>
      </c>
      <c r="U24" s="20">
        <f>VLOOKUP(C24,[1]系统导出数据!B:M,11,FALSE)</f>
        <v/>
      </c>
      <c r="V24" s="20">
        <f>VLOOKUP(C24,[1]系统导出数据!B:M,12,FALSE)</f>
        <v/>
      </c>
    </row>
    <row r="25" ht="31" customHeight="1" s="71">
      <c r="A25" s="5" t="inlineStr">
        <is>
          <t>质量管理部</t>
        </is>
      </c>
      <c r="B25" s="96" t="n"/>
      <c r="C25" s="18" t="inlineStr">
        <is>
          <t>陈昆钰</t>
        </is>
      </c>
      <c r="D25" s="18" t="n">
        <v>2219</v>
      </c>
      <c r="E25" s="18" t="inlineStr">
        <is>
          <t>T2</t>
        </is>
      </c>
      <c r="F25" s="20">
        <f>VLOOKUP(C25,[1]质量分!B:E,3,FALSE)</f>
        <v/>
      </c>
      <c r="G25" s="20">
        <f>VLOOKUP(C25,[1]系统导出数据!B:M,4,FALSE)</f>
        <v/>
      </c>
      <c r="H25" s="20">
        <f>VLOOKUP(C25,[1]系统导出数据!B:M,5,FALSE)</f>
        <v/>
      </c>
      <c r="I25" s="20">
        <f>VLOOKUP(C25,[1]系统导出数据!B:M,6,FALSE)</f>
        <v/>
      </c>
      <c r="J25" s="20" t="n">
        <v>5</v>
      </c>
      <c r="K25" s="20">
        <f>VLOOKUP(C25,[1]系统导出数据!B:O,14,FALSE)</f>
        <v/>
      </c>
      <c r="L25" s="20" t="n"/>
      <c r="M25" s="20" t="n"/>
      <c r="N25" s="20">
        <f>SUM(I25:M25)+F25</f>
        <v/>
      </c>
      <c r="O25" s="20" t="inlineStr">
        <is>
          <t>C</t>
        </is>
      </c>
      <c r="P25" s="58" t="inlineStr">
        <is>
          <t>完成治理540产品功能测试，主要负责非结构化分类分级及升级模板的测试，测试质量良好，在测试文档输出时，部分图片未更新，已修改；完成国防科大项目治理产品公司测试；</t>
        </is>
      </c>
      <c r="Q25" s="20" t="n"/>
      <c r="R25" s="20" t="n"/>
      <c r="S25" s="20" t="n"/>
      <c r="T25" s="20" t="n"/>
      <c r="U25" s="20" t="n"/>
      <c r="V25" s="20" t="n"/>
    </row>
    <row r="26" ht="76" customHeight="1" s="71">
      <c r="A26" s="5" t="inlineStr">
        <is>
          <t>质量管理部</t>
        </is>
      </c>
      <c r="B26" s="96" t="n"/>
      <c r="C26" s="18" t="inlineStr">
        <is>
          <t>王柳杰</t>
        </is>
      </c>
      <c r="D26" s="18" t="n">
        <v>1236</v>
      </c>
      <c r="E26" s="18" t="inlineStr">
        <is>
          <t>T6</t>
        </is>
      </c>
      <c r="F26" s="20">
        <f>VLOOKUP(C26,[1]质量分!B:E,3,FALSE)</f>
        <v/>
      </c>
      <c r="G26" s="20">
        <f>VLOOKUP(C26,[1]系统导出数据!B:M,4,FALSE)</f>
        <v/>
      </c>
      <c r="H26" s="20">
        <f>VLOOKUP(C26,[1]系统导出数据!B:M,5,FALSE)</f>
        <v/>
      </c>
      <c r="I26" s="20">
        <f>VLOOKUP(C26,[1]系统导出数据!B:M,6,FALSE)</f>
        <v/>
      </c>
      <c r="J26" s="20" t="n">
        <v>9</v>
      </c>
      <c r="K26" s="20">
        <f>VLOOKUP(C26,[1]系统导出数据!B:O,14,FALSE)</f>
        <v/>
      </c>
      <c r="L26" s="20" t="n"/>
      <c r="M26" s="20" t="n"/>
      <c r="N26" s="20">
        <f>SUM(I26:M26)+F26</f>
        <v/>
      </c>
      <c r="O26" s="42" t="inlineStr">
        <is>
          <t>B</t>
        </is>
      </c>
      <c r="P26" s="58" t="inlineStr">
        <is>
          <t>负责终端V541版本预发布问题跟进和验证、终端V541-F01版本多个项目测试计划的制定和测试进度跟进，跟进合规V510、跨网V521版版测试。完成移动警务项目测试用例的输出、内测环境日常运维和实习生培训工作。在验证终端V541版本预发布问题：审计日志异常处理时，中秋假期远程加班3天，联系研发定位问题并验证功能，保证了产品的交付。作为测试负责人，在工作跟进中及时规避风险解决问题，确保9月份的上海银行、终端541的正常交付。</t>
        </is>
      </c>
      <c r="Q26" s="20">
        <f>VLOOKUP(C26,[1]系统导出数据!B:M,7,FALSE)</f>
        <v/>
      </c>
      <c r="R26" s="20">
        <f>VLOOKUP(C26,[1]系统导出数据!B:M,8,FALSE)</f>
        <v/>
      </c>
      <c r="S26" s="20">
        <f>VLOOKUP(C26,[1]系统导出数据!B:M,9,FALSE)</f>
        <v/>
      </c>
      <c r="T26" s="20">
        <f>VLOOKUP(C26,[1]系统导出数据!B:M,10,FALSE)</f>
        <v/>
      </c>
      <c r="U26" s="20">
        <f>VLOOKUP(C26,[1]系统导出数据!B:M,11,FALSE)</f>
        <v/>
      </c>
      <c r="V26" s="20">
        <f>VLOOKUP(C26,[1]系统导出数据!B:M,12,FALSE)</f>
        <v/>
      </c>
    </row>
    <row r="27" ht="61" customHeight="1" s="71">
      <c r="A27" s="5" t="n"/>
      <c r="B27" s="96" t="n"/>
      <c r="C27" s="18" t="inlineStr">
        <is>
          <t>严飞</t>
        </is>
      </c>
      <c r="D27" s="18" t="n">
        <v>1850</v>
      </c>
      <c r="E27" s="18" t="inlineStr">
        <is>
          <t>T5</t>
        </is>
      </c>
      <c r="F27" s="20">
        <f>VLOOKUP(C27,[1]质量分!B:E,3,FALSE)</f>
        <v/>
      </c>
      <c r="G27" s="20">
        <f>VLOOKUP(C27,[1]系统导出数据!B:M,4,FALSE)</f>
        <v/>
      </c>
      <c r="H27" s="20">
        <f>VLOOKUP(C27,[1]系统导出数据!B:M,5,FALSE)</f>
        <v/>
      </c>
      <c r="I27" s="20">
        <f>VLOOKUP(C27,[1]系统导出数据!B:M,6,FALSE)</f>
        <v/>
      </c>
      <c r="J27" s="20" t="n">
        <v>9</v>
      </c>
      <c r="K27" s="20">
        <f>VLOOKUP(C27,[1]系统导出数据!B:O,14,FALSE)</f>
        <v/>
      </c>
      <c r="L27" s="20" t="n"/>
      <c r="M27" s="20" t="n"/>
      <c r="N27" s="20">
        <f>SUM(I27:M27)+F27</f>
        <v/>
      </c>
      <c r="O27" s="42" t="inlineStr">
        <is>
          <t>C+</t>
        </is>
      </c>
      <c r="P27" s="58" t="inlineStr">
        <is>
          <t>参与终端V541-F01版本、合规V510版本功能测试，以及终端V541版本预发布问题验证工作。产品版本测试期间，责任意识强，积极与研发沟通问题，风险意识强，9月无测试遗漏。尤其在验证终端V541版本预发布问题：审计日志异常处理时，加班加点，中秋节放假期间牺牲个人休息时间，远程测试，保证了产品的交付。本月其他工作按时保质完成。</t>
        </is>
      </c>
      <c r="Q27" s="20">
        <f>VLOOKUP(C27,[1]系统导出数据!B:M,7,FALSE)</f>
        <v/>
      </c>
      <c r="R27" s="20">
        <f>VLOOKUP(C27,[1]系统导出数据!B:M,8,FALSE)</f>
        <v/>
      </c>
      <c r="S27" s="20">
        <f>VLOOKUP(C27,[1]系统导出数据!B:M,9,FALSE)</f>
        <v/>
      </c>
      <c r="T27" s="20">
        <f>VLOOKUP(C27,[1]系统导出数据!B:M,10,FALSE)</f>
        <v/>
      </c>
      <c r="U27" s="20">
        <f>VLOOKUP(C27,[1]系统导出数据!B:M,11,FALSE)</f>
        <v/>
      </c>
      <c r="V27" s="20">
        <f>VLOOKUP(C27,[1]系统导出数据!B:M,12,FALSE)</f>
        <v/>
      </c>
    </row>
    <row r="28" ht="46" customHeight="1" s="71">
      <c r="A28" s="5" t="n"/>
      <c r="B28" s="96" t="n"/>
      <c r="C28" s="18" t="inlineStr">
        <is>
          <t>詹诗博</t>
        </is>
      </c>
      <c r="D28" s="18" t="n">
        <v>2005</v>
      </c>
      <c r="E28" s="18" t="inlineStr">
        <is>
          <t>T5</t>
        </is>
      </c>
      <c r="F28" s="20">
        <f>VLOOKUP(C28,[1]质量分!B:E,3,FALSE)</f>
        <v/>
      </c>
      <c r="G28" s="20">
        <f>VLOOKUP(C28,[1]系统导出数据!B:M,4,FALSE)</f>
        <v/>
      </c>
      <c r="H28" s="20">
        <f>VLOOKUP(C28,[1]系统导出数据!B:M,5,FALSE)</f>
        <v/>
      </c>
      <c r="I28" s="20">
        <f>VLOOKUP(C28,[1]系统导出数据!B:M,6,FALSE)</f>
        <v/>
      </c>
      <c r="J28" s="20" t="n">
        <v>5</v>
      </c>
      <c r="K28" s="20">
        <f>VLOOKUP(C28,[1]系统导出数据!B:O,14,FALSE)</f>
        <v/>
      </c>
      <c r="L28" s="20" t="n"/>
      <c r="M28" s="20" t="n"/>
      <c r="N28" s="20">
        <f>SUM(I28:M28)+F28</f>
        <v/>
      </c>
      <c r="O28" s="20" t="inlineStr">
        <is>
          <t>C</t>
        </is>
      </c>
      <c r="P28" s="58" t="inlineStr">
        <is>
          <t>参与终端V541-F01版本、负责合规V510版本功能测试，以及终端V541版本预发布问题验证工作。合规产品测试期间，主动将性能和安全渗透测试前置，尽早暴漏产品问题。第一轮测试时间被压缩的情况下，及时调整计划，加班完成第一轮。本月其他工作按时保质完成。</t>
        </is>
      </c>
      <c r="Q28" s="20">
        <f>VLOOKUP(C28,[1]系统导出数据!B:M,7,FALSE)</f>
        <v/>
      </c>
      <c r="R28" s="20">
        <f>VLOOKUP(C28,[1]系统导出数据!B:M,8,FALSE)</f>
        <v/>
      </c>
      <c r="S28" s="20">
        <f>VLOOKUP(C28,[1]系统导出数据!B:M,9,FALSE)</f>
        <v/>
      </c>
      <c r="T28" s="20">
        <f>VLOOKUP(C28,[1]系统导出数据!B:M,10,FALSE)</f>
        <v/>
      </c>
      <c r="U28" s="20">
        <f>VLOOKUP(C28,[1]系统导出数据!B:M,11,FALSE)</f>
        <v/>
      </c>
      <c r="V28" s="20">
        <f>VLOOKUP(C28,[1]系统导出数据!B:M,12,FALSE)</f>
        <v/>
      </c>
    </row>
    <row r="29">
      <c r="A29" s="5" t="n"/>
      <c r="B29" s="96" t="n"/>
      <c r="C29" s="18" t="inlineStr">
        <is>
          <t>山梦娜</t>
        </is>
      </c>
      <c r="D29" s="18" t="n">
        <v>1433</v>
      </c>
      <c r="E29" s="18" t="inlineStr">
        <is>
          <t>T5</t>
        </is>
      </c>
      <c r="F29" s="20">
        <f>VLOOKUP(C29,[1]质量分!B:E,3,FALSE)</f>
        <v/>
      </c>
      <c r="G29" s="20">
        <f>VLOOKUP(C29,[1]系统导出数据!B:M,4,FALSE)</f>
        <v/>
      </c>
      <c r="H29" s="20">
        <f>VLOOKUP(C29,[1]系统导出数据!B:M,5,FALSE)</f>
        <v/>
      </c>
      <c r="I29" s="20">
        <f>VLOOKUP(C29,[1]系统导出数据!B:M,6,FALSE)</f>
        <v/>
      </c>
      <c r="J29" s="20" t="n">
        <v>5</v>
      </c>
      <c r="K29" s="20">
        <f>VLOOKUP(C29,[1]系统导出数据!B:O,14,FALSE)</f>
        <v/>
      </c>
      <c r="L29" s="20" t="n"/>
      <c r="M29" s="20" t="n"/>
      <c r="N29" s="20">
        <f>SUM(I29:M29)+F29</f>
        <v/>
      </c>
      <c r="O29" s="20" t="inlineStr">
        <is>
          <t>C</t>
        </is>
      </c>
      <c r="P29" s="58" t="inlineStr">
        <is>
          <t>休产假</t>
        </is>
      </c>
      <c r="Q29" s="20">
        <f>VLOOKUP(C29,[1]系统导出数据!B:M,7,FALSE)</f>
        <v/>
      </c>
      <c r="R29" s="20">
        <f>VLOOKUP(C29,[1]系统导出数据!B:M,8,FALSE)</f>
        <v/>
      </c>
      <c r="S29" s="20">
        <f>VLOOKUP(C29,[1]系统导出数据!B:M,9,FALSE)</f>
        <v/>
      </c>
      <c r="T29" s="20">
        <f>VLOOKUP(C29,[1]系统导出数据!B:M,10,FALSE)</f>
        <v/>
      </c>
      <c r="U29" s="20">
        <f>VLOOKUP(C29,[1]系统导出数据!B:M,11,FALSE)</f>
        <v/>
      </c>
      <c r="V29" s="20">
        <f>VLOOKUP(C29,[1]系统导出数据!B:M,12,FALSE)</f>
        <v/>
      </c>
    </row>
    <row r="30" ht="46" customHeight="1" s="71">
      <c r="A30" s="5" t="inlineStr">
        <is>
          <t>质量管理部</t>
        </is>
      </c>
      <c r="B30" s="96" t="n"/>
      <c r="C30" s="18" t="inlineStr">
        <is>
          <t>罗景林</t>
        </is>
      </c>
      <c r="D30" s="18" t="n">
        <v>2129</v>
      </c>
      <c r="E30" s="18" t="inlineStr">
        <is>
          <t>T5</t>
        </is>
      </c>
      <c r="F30" s="20">
        <f>VLOOKUP(C30,[1]质量分!B:E,3,FALSE)</f>
        <v/>
      </c>
      <c r="G30" s="20">
        <f>VLOOKUP(C30,[1]系统导出数据!B:M,4,FALSE)</f>
        <v/>
      </c>
      <c r="H30" s="20">
        <f>VLOOKUP(C30,[1]系统导出数据!B:M,5,FALSE)</f>
        <v/>
      </c>
      <c r="I30" s="20">
        <f>VLOOKUP(C30,[1]系统导出数据!B:M,6,FALSE)</f>
        <v/>
      </c>
      <c r="J30" s="20" t="n">
        <v>5</v>
      </c>
      <c r="K30" s="20">
        <f>VLOOKUP(C30,[1]系统导出数据!B:O,14,FALSE)</f>
        <v/>
      </c>
      <c r="L30" s="20" t="n"/>
      <c r="M30" s="20" t="n"/>
      <c r="N30" s="20">
        <f>SUM(I30:M30)+F30</f>
        <v/>
      </c>
      <c r="O30" s="20" t="inlineStr">
        <is>
          <t>C</t>
        </is>
      </c>
      <c r="P30" s="58" t="inlineStr">
        <is>
          <t>负责终端V541-F01版本：徽商、上海银行等项目的功能测试和交付，参与合规V510版本、终端V541版本预发布问题验证工作。F版本测试期间，研发多次给包有问题的情况下，多次协调研发解决问题换包。时间短、问题多的情况下，及时汇报风险，最后项目包按时交付。本月其他工作按时完成。</t>
        </is>
      </c>
      <c r="Q30" s="20">
        <f>VLOOKUP(C30,[1]系统导出数据!B:M,7,FALSE)</f>
        <v/>
      </c>
      <c r="R30" s="20">
        <f>VLOOKUP(C30,[1]系统导出数据!B:M,8,FALSE)</f>
        <v/>
      </c>
      <c r="S30" s="20">
        <f>VLOOKUP(C30,[1]系统导出数据!B:M,9,FALSE)</f>
        <v/>
      </c>
      <c r="T30" s="20">
        <f>VLOOKUP(C30,[1]系统导出数据!B:M,10,FALSE)</f>
        <v/>
      </c>
      <c r="U30" s="20">
        <f>VLOOKUP(C30,[1]系统导出数据!B:M,11,FALSE)</f>
        <v/>
      </c>
      <c r="V30" s="20">
        <f>VLOOKUP(C30,[1]系统导出数据!B:M,12,FALSE)</f>
        <v/>
      </c>
    </row>
    <row r="31" ht="61" customHeight="1" s="71">
      <c r="A31" s="5" t="inlineStr">
        <is>
          <t>质量管理部</t>
        </is>
      </c>
      <c r="B31" s="96" t="n"/>
      <c r="C31" s="10" t="inlineStr">
        <is>
          <t>刘景润</t>
        </is>
      </c>
      <c r="D31" s="10" t="n">
        <v>10229</v>
      </c>
      <c r="E31" s="18" t="inlineStr">
        <is>
          <t>T4</t>
        </is>
      </c>
      <c r="F31" s="20">
        <f>VLOOKUP(C31,[1]质量分!B:E,3,FALSE)</f>
        <v/>
      </c>
      <c r="G31" s="20">
        <f>VLOOKUP(C31,[1]系统导出数据!B:M,4,FALSE)</f>
        <v/>
      </c>
      <c r="H31" s="20">
        <f>VLOOKUP(C31,[1]系统导出数据!B:M,5,FALSE)</f>
        <v/>
      </c>
      <c r="I31" s="20">
        <f>VLOOKUP(C31,[1]系统导出数据!B:M,6,FALSE)</f>
        <v/>
      </c>
      <c r="J31" s="20" t="n">
        <v>5</v>
      </c>
      <c r="K31" s="20">
        <f>VLOOKUP(C31,[1]系统导出数据!B:O,14,FALSE)</f>
        <v/>
      </c>
      <c r="L31" s="20" t="n"/>
      <c r="M31" s="20" t="n"/>
      <c r="N31" s="20">
        <f>SUM(I31:M31)+F31</f>
        <v/>
      </c>
      <c r="O31" s="20" t="inlineStr">
        <is>
          <t>C</t>
        </is>
      </c>
      <c r="P31" s="58" t="inlineStr">
        <is>
          <t>实习生
完成了终端V541版本产品业务的学习，整体考核成绩满足预期。参与终端V541-F01版本基础功能的测试，以及终端V541版本预发布问题的复现和验证工作。整体表现良好，可以给终端功能测试给与一定的支持，后续需要深入学习产品业务，尽早独立测试。</t>
        </is>
      </c>
      <c r="Q31" s="20">
        <f>VLOOKUP(C31,[1]系统导出数据!B:M,7,FALSE)</f>
        <v/>
      </c>
      <c r="R31" s="20">
        <f>VLOOKUP(C31,[1]系统导出数据!B:M,8,FALSE)</f>
        <v/>
      </c>
      <c r="S31" s="20">
        <f>VLOOKUP(C31,[1]系统导出数据!B:M,9,FALSE)</f>
        <v/>
      </c>
      <c r="T31" s="20">
        <f>VLOOKUP(C31,[1]系统导出数据!B:M,10,FALSE)</f>
        <v/>
      </c>
      <c r="U31" s="20">
        <f>VLOOKUP(C31,[1]系统导出数据!B:M,11,FALSE)</f>
        <v/>
      </c>
      <c r="V31" s="20">
        <f>VLOOKUP(C31,[1]系统导出数据!B:M,12,FALSE)</f>
        <v/>
      </c>
    </row>
    <row r="32" ht="31" customHeight="1" s="71">
      <c r="A32" s="5" t="inlineStr">
        <is>
          <t>质量管理部</t>
        </is>
      </c>
      <c r="B32" s="96" t="n"/>
      <c r="C32" s="10" t="inlineStr">
        <is>
          <t>李雅琦</t>
        </is>
      </c>
      <c r="D32" s="10" t="n">
        <v>10230</v>
      </c>
      <c r="E32" s="18" t="n"/>
      <c r="F32" s="20">
        <f>VLOOKUP(C32,[1]质量分!B:E,3,FALSE)</f>
        <v/>
      </c>
      <c r="G32" s="20">
        <f>VLOOKUP(C32,[1]系统导出数据!B:M,4,FALSE)</f>
        <v/>
      </c>
      <c r="H32" s="20">
        <f>VLOOKUP(C32,[1]系统导出数据!B:M,5,FALSE)</f>
        <v/>
      </c>
      <c r="I32" s="20">
        <f>VLOOKUP(C32,[1]系统导出数据!B:M,6,FALSE)</f>
        <v/>
      </c>
      <c r="J32" s="20" t="n">
        <v>2</v>
      </c>
      <c r="K32" s="20">
        <f>VLOOKUP(C32,[1]系统导出数据!B:O,14,FALSE)</f>
        <v/>
      </c>
      <c r="L32" s="20" t="n"/>
      <c r="M32" s="20" t="n"/>
      <c r="N32" s="20">
        <f>SUM(I32:M32)+F32</f>
        <v/>
      </c>
      <c r="O32" s="42" t="inlineStr">
        <is>
          <t>C-</t>
        </is>
      </c>
      <c r="P32" s="58" t="inlineStr">
        <is>
          <t>实习生
终端V541版本，产品业务培训中，学习效率不高，业务理解较片面，后续观察。</t>
        </is>
      </c>
      <c r="Q32" s="20" t="n"/>
      <c r="R32" s="20" t="n"/>
      <c r="S32" s="20" t="n"/>
      <c r="T32" s="20" t="n"/>
      <c r="U32" s="20" t="n"/>
      <c r="V32" s="20" t="n"/>
    </row>
    <row r="33" ht="46" customHeight="1" s="71">
      <c r="A33" s="5" t="inlineStr">
        <is>
          <t>质量管理部</t>
        </is>
      </c>
      <c r="B33" s="96" t="n"/>
      <c r="C33" s="18" t="inlineStr">
        <is>
          <t>张雪</t>
        </is>
      </c>
      <c r="D33" s="18" t="n">
        <v>1231</v>
      </c>
      <c r="E33" s="18" t="inlineStr">
        <is>
          <t>T5</t>
        </is>
      </c>
      <c r="F33" s="20">
        <f>VLOOKUP(C33,[1]质量分!B:E,3,FALSE)</f>
        <v/>
      </c>
      <c r="G33" s="20">
        <f>VLOOKUP(C33,[1]系统导出数据!B:M,4,FALSE)</f>
        <v/>
      </c>
      <c r="H33" s="20">
        <f>VLOOKUP(C33,[1]系统导出数据!B:M,5,FALSE)</f>
        <v/>
      </c>
      <c r="I33" s="20">
        <f>VLOOKUP(C33,[1]系统导出数据!B:M,6,FALSE)</f>
        <v/>
      </c>
      <c r="J33" s="20" t="n">
        <v>5</v>
      </c>
      <c r="K33" s="20">
        <f>VLOOKUP(C33,[1]系统导出数据!B:O,14,FALSE)</f>
        <v/>
      </c>
      <c r="L33" s="20" t="n"/>
      <c r="M33" s="20" t="n"/>
      <c r="N33" s="20">
        <f>SUM(I33:M33)+F33</f>
        <v/>
      </c>
      <c r="O33" s="20" t="inlineStr">
        <is>
          <t>C</t>
        </is>
      </c>
      <c r="P33" s="58" t="inlineStr">
        <is>
          <t>主要负责NDLP541功能测试，作为主测人员，负责文件水印及审批加签两个核心需求功能测试以及升级测试和发布文档的编写核查，文档输出较好，测试认真负责，能积极主动跟踪群里其他问题，推进问题的解决。完成了NDLP542五个需求的测试用例及测试大纲编写</t>
        </is>
      </c>
      <c r="Q33" s="20">
        <f>VLOOKUP(C33,[1]系统导出数据!B:M,7,FALSE)</f>
        <v/>
      </c>
      <c r="R33" s="20">
        <f>VLOOKUP(C33,[1]系统导出数据!B:M,8,FALSE)</f>
        <v/>
      </c>
      <c r="S33" s="20">
        <f>VLOOKUP(C33,[1]系统导出数据!B:M,9,FALSE)</f>
        <v/>
      </c>
      <c r="T33" s="20">
        <f>VLOOKUP(C33,[1]系统导出数据!B:M,10,FALSE)</f>
        <v/>
      </c>
      <c r="U33" s="20">
        <f>VLOOKUP(C33,[1]系统导出数据!B:M,11,FALSE)</f>
        <v/>
      </c>
      <c r="V33" s="20">
        <f>VLOOKUP(C33,[1]系统导出数据!B:M,12,FALSE)</f>
        <v/>
      </c>
    </row>
    <row r="34" ht="61" customHeight="1" s="71">
      <c r="A34" s="5" t="inlineStr">
        <is>
          <t>质量管理部</t>
        </is>
      </c>
      <c r="B34" s="96" t="n"/>
      <c r="C34" s="18" t="inlineStr">
        <is>
          <t>刘展波</t>
        </is>
      </c>
      <c r="D34" s="18" t="n">
        <v>1479</v>
      </c>
      <c r="E34" s="18" t="inlineStr">
        <is>
          <t>T6</t>
        </is>
      </c>
      <c r="F34" s="20">
        <f>VLOOKUP(C34,[1]质量分!B:E,3,FALSE)</f>
        <v/>
      </c>
      <c r="G34" s="20">
        <f>VLOOKUP(C34,[1]系统导出数据!B:M,4,FALSE)</f>
        <v/>
      </c>
      <c r="H34" s="20">
        <f>VLOOKUP(C34,[1]系统导出数据!B:M,5,FALSE)</f>
        <v/>
      </c>
      <c r="I34" s="20">
        <f>VLOOKUP(C34,[1]系统导出数据!B:M,6,FALSE)</f>
        <v/>
      </c>
      <c r="J34" s="20" t="n">
        <v>5</v>
      </c>
      <c r="K34" s="20">
        <f>VLOOKUP(C34,[1]系统导出数据!B:O,14,FALSE)</f>
        <v/>
      </c>
      <c r="L34" s="20" t="n"/>
      <c r="M34" s="20" t="n"/>
      <c r="N34" s="20">
        <f>SUM(I34:M34)+F34</f>
        <v/>
      </c>
      <c r="O34" s="20" t="inlineStr">
        <is>
          <t>C</t>
        </is>
      </c>
      <c r="P34" s="58" t="inlineStr">
        <is>
          <t>主要负责NDLP541产品测试问题跟踪及预发布问题跟踪处理，在新增统战部需求且原预发布时间不变的情况下，积极沟通调整测试计划及测试方案，保证了产品如期发布，且在产品预发布试用期间未发现有功能bug。此外完成了存储522试用问题跟踪处理，NDLP540B01问题跟踪处理，NDLP520SP-F01及520SP-F02的计划制定及问题跟踪处理，各项工作均按时保质交付。</t>
        </is>
      </c>
      <c r="Q34" s="20">
        <f>VLOOKUP(C34,[1]系统导出数据!B:M,7,FALSE)</f>
        <v/>
      </c>
      <c r="R34" s="20">
        <f>VLOOKUP(C34,[1]系统导出数据!B:M,8,FALSE)</f>
        <v/>
      </c>
      <c r="S34" s="20">
        <f>VLOOKUP(C34,[1]系统导出数据!B:M,9,FALSE)</f>
        <v/>
      </c>
      <c r="T34" s="20">
        <f>VLOOKUP(C34,[1]系统导出数据!B:M,10,FALSE)</f>
        <v/>
      </c>
      <c r="U34" s="20">
        <f>VLOOKUP(C34,[1]系统导出数据!B:M,11,FALSE)</f>
        <v/>
      </c>
      <c r="V34" s="20">
        <f>VLOOKUP(C34,[1]系统导出数据!B:M,12,FALSE)</f>
        <v/>
      </c>
    </row>
    <row r="35" ht="61" customHeight="1" s="71">
      <c r="A35" s="5" t="inlineStr">
        <is>
          <t>质量管理部</t>
        </is>
      </c>
      <c r="B35" s="96" t="n"/>
      <c r="C35" s="18" t="inlineStr">
        <is>
          <t>段晶晶</t>
        </is>
      </c>
      <c r="D35" s="18" t="n">
        <v>1990</v>
      </c>
      <c r="E35" s="18" t="inlineStr">
        <is>
          <t>T5</t>
        </is>
      </c>
      <c r="F35" s="20">
        <f>VLOOKUP(C35,[1]质量分!B:E,3,FALSE)</f>
        <v/>
      </c>
      <c r="G35" s="20">
        <f>VLOOKUP(C35,[1]系统导出数据!B:M,4,FALSE)</f>
        <v/>
      </c>
      <c r="H35" s="20">
        <f>VLOOKUP(C35,[1]系统导出数据!B:M,5,FALSE)</f>
        <v/>
      </c>
      <c r="I35" s="20">
        <f>VLOOKUP(C35,[1]系统导出数据!B:M,6,FALSE)</f>
        <v/>
      </c>
      <c r="J35" s="20" t="n">
        <v>7</v>
      </c>
      <c r="K35" s="20">
        <f>VLOOKUP(C35,[1]系统导出数据!B:O,14,FALSE)</f>
        <v/>
      </c>
      <c r="L35" s="20" t="n"/>
      <c r="M35" s="20" t="n"/>
      <c r="N35" s="20">
        <f>SUM(I35:M35)+F35</f>
        <v/>
      </c>
      <c r="O35" s="42" t="inlineStr">
        <is>
          <t>C+</t>
        </is>
      </c>
      <c r="P35" s="58" t="inlineStr">
        <is>
          <t>主要负责NDLP541的智慧模型和邮件编码适配等新增需求功能测试，以及升级测试和发布文档编写和核查工作。负责ndlp520sp-F01及520sp-F02的功能测试，测试质量良好，能较好的完成问题跟踪。完成了NDLP542两个需求的测试用例及大纲编写。整体工作态度积极，认真负责，测试时间紧张时能够主动加班完成工作。</t>
        </is>
      </c>
      <c r="Q35" s="20">
        <f>VLOOKUP(C35,[1]系统导出数据!B:M,7,FALSE)</f>
        <v/>
      </c>
      <c r="R35" s="20">
        <f>VLOOKUP(C35,[1]系统导出数据!B:M,8,FALSE)</f>
        <v/>
      </c>
      <c r="S35" s="20">
        <f>VLOOKUP(C35,[1]系统导出数据!B:M,9,FALSE)</f>
        <v/>
      </c>
      <c r="T35" s="20">
        <f>VLOOKUP(C35,[1]系统导出数据!B:M,10,FALSE)</f>
        <v/>
      </c>
      <c r="U35" s="20">
        <f>VLOOKUP(C35,[1]系统导出数据!B:M,11,FALSE)</f>
        <v/>
      </c>
      <c r="V35" s="20">
        <f>VLOOKUP(C35,[1]系统导出数据!B:M,12,FALSE)</f>
        <v/>
      </c>
    </row>
    <row r="36" ht="46" customHeight="1" s="71">
      <c r="A36" s="5" t="inlineStr">
        <is>
          <t>质量管理部</t>
        </is>
      </c>
      <c r="B36" s="96" t="n"/>
      <c r="C36" s="18" t="inlineStr">
        <is>
          <t>王卓祺</t>
        </is>
      </c>
      <c r="D36" s="18" t="n">
        <v>2015</v>
      </c>
      <c r="E36" s="18" t="inlineStr">
        <is>
          <t>T4</t>
        </is>
      </c>
      <c r="F36" s="20">
        <f>VLOOKUP(C36,[1]质量分!B:E,3,FALSE)</f>
        <v/>
      </c>
      <c r="G36" s="20">
        <f>VLOOKUP(C36,[1]系统导出数据!B:M,4,FALSE)</f>
        <v/>
      </c>
      <c r="H36" s="20">
        <f>VLOOKUP(C36,[1]系统导出数据!B:M,5,FALSE)</f>
        <v/>
      </c>
      <c r="I36" s="20">
        <f>VLOOKUP(C36,[1]系统导出数据!B:M,6,FALSE)</f>
        <v/>
      </c>
      <c r="J36" s="20" t="n">
        <v>2</v>
      </c>
      <c r="K36" s="20">
        <f>VLOOKUP(C36,[1]系统导出数据!B:O,14,FALSE)</f>
        <v/>
      </c>
      <c r="L36" s="20" t="n"/>
      <c r="M36" s="20" t="n"/>
      <c r="N36" s="20">
        <f>SUM(I36:M36)+F36</f>
        <v/>
      </c>
      <c r="O36" s="20" t="inlineStr">
        <is>
          <t>C</t>
        </is>
      </c>
      <c r="P36" s="58" t="inlineStr">
        <is>
          <t>主要负责NDLP541的流量双机及日志查询优化等新增需求的测试以及升级测试，在测试时间紧张情况下主动加班完成工作，第二轮测试过程中有1个遗漏问题。参与520sp-F01及520sp-F02功能测试，以及NDLP540B01功能测试，540B01的文档输出不够细致。需要加强在工作过程中的细致度。</t>
        </is>
      </c>
      <c r="Q36" s="20">
        <f>VLOOKUP(C36,[1]系统导出数据!B:M,7,FALSE)</f>
        <v/>
      </c>
      <c r="R36" s="20">
        <f>VLOOKUP(C36,[1]系统导出数据!B:M,8,FALSE)</f>
        <v/>
      </c>
      <c r="S36" s="20">
        <f>VLOOKUP(C36,[1]系统导出数据!B:M,9,FALSE)</f>
        <v/>
      </c>
      <c r="T36" s="20">
        <f>VLOOKUP(C36,[1]系统导出数据!B:M,10,FALSE)</f>
        <v/>
      </c>
      <c r="U36" s="20">
        <f>VLOOKUP(C36,[1]系统导出数据!B:M,11,FALSE)</f>
        <v/>
      </c>
      <c r="V36" s="20">
        <f>VLOOKUP(C36,[1]系统导出数据!B:M,12,FALSE)</f>
        <v/>
      </c>
    </row>
    <row r="37" ht="61" customHeight="1" s="71">
      <c r="A37" s="5" t="inlineStr">
        <is>
          <t>质量管理部</t>
        </is>
      </c>
      <c r="B37" s="96" t="n"/>
      <c r="C37" s="18" t="inlineStr">
        <is>
          <t>桑文静</t>
        </is>
      </c>
      <c r="D37" s="18" t="n">
        <v>2173</v>
      </c>
      <c r="E37" s="18" t="inlineStr">
        <is>
          <t>T2</t>
        </is>
      </c>
      <c r="F37" s="20">
        <f>VLOOKUP(C37,[1]质量分!B:E,3,FALSE)</f>
        <v/>
      </c>
      <c r="G37" s="20">
        <f>VLOOKUP(C37,[1]系统导出数据!B:M,4,FALSE)</f>
        <v/>
      </c>
      <c r="H37" s="20">
        <f>VLOOKUP(C37,[1]系统导出数据!B:M,5,FALSE)</f>
        <v/>
      </c>
      <c r="I37" s="20">
        <f>VLOOKUP(C37,[1]系统导出数据!B:M,6,FALSE)</f>
        <v/>
      </c>
      <c r="J37" s="20" t="n">
        <v>2</v>
      </c>
      <c r="K37" s="20">
        <f>VLOOKUP(C37,[1]系统导出数据!B:O,14,FALSE)</f>
        <v/>
      </c>
      <c r="L37" s="20" t="n"/>
      <c r="M37" s="20" t="n"/>
      <c r="N37" s="20">
        <f>SUM(I37:M37)+F37</f>
        <v/>
      </c>
      <c r="O37" s="20" t="inlineStr">
        <is>
          <t>C</t>
        </is>
      </c>
      <c r="P37" s="58" t="inlineStr">
        <is>
          <t>主要负责NDLP541的eml文件预览、MTA队列监控及移动端审批等新增需求功能测试及升级测试，测试效率较高，在保证主任务的情况下能胜任部分其他临时安排的任务，第一轮有1个遗漏问题。参与了ndlp520sp-F01功能测试及520sp-F02的用例编写工作，此外负责了存储522的试用问题验证工作。各项工作能按时交付</t>
        </is>
      </c>
      <c r="Q37" s="20">
        <f>VLOOKUP(C37,[1]系统导出数据!B:M,7,FALSE)</f>
        <v/>
      </c>
      <c r="R37" s="20">
        <f>VLOOKUP(C37,[1]系统导出数据!B:M,8,FALSE)</f>
        <v/>
      </c>
      <c r="S37" s="20">
        <f>VLOOKUP(C37,[1]系统导出数据!B:M,9,FALSE)</f>
        <v/>
      </c>
      <c r="T37" s="20">
        <f>VLOOKUP(C37,[1]系统导出数据!B:M,10,FALSE)</f>
        <v/>
      </c>
      <c r="U37" s="20">
        <f>VLOOKUP(C37,[1]系统导出数据!B:M,11,FALSE)</f>
        <v/>
      </c>
      <c r="V37" s="20">
        <f>VLOOKUP(C37,[1]系统导出数据!B:M,12,FALSE)</f>
        <v/>
      </c>
    </row>
    <row r="38" ht="76" customHeight="1" s="71">
      <c r="A38" s="5" t="inlineStr">
        <is>
          <t>质量管理部</t>
        </is>
      </c>
      <c r="B38" s="96" t="n"/>
      <c r="C38" s="18" t="inlineStr">
        <is>
          <t>张旺宁</t>
        </is>
      </c>
      <c r="D38" s="18" t="n">
        <v>1235</v>
      </c>
      <c r="E38" s="18" t="inlineStr">
        <is>
          <t>T5</t>
        </is>
      </c>
      <c r="F38" s="20">
        <f>VLOOKUP(C38,[1]质量分!B:E,3,FALSE)</f>
        <v/>
      </c>
      <c r="G38" s="20">
        <f>VLOOKUP(C38,[1]系统导出数据!B:M,4,FALSE)</f>
        <v/>
      </c>
      <c r="H38" s="20">
        <f>VLOOKUP(C38,[1]系统导出数据!B:M,5,FALSE)</f>
        <v/>
      </c>
      <c r="I38" s="20">
        <f>VLOOKUP(C38,[1]系统导出数据!B:M,6,FALSE)</f>
        <v/>
      </c>
      <c r="J38" s="20" t="n">
        <v>9</v>
      </c>
      <c r="K38" s="20">
        <f>VLOOKUP(C38,[1]系统导出数据!B:O,14,FALSE)</f>
        <v/>
      </c>
      <c r="L38" s="20" t="n"/>
      <c r="M38" s="20" t="n"/>
      <c r="N38" s="20">
        <f>SUM(I38:M38)+F38</f>
        <v/>
      </c>
      <c r="O38" s="42" t="inlineStr">
        <is>
          <t>C+</t>
        </is>
      </c>
      <c r="P38" s="58" t="inlineStr">
        <is>
          <t>负责项目测试评估、排期及跟踪项目测试、投产及现场问题协助解答工作；另外负责邮储银行终端分布式架构V511平滑升级541版本、浦发银行、浙商管控、邮件及终端新需求等10余个项目测试工作测试质量良好，工作积极负责各项工作均按时完成。针对邮储项目在延期且有交付风险的情况下，提出分步同步测试提升效率。及时告知项目风险，并结合项目策略，进行补充策略规避风险。主动多次加班至凌晨，确保邮储项目交付。</t>
        </is>
      </c>
      <c r="Q38" s="20">
        <f>VLOOKUP(C38,[1]系统导出数据!B:M,7,FALSE)</f>
        <v/>
      </c>
      <c r="R38" s="20">
        <f>VLOOKUP(C38,[1]系统导出数据!B:M,8,FALSE)</f>
        <v/>
      </c>
      <c r="S38" s="20">
        <f>VLOOKUP(C38,[1]系统导出数据!B:M,9,FALSE)</f>
        <v/>
      </c>
      <c r="T38" s="20">
        <f>VLOOKUP(C38,[1]系统导出数据!B:M,10,FALSE)</f>
        <v/>
      </c>
      <c r="U38" s="20">
        <f>VLOOKUP(C38,[1]系统导出数据!B:M,11,FALSE)</f>
        <v/>
      </c>
      <c r="V38" s="20">
        <f>VLOOKUP(C38,[1]系统导出数据!B:M,12,FALSE)</f>
        <v/>
      </c>
    </row>
    <row r="39" ht="61" customHeight="1" s="71">
      <c r="A39" s="5" t="inlineStr">
        <is>
          <t>质量管理部</t>
        </is>
      </c>
      <c r="B39" s="96" t="n"/>
      <c r="C39" s="18" t="inlineStr">
        <is>
          <t>雷红涛</t>
        </is>
      </c>
      <c r="D39" s="18" t="n">
        <v>1863</v>
      </c>
      <c r="E39" s="18" t="inlineStr">
        <is>
          <t>T5</t>
        </is>
      </c>
      <c r="F39" s="20">
        <f>VLOOKUP(C39,[1]质量分!B:E,3,FALSE)</f>
        <v/>
      </c>
      <c r="G39" s="20">
        <f>VLOOKUP(C39,[1]系统导出数据!B:M,4,FALSE)</f>
        <v/>
      </c>
      <c r="H39" s="20">
        <f>VLOOKUP(C39,[1]系统导出数据!B:M,5,FALSE)</f>
        <v/>
      </c>
      <c r="I39" s="20">
        <f>VLOOKUP(C39,[1]系统导出数据!B:M,6,FALSE)</f>
        <v/>
      </c>
      <c r="J39" s="20" t="n">
        <v>7</v>
      </c>
      <c r="K39" s="20" t="n"/>
      <c r="L39" s="20" t="n"/>
      <c r="M39" s="20" t="n"/>
      <c r="N39" s="20">
        <f>SUM(I39:M39)+F39</f>
        <v/>
      </c>
      <c r="O39" s="42" t="inlineStr">
        <is>
          <t>C+</t>
        </is>
      </c>
      <c r="P39" s="58" t="inlineStr">
        <is>
          <t>主要独立负责跨网文件管理与交换系统V5.2.0-F03及跨网文件管理与交换系统V5.2.1版本测试跟踪工作，日常项目测试工作，本月负责或参与了浦发、高法、廊坊项目测试工作;期间因项目组测试资源匮乏的情况下对于安排的工作都能快速高效投入，并且也都能保证质量的情况下按时交付，尤其跨网产品测试计划紧张的情况下自觉带领测试组其他人员加班保障了产品发版时间。</t>
        </is>
      </c>
      <c r="Q39" s="20">
        <f>VLOOKUP(C39,[1]系统导出数据!B:M,7,FALSE)</f>
        <v/>
      </c>
      <c r="R39" s="20">
        <f>VLOOKUP(C39,[1]系统导出数据!B:M,8,FALSE)</f>
        <v/>
      </c>
      <c r="S39" s="20">
        <f>VLOOKUP(C39,[1]系统导出数据!B:M,9,FALSE)</f>
        <v/>
      </c>
      <c r="T39" s="20">
        <f>VLOOKUP(C39,[1]系统导出数据!B:M,10,FALSE)</f>
        <v/>
      </c>
      <c r="U39" s="20">
        <f>VLOOKUP(C39,[1]系统导出数据!B:M,11,FALSE)</f>
        <v/>
      </c>
      <c r="V39" s="20">
        <f>VLOOKUP(C39,[1]系统导出数据!B:M,12,FALSE)</f>
        <v/>
      </c>
    </row>
    <row r="40" ht="46" customHeight="1" s="71">
      <c r="A40" s="5" t="inlineStr">
        <is>
          <t>质量管理部</t>
        </is>
      </c>
      <c r="B40" s="97" t="n"/>
      <c r="C40" s="18" t="inlineStr">
        <is>
          <t>应建利</t>
        </is>
      </c>
      <c r="D40" s="18" t="n">
        <v>1951</v>
      </c>
      <c r="E40" s="18" t="inlineStr">
        <is>
          <t>T2</t>
        </is>
      </c>
      <c r="F40" s="20">
        <f>VLOOKUP(C40,[1]质量分!B:E,3,FALSE)</f>
        <v/>
      </c>
      <c r="G40" s="20" t="n">
        <v>22</v>
      </c>
      <c r="H40" s="20">
        <f>VLOOKUP(C40,[1]系统导出数据!B:M,5,FALSE)</f>
        <v/>
      </c>
      <c r="I40" s="20">
        <f>VLOOKUP(C40,[1]系统导出数据!B:M,6,FALSE)</f>
        <v/>
      </c>
      <c r="J40" s="20" t="n">
        <v>5</v>
      </c>
      <c r="K40" s="20" t="n"/>
      <c r="L40" s="20" t="n"/>
      <c r="M40" s="20" t="n"/>
      <c r="N40" s="20">
        <f>SUM(I40:M40)+F40</f>
        <v/>
      </c>
      <c r="O40" s="20" t="inlineStr">
        <is>
          <t>C</t>
        </is>
      </c>
      <c r="P40" s="58" t="inlineStr">
        <is>
          <t>主要独立负责日常项目测试跟踪工作，本月负责或参与了海南、和君纵达、浙商、湖州、浦发、上海银行及去706所现场测试工作;期间对于分配的项目测试工作测试质量良好且均通过自觉加班满足项目突发的交付计划，期间协助项目排查问题及解答项目疑问，整体表现良好。</t>
        </is>
      </c>
      <c r="Q40" s="20">
        <f>VLOOKUP(C40,[1]系统导出数据!B:M,7,FALSE)</f>
        <v/>
      </c>
      <c r="R40" s="20">
        <f>VLOOKUP(C40,[1]系统导出数据!B:M,8,FALSE)</f>
        <v/>
      </c>
      <c r="S40" s="20">
        <f>VLOOKUP(C40,[1]系统导出数据!B:M,9,FALSE)</f>
        <v/>
      </c>
      <c r="T40" s="20">
        <f>VLOOKUP(C40,[1]系统导出数据!B:M,10,FALSE)</f>
        <v/>
      </c>
      <c r="U40" s="20">
        <f>VLOOKUP(C40,[1]系统导出数据!B:M,11,FALSE)</f>
        <v/>
      </c>
      <c r="V40" s="20">
        <f>VLOOKUP(C40,[1]系统导出数据!B:M,12,FALSE)</f>
        <v/>
      </c>
    </row>
    <row r="41" ht="259" customHeight="1" s="71">
      <c r="A41" s="5" t="inlineStr">
        <is>
          <t>数据防泄漏产品线</t>
        </is>
      </c>
      <c r="B41" s="69" t="inlineStr">
        <is>
          <t>韩振国</t>
        </is>
      </c>
      <c r="C41" s="47" t="inlineStr">
        <is>
          <t>张迎泽</t>
        </is>
      </c>
      <c r="D41" s="47" t="inlineStr">
        <is>
          <t>1248</t>
        </is>
      </c>
      <c r="E41" s="47" t="inlineStr">
        <is>
          <t>T8</t>
        </is>
      </c>
      <c r="F41" s="69" t="n">
        <v>50</v>
      </c>
      <c r="G41" s="69" t="inlineStr">
        <is>
          <t>50.4</t>
        </is>
      </c>
      <c r="H41" s="69" t="inlineStr">
        <is>
          <t>56.9</t>
        </is>
      </c>
      <c r="I41" s="69" t="inlineStr">
        <is>
          <t>31</t>
        </is>
      </c>
      <c r="J41" s="69" t="n">
        <v>3</v>
      </c>
      <c r="K41" s="69" t="n">
        <v>0</v>
      </c>
      <c r="L41" s="69" t="n">
        <v>2</v>
      </c>
      <c r="M41" s="69" t="n"/>
      <c r="N41" s="69">
        <f>IF(F41="C-","C-",F41+I41+J41+K41+L41+M41)</f>
        <v/>
      </c>
      <c r="O41" s="69" t="inlineStr">
        <is>
          <t>C</t>
        </is>
      </c>
      <c r="P41" s="40" t="inlineStr">
        <is>
          <t>本月主要负责跟踪产品V520SP-F02、V540-B01、V541版本需求评估、多轮提测和预发布以及V542需求评审、设计审核、功能开发跟踪、跨产品线接口对接沟通。项目上主要跟踪国家信息中心、上海农商、湖南三湘、湖北银行、统战部、安盟LC、长安、九江、中英人寿、28s、兴业、浦银理财、交行、重庆富民、湖南财信等15个项目和1个长信基金POC项目。其中跟踪国家信息中心核心机器迁移方案测试进度、28所军工项目二开需求整体开发和联调以及现场k3s、nacos、flyway等集成部署适配、上海农商用户兼岗需求提测、三湘现场IP切换投产支持、统战部现场ssh、mysql等漏洞修复方案评估和提测跟踪、湖北银行用户机构不一致及个别用户待办通知收不到问题提测、安盟LC前端UI规范、漏洞修复和k8s适配跟踪、、长安OA附件解密问题排查、九江现场GTP上传失败及主备切换问题跟踪排查、交行现场审批发送问题协助排查、中英人寿评估镜像切串联方案、兴业syslog问题处理、浦银理财审批定时任务失效问题跟踪、重庆富民公共邮箱走审批方案评估、长心基金POC审批推送问题协助排查、现场测试支持等。其中九江项目及时帮助客户定位到GTP文件上报失败原因由于linux操作系统对于sh脚本多空格默认会自动去重导致、湖北项目个别用户无法收到通知因为命中加密策略导致，并处理及时恢复现场业务，未造成负面影响。日常工作与统一平台、审计组件沟通产品和项目版本的需求评审、联调、提测时间节点，跟踪联调问题单、测试bug单状态督促相关人员及时修复，优化类需求和疑难问题方案落地。小组周计划、周报、绩效文档整理，成员工作任务验收，参与外部产品4次代码评审和1次设计评审，并多次提出评审意见，严格把控产品和项目的提测进度。完成任20个，其中高难度任务3个，整体表现良好。</t>
        </is>
      </c>
      <c r="Q41" s="47" t="n">
        <v>19</v>
      </c>
      <c r="R41" s="47" t="n">
        <v>152</v>
      </c>
      <c r="S41" s="47" t="inlineStr">
        <is>
          <t>173.14</t>
        </is>
      </c>
      <c r="T41" s="47" t="inlineStr">
        <is>
          <t>169.5</t>
        </is>
      </c>
      <c r="U41" s="47" t="inlineStr">
        <is>
          <t>2</t>
        </is>
      </c>
      <c r="V41" s="47" t="inlineStr">
        <is>
          <t>0</t>
        </is>
      </c>
    </row>
    <row r="42" ht="61" customHeight="1" s="71">
      <c r="A42" s="5" t="inlineStr">
        <is>
          <t>数据防泄漏产品线</t>
        </is>
      </c>
      <c r="B42" s="96" t="n"/>
      <c r="C42" s="47" t="inlineStr">
        <is>
          <t>李忠鹏</t>
        </is>
      </c>
      <c r="D42" s="47" t="inlineStr">
        <is>
          <t>1712</t>
        </is>
      </c>
      <c r="E42" s="47" t="inlineStr">
        <is>
          <t>T8</t>
        </is>
      </c>
      <c r="F42" s="69" t="n">
        <v>50</v>
      </c>
      <c r="G42" s="69" t="inlineStr">
        <is>
          <t>50.4</t>
        </is>
      </c>
      <c r="H42" s="69" t="inlineStr">
        <is>
          <t>52.15</t>
        </is>
      </c>
      <c r="I42" s="69" t="inlineStr">
        <is>
          <t>30</t>
        </is>
      </c>
      <c r="J42" s="69" t="n">
        <v>3</v>
      </c>
      <c r="K42" s="69" t="n">
        <v>4</v>
      </c>
      <c r="L42" s="69" t="n">
        <v>0</v>
      </c>
      <c r="M42" s="69" t="n">
        <v>0</v>
      </c>
      <c r="N42" s="69">
        <f>IF(F42="C-","C-",F42+I42+J42+K42+L42+M42)</f>
        <v/>
      </c>
      <c r="O42" s="37" t="inlineStr">
        <is>
          <t>C-</t>
        </is>
      </c>
      <c r="P42" s="40" t="inlineStr">
        <is>
          <t>本月主要负责产品541的提测预发布以及项目提测内容合并和542概要设计，以及最新需求的沟通确认，问题处理，解决发布产品过程中的问题并保证发布质量。其中包含541第二轮到第五轮的提测验证及冒烟、以及达梦数据库适配相关逻辑验证跟进和问题处理；同时完成统一异常码的研发培训工作；共完成任务12个。</t>
        </is>
      </c>
      <c r="Q42" s="47" t="inlineStr">
        <is>
          <t>21.0</t>
        </is>
      </c>
      <c r="R42" s="47" t="inlineStr">
        <is>
          <t>168.00</t>
        </is>
      </c>
      <c r="S42" s="47" t="inlineStr">
        <is>
          <t>188.85</t>
        </is>
      </c>
      <c r="T42" s="47" t="inlineStr">
        <is>
          <t>188.5</t>
        </is>
      </c>
      <c r="U42" s="47" t="inlineStr">
        <is>
          <t>4</t>
        </is>
      </c>
      <c r="V42" s="47" t="inlineStr">
        <is>
          <t>6</t>
        </is>
      </c>
    </row>
    <row r="43" ht="61" customHeight="1" s="71">
      <c r="A43" s="5" t="inlineStr">
        <is>
          <t>数据防泄漏产品线</t>
        </is>
      </c>
      <c r="B43" s="96" t="n"/>
      <c r="C43" s="47" t="inlineStr">
        <is>
          <t>郭帅</t>
        </is>
      </c>
      <c r="D43" s="47" t="inlineStr">
        <is>
          <t>1719</t>
        </is>
      </c>
      <c r="E43" s="47" t="inlineStr">
        <is>
          <t>T6</t>
        </is>
      </c>
      <c r="F43" s="69" t="n">
        <v>50</v>
      </c>
      <c r="G43" s="69" t="inlineStr">
        <is>
          <t>37.8</t>
        </is>
      </c>
      <c r="H43" s="69" t="inlineStr">
        <is>
          <t>41.22</t>
        </is>
      </c>
      <c r="I43" s="69" t="inlineStr">
        <is>
          <t>30</t>
        </is>
      </c>
      <c r="J43" s="69" t="n">
        <v>3</v>
      </c>
      <c r="K43" s="69" t="n">
        <v>0</v>
      </c>
      <c r="L43" s="69" t="n">
        <v>0</v>
      </c>
      <c r="M43" s="69" t="n">
        <v>0</v>
      </c>
      <c r="N43" s="69">
        <f>IF(F43="C-","C-",F43+I43+J43+K43+L43+M43)</f>
        <v/>
      </c>
      <c r="O43" s="69" t="inlineStr">
        <is>
          <t>C</t>
        </is>
      </c>
      <c r="P43" s="40" t="inlineStr">
        <is>
          <t>本月主要负责产品541开发和提测和542设计。其中包含相关bug解决、达梦环境适配、统战部事件汇总需求开发、修复sonar扫描问题、邮件回溯事件超时逻辑添加、报表翻译功能开发、黑白红名单优化设计、数据防泄露策略优化设计、审计日志优化设计、第三轮和第四轮冒烟和bug修改、flex相关改造共完成任务11个。整体工作表现良好。给与C；</t>
        </is>
      </c>
      <c r="Q43" s="47" t="inlineStr">
        <is>
          <t>21.0</t>
        </is>
      </c>
      <c r="R43" s="47" t="inlineStr">
        <is>
          <t>168.00</t>
        </is>
      </c>
      <c r="S43" s="47" t="inlineStr">
        <is>
          <t>159.37</t>
        </is>
      </c>
      <c r="T43" s="47" t="inlineStr">
        <is>
          <t>178.0</t>
        </is>
      </c>
      <c r="U43" s="47" t="inlineStr">
        <is>
          <t>1</t>
        </is>
      </c>
      <c r="V43" s="47" t="inlineStr">
        <is>
          <t>0</t>
        </is>
      </c>
    </row>
    <row r="44" ht="31" customHeight="1" s="71">
      <c r="A44" s="5" t="inlineStr">
        <is>
          <t>数据防泄漏产品线</t>
        </is>
      </c>
      <c r="B44" s="96" t="n"/>
      <c r="C44" s="47" t="inlineStr">
        <is>
          <t>刘一星</t>
        </is>
      </c>
      <c r="D44" s="47" t="inlineStr">
        <is>
          <t>1750</t>
        </is>
      </c>
      <c r="E44" s="47" t="inlineStr">
        <is>
          <t>T7</t>
        </is>
      </c>
      <c r="F44" s="69" t="n">
        <v>48</v>
      </c>
      <c r="G44" s="69" t="inlineStr">
        <is>
          <t>46.2</t>
        </is>
      </c>
      <c r="H44" s="69" t="inlineStr">
        <is>
          <t>45.65</t>
        </is>
      </c>
      <c r="I44" s="69" t="inlineStr">
        <is>
          <t>15</t>
        </is>
      </c>
      <c r="J44" s="69" t="n">
        <v>3</v>
      </c>
      <c r="K44" s="69" t="n">
        <v>1</v>
      </c>
      <c r="L44" s="69" t="n">
        <v>0</v>
      </c>
      <c r="M44" s="69" t="n">
        <v>0</v>
      </c>
      <c r="N44" s="69">
        <f>IF(F44="C-","C-",F44+I44+J44+K44+L44+M44)</f>
        <v/>
      </c>
      <c r="O44" s="37" t="inlineStr">
        <is>
          <t>D</t>
        </is>
      </c>
      <c r="P44" s="40" t="inlineStr">
        <is>
          <t>本月主要负责V541重点模块改造，并协助终端哈行项目记性mybatis-flex改造。工作任务分没有达到研发中心要求故给与绩效D（9月底已非正常离职）</t>
        </is>
      </c>
      <c r="Q44" s="47" t="inlineStr">
        <is>
          <t>21.0</t>
        </is>
      </c>
      <c r="R44" s="47" t="inlineStr">
        <is>
          <t>168.00</t>
        </is>
      </c>
      <c r="S44" s="47" t="inlineStr">
        <is>
          <t>207.56</t>
        </is>
      </c>
      <c r="T44" s="47" t="inlineStr">
        <is>
          <t>194.5</t>
        </is>
      </c>
      <c r="U44" s="47" t="inlineStr">
        <is>
          <t>1</t>
        </is>
      </c>
      <c r="V44" s="47" t="inlineStr">
        <is>
          <t>2</t>
        </is>
      </c>
    </row>
    <row r="45" ht="76" customHeight="1" s="71">
      <c r="A45" s="5" t="inlineStr">
        <is>
          <t>数据防泄漏产品线</t>
        </is>
      </c>
      <c r="B45" s="96" t="n"/>
      <c r="C45" s="47" t="inlineStr">
        <is>
          <t>王会闯</t>
        </is>
      </c>
      <c r="D45" s="47" t="inlineStr">
        <is>
          <t>1821</t>
        </is>
      </c>
      <c r="E45" s="47" t="inlineStr">
        <is>
          <t>T7</t>
        </is>
      </c>
      <c r="F45" s="69" t="n">
        <v>50</v>
      </c>
      <c r="G45" s="69" t="inlineStr">
        <is>
          <t>46.2</t>
        </is>
      </c>
      <c r="H45" s="69" t="inlineStr">
        <is>
          <t>48.56</t>
        </is>
      </c>
      <c r="I45" s="69" t="inlineStr">
        <is>
          <t>30</t>
        </is>
      </c>
      <c r="J45" s="69" t="n">
        <v>3</v>
      </c>
      <c r="K45" s="69" t="n">
        <v>0</v>
      </c>
      <c r="L45" s="69" t="n">
        <v>0</v>
      </c>
      <c r="M45" s="69" t="n">
        <v>0</v>
      </c>
      <c r="N45" s="69">
        <f>IF(F45="C-","C-",F45+I45+J45+K45+L45+M45)</f>
        <v/>
      </c>
      <c r="O45" s="37" t="inlineStr">
        <is>
          <t>C-</t>
        </is>
      </c>
      <c r="P45" s="40" t="inlineStr">
        <is>
          <t>本月主要负责数据防泄漏项目前端开发，主要参与了数据防泄漏产品V541版本第二、三轮提测及bug解决，日常工作包含前端组员工作问题解答及指导，支持项目主要有上海农商企微伴伴及h5内审批功能开发、上海农商银行兼岗PC及h5审批以及安盟LC项目ndlp前端部分ui调整等功能。共完成任务12个，其中普通任务10个，高难度任务2个(移动端企微伴伴内部下载兼容性问题解决以及UC浏览器附件文件名乱码兼容性问题)。</t>
        </is>
      </c>
      <c r="Q45" s="47" t="inlineStr">
        <is>
          <t>21.0</t>
        </is>
      </c>
      <c r="R45" s="47" t="inlineStr">
        <is>
          <t>168.00</t>
        </is>
      </c>
      <c r="S45" s="47" t="inlineStr">
        <is>
          <t>197.40</t>
        </is>
      </c>
      <c r="T45" s="47" t="inlineStr">
        <is>
          <t>194.5</t>
        </is>
      </c>
      <c r="U45" s="47" t="inlineStr">
        <is>
          <t>0</t>
        </is>
      </c>
      <c r="V45" s="47" t="inlineStr">
        <is>
          <t>1</t>
        </is>
      </c>
    </row>
    <row r="46" ht="92" customHeight="1" s="71">
      <c r="A46" s="5" t="inlineStr">
        <is>
          <t>数据防泄漏产品线</t>
        </is>
      </c>
      <c r="B46" s="96" t="n"/>
      <c r="C46" s="47" t="inlineStr">
        <is>
          <t>魏磊</t>
        </is>
      </c>
      <c r="D46" s="47" t="inlineStr">
        <is>
          <t>1931</t>
        </is>
      </c>
      <c r="E46" s="47" t="inlineStr">
        <is>
          <t>T6</t>
        </is>
      </c>
      <c r="F46" s="69" t="n">
        <v>50</v>
      </c>
      <c r="G46" s="69" t="inlineStr">
        <is>
          <t>37.8</t>
        </is>
      </c>
      <c r="H46" s="69" t="inlineStr">
        <is>
          <t>40.28</t>
        </is>
      </c>
      <c r="I46" s="69" t="inlineStr">
        <is>
          <t>30</t>
        </is>
      </c>
      <c r="J46" s="69" t="n">
        <v>10</v>
      </c>
      <c r="K46" s="69" t="n">
        <v>0</v>
      </c>
      <c r="L46" s="69" t="n">
        <v>0</v>
      </c>
      <c r="M46" s="69" t="n">
        <v>5</v>
      </c>
      <c r="N46" s="69">
        <f>IF(F46="C-","C-",F46+I46+J46+K46+L46+M46)</f>
        <v/>
      </c>
      <c r="O46" s="37" t="inlineStr">
        <is>
          <t>C+</t>
        </is>
      </c>
      <c r="P46" s="40" t="inlineStr">
        <is>
          <t>本月主要负责项目上的问题，支持交行项目培训，28s项目k3s环境部署测试现场依赖更新，测试环境部署，集成环境部署，流水线helm charts文件适配。flyway以及nacos适配。鉴于本月带领小组成员完成28s项目需求开发，并支持客户按期演示，积极配合现场调研和适配cicd流水线、nacos、flyway、helm、k3s等新框架，很多都是新技术点并且都是从无到有的基础上完成的，无论是工作质量、效率、还是积极性都很高，并且长期驻场在项目现场进行开发，多次加班赶进度，工作任劳任怨，此次给予C+</t>
        </is>
      </c>
      <c r="Q46" s="47" t="inlineStr">
        <is>
          <t>21.0</t>
        </is>
      </c>
      <c r="R46" s="47" t="inlineStr">
        <is>
          <t>168.00</t>
        </is>
      </c>
      <c r="S46" s="47" t="inlineStr">
        <is>
          <t>167.65</t>
        </is>
      </c>
      <c r="T46" s="47" t="inlineStr">
        <is>
          <t>189.0</t>
        </is>
      </c>
      <c r="U46" s="47" t="inlineStr">
        <is>
          <t>0</t>
        </is>
      </c>
      <c r="V46" s="47" t="inlineStr">
        <is>
          <t>1</t>
        </is>
      </c>
    </row>
    <row r="47" ht="76" customHeight="1" s="71">
      <c r="A47" s="5" t="inlineStr">
        <is>
          <t>数据防泄漏产品线</t>
        </is>
      </c>
      <c r="B47" s="96" t="n"/>
      <c r="C47" s="47" t="inlineStr">
        <is>
          <t>张镇</t>
        </is>
      </c>
      <c r="D47" s="47" t="inlineStr">
        <is>
          <t>2190</t>
        </is>
      </c>
      <c r="E47" s="47" t="inlineStr">
        <is>
          <t>T4</t>
        </is>
      </c>
      <c r="F47" s="69" t="n">
        <v>48</v>
      </c>
      <c r="G47" s="69" t="inlineStr">
        <is>
          <t>29.4</t>
        </is>
      </c>
      <c r="H47" s="69" t="inlineStr">
        <is>
          <t>42.36</t>
        </is>
      </c>
      <c r="I47" s="69" t="inlineStr">
        <is>
          <t>34</t>
        </is>
      </c>
      <c r="J47" s="69" t="n">
        <v>3</v>
      </c>
      <c r="K47" s="69" t="n">
        <v>0</v>
      </c>
      <c r="L47" s="69" t="n">
        <v>0</v>
      </c>
      <c r="M47" s="69" t="n">
        <v>0</v>
      </c>
      <c r="N47" s="69">
        <f>IF(F47="C-","C-",F47+I47+J47+K47+L47+M47)</f>
        <v/>
      </c>
      <c r="O47" s="69" t="inlineStr">
        <is>
          <t>C</t>
        </is>
      </c>
      <c r="P47" s="40" t="inlineStr">
        <is>
          <t>本月主要进行了产品V541提测第一、二、三轮冒烟测试、bug处理，平滑升级材料整理及文档更新，提测、内测环境平滑升级协助；达梦数据库适配；智慧引擎组件工作交接；产品542异常代码开发fileProcess进程（架构搭建+010~014）；产品适配自动化jenkins脚本（分布式）负责共享智慧引擎打包流水线；platform中进行flex代码整合验证及联调；产品适配自动化jenkins脚本等。共完成任务14个，其中低难度任务14个。整体工作表现良好。给与C；</t>
        </is>
      </c>
      <c r="Q47" s="47" t="inlineStr">
        <is>
          <t>20.63</t>
        </is>
      </c>
      <c r="R47" s="47" t="inlineStr">
        <is>
          <t>168.00</t>
        </is>
      </c>
      <c r="S47" s="47" t="inlineStr">
        <is>
          <t>181.16</t>
        </is>
      </c>
      <c r="T47" s="47" t="inlineStr">
        <is>
          <t>178.0</t>
        </is>
      </c>
      <c r="U47" s="47" t="inlineStr">
        <is>
          <t>1</t>
        </is>
      </c>
      <c r="V47" s="47" t="inlineStr">
        <is>
          <t>1</t>
        </is>
      </c>
    </row>
    <row r="48" ht="92" customHeight="1" s="71">
      <c r="A48" s="5" t="inlineStr">
        <is>
          <t>数据防泄漏产品线</t>
        </is>
      </c>
      <c r="B48" s="96" t="n"/>
      <c r="C48" s="47" t="inlineStr">
        <is>
          <t>刘丰</t>
        </is>
      </c>
      <c r="D48" s="47" t="inlineStr">
        <is>
          <t>2065</t>
        </is>
      </c>
      <c r="E48" s="47" t="inlineStr">
        <is>
          <t>T7</t>
        </is>
      </c>
      <c r="F48" s="69" t="n">
        <v>50</v>
      </c>
      <c r="G48" s="69" t="inlineStr">
        <is>
          <t>46.2</t>
        </is>
      </c>
      <c r="H48" s="69" t="n">
        <v>47.26</v>
      </c>
      <c r="I48" s="69" t="n">
        <v>31</v>
      </c>
      <c r="J48" s="69" t="n">
        <v>8</v>
      </c>
      <c r="K48" s="69" t="n">
        <v>1</v>
      </c>
      <c r="L48" s="69" t="n">
        <v>0</v>
      </c>
      <c r="M48" s="69" t="n">
        <v>2</v>
      </c>
      <c r="N48" s="69">
        <f>IF(F48="C-","C-",F48+I48+J48+K48+L48+M48)</f>
        <v/>
      </c>
      <c r="O48" s="37" t="inlineStr">
        <is>
          <t>C+</t>
        </is>
      </c>
      <c r="P48" s="40" t="inlineStr">
        <is>
          <t>本月主要负责上海农商行移动端审批提测和问题修复，九江银行GTP上传失败问题定位以及提供升级包到生产环境，上海农商行用户兼岗功能开发和提测，输出产品V542版本邮件收发统计优化、告警接口和NER授权设计文档。共完成7个任务，其中普通任务5个，高难度任务2个，本月独立负责多个项目提测、项目支持等工作，无论是提测质量还是问题响应速度都有大幅度提升，其中九江和湖北项目中及时帮助客户解决了GTP上传偶发失败、审批通知偶发失败的项目疑难问题，表现优秀，此次给与C+。</t>
        </is>
      </c>
      <c r="Q48" s="47" t="inlineStr">
        <is>
          <t>21.0</t>
        </is>
      </c>
      <c r="R48" s="47" t="inlineStr">
        <is>
          <t>168.00</t>
        </is>
      </c>
      <c r="S48" s="47" t="inlineStr">
        <is>
          <t>191.36</t>
        </is>
      </c>
      <c r="T48" s="47" t="inlineStr">
        <is>
          <t>189.0</t>
        </is>
      </c>
      <c r="U48" s="47" t="inlineStr">
        <is>
          <t>0</t>
        </is>
      </c>
      <c r="V48" s="47" t="inlineStr">
        <is>
          <t>5</t>
        </is>
      </c>
    </row>
    <row r="49" ht="122" customHeight="1" s="71">
      <c r="A49" s="5" t="inlineStr">
        <is>
          <t>数据防泄漏产品线</t>
        </is>
      </c>
      <c r="B49" s="96" t="n"/>
      <c r="C49" s="47" t="inlineStr">
        <is>
          <t>刘姿阳</t>
        </is>
      </c>
      <c r="D49" s="47" t="inlineStr">
        <is>
          <t>2050</t>
        </is>
      </c>
      <c r="E49" s="47" t="inlineStr">
        <is>
          <t>T7</t>
        </is>
      </c>
      <c r="F49" s="69" t="n">
        <v>50</v>
      </c>
      <c r="G49" s="69" t="inlineStr">
        <is>
          <t>46.2</t>
        </is>
      </c>
      <c r="H49" s="69" t="inlineStr">
        <is>
          <t>48.99</t>
        </is>
      </c>
      <c r="I49" s="69" t="inlineStr">
        <is>
          <t>30</t>
        </is>
      </c>
      <c r="J49" s="69" t="n">
        <v>2</v>
      </c>
      <c r="K49" s="69" t="n">
        <v>0</v>
      </c>
      <c r="L49" s="69" t="n">
        <v>0</v>
      </c>
      <c r="M49" s="69" t="n">
        <v>0</v>
      </c>
      <c r="N49" s="69">
        <f>IF(F49="C-","C-",F49+I49+J49+K49+L49+M49)</f>
        <v/>
      </c>
      <c r="O49" s="37" t="inlineStr">
        <is>
          <t>C-</t>
        </is>
      </c>
      <c r="P49" s="40" t="inlineStr">
        <is>
          <t>本月主要负责脱敏2.6.0版本，主要参与敏感发现非结构化任务发现日志/发现结果/发现报告等入库、对接扫描引擎，扫描接口本地测试、对接统一平台行业规则，相关接口开发、统一平台正则/关键字等基础规则同步入库优化适配敏感发现、敏感规则/敏感发现等模块对接前端，相关功能梳理接口开发、对接脱敏引擎，非结构化文件脱敏业务梳理开发、数据库非机构化大文本脱敏业务梳理开发、结构化/非机构化扫描处理优化抽取公共类、非机构化发现结果页面接口开发、数据库非机构化纯文本内容脱敏功能开发、datax新增非结构化算法处理调用扫描引擎敏感发现进行脱敏，datax中mysql/redis/minio中间件调用优化、安盟lc项目脱敏服务k8s配置文件适配、非机构化前后端联调，测试问题修改。共完成任务13个。</t>
        </is>
      </c>
      <c r="Q49" s="47" t="inlineStr">
        <is>
          <t>21.0</t>
        </is>
      </c>
      <c r="R49" s="47" t="inlineStr">
        <is>
          <t>168.00</t>
        </is>
      </c>
      <c r="S49" s="47" t="inlineStr">
        <is>
          <t>182.35</t>
        </is>
      </c>
      <c r="T49" s="47" t="inlineStr">
        <is>
          <t>182.0</t>
        </is>
      </c>
      <c r="U49" s="47" t="inlineStr">
        <is>
          <t>0</t>
        </is>
      </c>
      <c r="V49" s="47" t="inlineStr">
        <is>
          <t>0</t>
        </is>
      </c>
    </row>
    <row r="50" ht="76" customHeight="1" s="71">
      <c r="A50" s="5" t="inlineStr">
        <is>
          <t>数据防泄漏产品线</t>
        </is>
      </c>
      <c r="B50" s="96" t="n"/>
      <c r="C50" s="47" t="inlineStr">
        <is>
          <t>刘海君</t>
        </is>
      </c>
      <c r="D50" s="47" t="inlineStr">
        <is>
          <t>2163</t>
        </is>
      </c>
      <c r="E50" s="47" t="inlineStr">
        <is>
          <t>T4</t>
        </is>
      </c>
      <c r="F50" s="69" t="n">
        <v>48</v>
      </c>
      <c r="G50" s="69" t="inlineStr">
        <is>
          <t>29.4</t>
        </is>
      </c>
      <c r="H50" s="69" t="inlineStr">
        <is>
          <t>26.72</t>
        </is>
      </c>
      <c r="I50" s="69" t="inlineStr">
        <is>
          <t>15</t>
        </is>
      </c>
      <c r="J50" s="69" t="n">
        <v>2</v>
      </c>
      <c r="K50" s="69" t="n">
        <v>0</v>
      </c>
      <c r="L50" s="69" t="n">
        <v>0</v>
      </c>
      <c r="M50" s="69" t="n">
        <v>0</v>
      </c>
      <c r="N50" s="69">
        <f>IF(F50="C-","C-",F50+I50+J50+K50+L50+M50)</f>
        <v/>
      </c>
      <c r="O50" s="37" t="inlineStr">
        <is>
          <t>D</t>
        </is>
      </c>
      <c r="P50" s="40" t="inlineStr">
        <is>
          <t>本月主要负责产品541、上海农商、安盟LC项目，产品541：产品541第二轮、第三轮名下bug修改及回归验证；审批历史流程节点遗留问题验证；安盟项目：NDLP首页样式适配ui规范；策略元素页面适配UI规范修改；上海农商：部门兼岗审批pc端、移动端功能开发；部门兼岗审批pc端、移动端功能联调；V520SP-F02上海农商第一轮、第二轮名下bug修改及验证；部门、提审、送审邮件通知模板适配移动端；共完成8个任务，其中普通任务8个，较难任务0个，鉴于任务积分不满足基本要求，此次给与D</t>
        </is>
      </c>
      <c r="Q50" s="47" t="inlineStr">
        <is>
          <t>21.0</t>
        </is>
      </c>
      <c r="R50" s="47" t="inlineStr">
        <is>
          <t>168.00</t>
        </is>
      </c>
      <c r="S50" s="47" t="inlineStr">
        <is>
          <t>167.55</t>
        </is>
      </c>
      <c r="T50" s="47" t="n">
        <v>166</v>
      </c>
      <c r="U50" s="47" t="inlineStr">
        <is>
          <t>0</t>
        </is>
      </c>
      <c r="V50" s="47" t="inlineStr">
        <is>
          <t>1</t>
        </is>
      </c>
    </row>
    <row r="51" ht="61" customHeight="1" s="71">
      <c r="A51" s="5" t="inlineStr">
        <is>
          <t>数据防泄漏产品线</t>
        </is>
      </c>
      <c r="B51" s="96" t="n"/>
      <c r="C51" s="47" t="inlineStr">
        <is>
          <t>赵梓源</t>
        </is>
      </c>
      <c r="D51" s="47" t="inlineStr">
        <is>
          <t>2151</t>
        </is>
      </c>
      <c r="E51" s="47" t="inlineStr">
        <is>
          <t>T4</t>
        </is>
      </c>
      <c r="F51" s="69" t="n">
        <v>50</v>
      </c>
      <c r="G51" s="69" t="inlineStr">
        <is>
          <t>29.4</t>
        </is>
      </c>
      <c r="H51" s="69" t="inlineStr">
        <is>
          <t>31.14</t>
        </is>
      </c>
      <c r="I51" s="69" t="inlineStr">
        <is>
          <t>30</t>
        </is>
      </c>
      <c r="J51" s="69" t="n">
        <v>2</v>
      </c>
      <c r="K51" s="69" t="n">
        <v>0</v>
      </c>
      <c r="L51" s="69" t="n">
        <v>0</v>
      </c>
      <c r="M51" s="69" t="n">
        <v>0</v>
      </c>
      <c r="N51" s="69">
        <f>IF(F51="C-","C-",F51+I51+J51+K51+L51+M51)</f>
        <v/>
      </c>
      <c r="O51" s="69" t="inlineStr">
        <is>
          <t>C</t>
        </is>
      </c>
      <c r="P51" s="40" t="inlineStr">
        <is>
          <t>本月主要进行了安盟-LC项目解决现场管理平台无法启动问题，广东联合电子项目提测，产品V541试协助，统战部--V530B01平滑升级至V541验证通过最终结果及文档输出，产品V541-打包脚本调整优化+SONAR构建任务集成（包含智慧引擎打包流水线），产品V541-异常代码开发fileProcess进程，产品V541-platform中进行flex代码整合。 共完成任务8个，其中普通任务8个，整体工作表现良好。给与C；</t>
        </is>
      </c>
      <c r="Q51" s="47" t="inlineStr">
        <is>
          <t>21.0</t>
        </is>
      </c>
      <c r="R51" s="47" t="inlineStr">
        <is>
          <t>168.00</t>
        </is>
      </c>
      <c r="S51" s="47" t="inlineStr">
        <is>
          <t>158.78</t>
        </is>
      </c>
      <c r="T51" s="47" t="inlineStr">
        <is>
          <t>155.0</t>
        </is>
      </c>
      <c r="U51" s="47" t="inlineStr">
        <is>
          <t>3</t>
        </is>
      </c>
      <c r="V51" s="47" t="inlineStr">
        <is>
          <t>0</t>
        </is>
      </c>
    </row>
    <row r="52">
      <c r="A52" s="5" t="inlineStr">
        <is>
          <t>数据防泄漏产品线</t>
        </is>
      </c>
      <c r="B52" s="96" t="n"/>
      <c r="C52" s="47" t="inlineStr">
        <is>
          <t>王妮妮</t>
        </is>
      </c>
      <c r="D52" s="47" t="inlineStr">
        <is>
          <t>1739</t>
        </is>
      </c>
      <c r="E52" s="47" t="inlineStr">
        <is>
          <t>T7</t>
        </is>
      </c>
      <c r="F52" s="69" t="n"/>
      <c r="G52" s="69" t="n"/>
      <c r="H52" s="69" t="n"/>
      <c r="I52" s="69" t="n"/>
      <c r="J52" s="69" t="n"/>
      <c r="K52" s="69" t="n"/>
      <c r="L52" s="69" t="n">
        <v>0</v>
      </c>
      <c r="M52" s="69" t="n">
        <v>0</v>
      </c>
      <c r="N52" s="69">
        <f>IF(F52="C-","C-",F52+I52+J52+K52+L52+M52)</f>
        <v/>
      </c>
      <c r="O52" s="69" t="inlineStr">
        <is>
          <t>C</t>
        </is>
      </c>
      <c r="P52" s="40" t="inlineStr">
        <is>
          <t>已离职</t>
        </is>
      </c>
      <c r="Q52" s="69" t="n"/>
      <c r="R52" s="69" t="n"/>
      <c r="S52" s="69" t="n"/>
      <c r="T52" s="69" t="n"/>
      <c r="U52" s="69" t="n"/>
      <c r="V52" s="69" t="n"/>
    </row>
    <row r="53" ht="107" customHeight="1" s="71">
      <c r="A53" s="5" t="inlineStr">
        <is>
          <t>数据防泄漏产品线</t>
        </is>
      </c>
      <c r="B53" s="96" t="n"/>
      <c r="C53" s="47" t="inlineStr">
        <is>
          <t>杨海超</t>
        </is>
      </c>
      <c r="D53" s="47" t="inlineStr">
        <is>
          <t>10211</t>
        </is>
      </c>
      <c r="E53" s="47" t="inlineStr">
        <is>
          <t>T1</t>
        </is>
      </c>
      <c r="F53" s="69" t="n">
        <v>50</v>
      </c>
      <c r="G53" s="69" t="inlineStr">
        <is>
          <t>21.0</t>
        </is>
      </c>
      <c r="H53" s="69" t="inlineStr">
        <is>
          <t>22.71</t>
        </is>
      </c>
      <c r="I53" s="69" t="inlineStr">
        <is>
          <t>30</t>
        </is>
      </c>
      <c r="J53" s="69" t="n">
        <v>3</v>
      </c>
      <c r="K53" s="69" t="n">
        <v>0</v>
      </c>
      <c r="L53" s="69" t="n">
        <v>0</v>
      </c>
      <c r="M53" s="69" t="n">
        <v>0</v>
      </c>
      <c r="N53" s="69">
        <f>IF(F53="C-","C-",F53+I53+J53+K53+L53+M53)</f>
        <v/>
      </c>
      <c r="O53" s="69" t="inlineStr">
        <is>
          <t>C</t>
        </is>
      </c>
      <c r="P53" s="40" t="inlineStr">
        <is>
          <t>本月主要进行28s项目相关的任务，主要是包括现场流水线、集成部署的工作。其中主要是各种环境的搭建测试等等，如现场k3s环境的部署和测试，包括arm架构和x86架构等等。后面也根据现场要求适配helm charts、flyway等等。28s现场流水线要求十分严苛，ndlp四个进程尤其是platform的主依赖子依赖十分复杂和繁琐。单人整理了platform将近300多个依赖的白名单清单和依赖申请表格去加入到现场公库中。由于任务繁重加上现场一直在催进度，也在周末两天前往现场进行加班处理。月末前往上海交行项目现场保障运行。熟悉了交行项目整体环境的架构以及如何巡检等内容。整体工作表现良好。给与C</t>
        </is>
      </c>
      <c r="Q53" s="47" t="inlineStr">
        <is>
          <t>21.0</t>
        </is>
      </c>
      <c r="R53" s="47" t="inlineStr">
        <is>
          <t>168.00</t>
        </is>
      </c>
      <c r="S53" s="47" t="inlineStr">
        <is>
          <t>71.23</t>
        </is>
      </c>
      <c r="T53" s="47" t="inlineStr">
        <is>
          <t>184.5</t>
        </is>
      </c>
      <c r="U53" s="47" t="inlineStr">
        <is>
          <t>0</t>
        </is>
      </c>
      <c r="V53" s="47" t="inlineStr">
        <is>
          <t>0</t>
        </is>
      </c>
    </row>
    <row r="54" ht="61" customHeight="1" s="71">
      <c r="A54" s="5" t="inlineStr">
        <is>
          <t>数据防泄漏产品线</t>
        </is>
      </c>
      <c r="B54" s="96" t="n"/>
      <c r="C54" s="47" t="inlineStr">
        <is>
          <t>杨学智</t>
        </is>
      </c>
      <c r="D54" s="47" t="inlineStr">
        <is>
          <t>10207</t>
        </is>
      </c>
      <c r="E54" s="47" t="inlineStr">
        <is>
          <t>T1</t>
        </is>
      </c>
      <c r="F54" s="69" t="n">
        <v>50</v>
      </c>
      <c r="G54" s="69" t="inlineStr">
        <is>
          <t>21.0</t>
        </is>
      </c>
      <c r="H54" s="69" t="inlineStr">
        <is>
          <t>53.07</t>
        </is>
      </c>
      <c r="I54" s="69" t="n">
        <v>40</v>
      </c>
      <c r="J54" s="69" t="n">
        <v>3</v>
      </c>
      <c r="K54" s="69" t="n">
        <v>1</v>
      </c>
      <c r="L54" s="69" t="n">
        <v>0</v>
      </c>
      <c r="M54" s="69" t="n">
        <v>0</v>
      </c>
      <c r="N54" s="69">
        <f>IF(F54="C-","C-",F54+I54+J54+K54+L54+M54)</f>
        <v/>
      </c>
      <c r="O54" s="69" t="inlineStr">
        <is>
          <t>C</t>
        </is>
      </c>
      <c r="P54" s="40" t="inlineStr">
        <is>
          <t>本月主要完成终端-哈行-mybatis-flex改造，改造终st、td模块，修改MogDB环境（149.41）中部署管理出现的bug，解决代码适配，协助民哥、一星哥解决对象管理和策略及策略组部分，解决策略发布、策略状态、软件资产管理等bug修改。解决提测相关的bug,通过操作手册熟悉终端业务,通过终端概要设计文档，熟悉终端服务端业务流。给与C；</t>
        </is>
      </c>
      <c r="Q54" s="47" t="inlineStr">
        <is>
          <t>21.0</t>
        </is>
      </c>
      <c r="R54" s="47" t="inlineStr">
        <is>
          <t>168.00</t>
        </is>
      </c>
      <c r="S54" s="47" t="inlineStr">
        <is>
          <t>205.26</t>
        </is>
      </c>
      <c r="T54" s="47" t="inlineStr">
        <is>
          <t>216.5</t>
        </is>
      </c>
      <c r="U54" s="47" t="inlineStr">
        <is>
          <t>0</t>
        </is>
      </c>
      <c r="V54" s="47" t="inlineStr">
        <is>
          <t>4</t>
        </is>
      </c>
    </row>
    <row r="55" ht="76" customHeight="1" s="71">
      <c r="A55" s="5" t="inlineStr">
        <is>
          <t>数据防泄漏产品线</t>
        </is>
      </c>
      <c r="B55" s="96" t="n"/>
      <c r="C55" s="47" t="inlineStr">
        <is>
          <t>邢亚晶</t>
        </is>
      </c>
      <c r="D55" s="47" t="inlineStr">
        <is>
          <t>2216</t>
        </is>
      </c>
      <c r="E55" s="47" t="inlineStr">
        <is>
          <t>T2</t>
        </is>
      </c>
      <c r="F55" s="69" t="n">
        <v>50</v>
      </c>
      <c r="G55" s="69" t="inlineStr">
        <is>
          <t>21.0</t>
        </is>
      </c>
      <c r="H55" s="69" t="inlineStr">
        <is>
          <t>23.16</t>
        </is>
      </c>
      <c r="I55" s="69" t="inlineStr">
        <is>
          <t>31</t>
        </is>
      </c>
      <c r="J55" s="69" t="n">
        <v>3</v>
      </c>
      <c r="K55" s="69" t="n">
        <v>0</v>
      </c>
      <c r="L55" s="69" t="n">
        <v>0</v>
      </c>
      <c r="M55" s="69" t="n">
        <v>0</v>
      </c>
      <c r="N55" s="69">
        <f>IF(F55="C-","C-",F55+I55+J55+K55+L55+M55)</f>
        <v/>
      </c>
      <c r="O55" s="69" t="inlineStr">
        <is>
          <t>C</t>
        </is>
      </c>
      <c r="P55" s="40" t="inlineStr">
        <is>
          <t>本月主要进行了产品V541相关开发和测试工作--platform进程整合mybatis-flex验证及联调，处理整合过程中的编译错误内容，对platform中相关like模糊查询进行达梦数据库适配，协助打包脚本调整优化（按照要求负责platform、incident进行），统战部-V530B1平滑升级至541最终验证结果及平滑升级文档编写，广东联合电子--平滑升级问题处理+平滑升级复测验证。共完成任务13个，均为普通任务13个。没有早退的现象，整体工作表现良好。给与C；</t>
        </is>
      </c>
      <c r="Q55" s="47" t="inlineStr">
        <is>
          <t>21.0</t>
        </is>
      </c>
      <c r="R55" s="47" t="inlineStr">
        <is>
          <t>168.00</t>
        </is>
      </c>
      <c r="S55" s="47" t="inlineStr">
        <is>
          <t>191.81</t>
        </is>
      </c>
      <c r="T55" s="47" t="inlineStr">
        <is>
          <t>185.0</t>
        </is>
      </c>
      <c r="U55" s="47" t="inlineStr">
        <is>
          <t>0</t>
        </is>
      </c>
      <c r="V55" s="47" t="inlineStr">
        <is>
          <t>0</t>
        </is>
      </c>
    </row>
    <row r="56" ht="76" customHeight="1" s="71">
      <c r="A56" s="5" t="inlineStr">
        <is>
          <t>数据防泄漏产品线</t>
        </is>
      </c>
      <c r="B56" s="96" t="n"/>
      <c r="C56" s="47" t="inlineStr">
        <is>
          <t>梅松</t>
        </is>
      </c>
      <c r="D56" s="47" t="n">
        <v>2236</v>
      </c>
      <c r="E56" s="47" t="inlineStr">
        <is>
          <t>T7</t>
        </is>
      </c>
      <c r="F56" s="69" t="n">
        <v>50</v>
      </c>
      <c r="G56" s="69" t="inlineStr">
        <is>
          <t>46.2</t>
        </is>
      </c>
      <c r="H56" s="69" t="inlineStr">
        <is>
          <t>53.52</t>
        </is>
      </c>
      <c r="I56" s="69" t="inlineStr">
        <is>
          <t>31</t>
        </is>
      </c>
      <c r="J56" s="69" t="n">
        <v>2</v>
      </c>
      <c r="K56" s="69" t="n">
        <v>3</v>
      </c>
      <c r="L56" s="69" t="n">
        <v>0</v>
      </c>
      <c r="M56" s="69" t="n">
        <v>0</v>
      </c>
      <c r="N56" s="69">
        <f>IF(F56="C-","C-",F56+I56+J56+K56+L56+M56)</f>
        <v/>
      </c>
      <c r="O56" s="37" t="inlineStr">
        <is>
          <t>D</t>
        </is>
      </c>
      <c r="P56" s="40" t="inlineStr">
        <is>
          <t>本月调查mybatis-flex配置注解失效问题；前半个月进行数据防泄漏系统的platform进程还有incident进程部分功能接口mybatis-flex改造，主要有事件列表，归档列表，黑白红名单等一些接口的改造和自测；后半个月，进入哈行数据安全系统mybatis-flex项目的改造任务，完成st模块的mybatis-flex代码改造，并适配mysql，达梦，td，mogdb等多种数据库，并进行联调和测试，并修改bug、其中中等难度5个，低等难度6个任务。技术能力相对偏弱</t>
        </is>
      </c>
      <c r="Q56" s="47" t="inlineStr">
        <is>
          <t>21.0</t>
        </is>
      </c>
      <c r="R56" s="47" t="inlineStr">
        <is>
          <t>168.00</t>
        </is>
      </c>
      <c r="S56" s="47" t="inlineStr">
        <is>
          <t>221.46</t>
        </is>
      </c>
      <c r="T56" s="47" t="inlineStr">
        <is>
          <t>214.0</t>
        </is>
      </c>
      <c r="U56" s="47" t="inlineStr">
        <is>
          <t>0</t>
        </is>
      </c>
      <c r="V56" s="47" t="inlineStr">
        <is>
          <t>5</t>
        </is>
      </c>
    </row>
    <row r="57" ht="46" customHeight="1" s="71">
      <c r="A57" s="5" t="inlineStr">
        <is>
          <t>数据防泄漏产品线</t>
        </is>
      </c>
      <c r="B57" s="96" t="n"/>
      <c r="C57" s="47" t="inlineStr">
        <is>
          <t>江银涛</t>
        </is>
      </c>
      <c r="D57" s="47" t="inlineStr">
        <is>
          <t>10220</t>
        </is>
      </c>
      <c r="E57" s="47" t="inlineStr">
        <is>
          <t>T1</t>
        </is>
      </c>
      <c r="F57" s="69" t="n">
        <v>50</v>
      </c>
      <c r="G57" s="69" t="inlineStr">
        <is>
          <t>21.0</t>
        </is>
      </c>
      <c r="H57" s="69" t="inlineStr">
        <is>
          <t>29.05</t>
        </is>
      </c>
      <c r="I57" s="69" t="inlineStr">
        <is>
          <t>33</t>
        </is>
      </c>
      <c r="J57" s="69" t="n">
        <v>2</v>
      </c>
      <c r="K57" s="69" t="n">
        <v>2</v>
      </c>
      <c r="L57" s="69" t="n">
        <v>0</v>
      </c>
      <c r="M57" s="69" t="n">
        <v>0</v>
      </c>
      <c r="N57" s="69">
        <f>IF(F57="C-","C-",F57+I57+J57+K57+L57+M57)</f>
        <v/>
      </c>
      <c r="O57" s="69" t="inlineStr">
        <is>
          <t>C</t>
        </is>
      </c>
      <c r="P57" s="40" t="inlineStr">
        <is>
          <t>9月工作总结本月主要完成了28所军工项目支持，包含熟悉现场环境，在x86和arm环境k3s联调部署，现场防泄漏部分流水线及集成部署调整，适配代码数据库部分，helm适配，共完成13个任务均为普通任务,整体工作表现良好。给与C</t>
        </is>
      </c>
      <c r="Q57" s="47" t="inlineStr">
        <is>
          <t>21.0</t>
        </is>
      </c>
      <c r="R57" s="47" t="inlineStr">
        <is>
          <t>168.00</t>
        </is>
      </c>
      <c r="S57" s="47" t="inlineStr">
        <is>
          <t>97.34</t>
        </is>
      </c>
      <c r="T57" s="47" t="inlineStr">
        <is>
          <t>211.5</t>
        </is>
      </c>
      <c r="U57" s="47" t="inlineStr">
        <is>
          <t>0</t>
        </is>
      </c>
      <c r="V57" s="47" t="inlineStr">
        <is>
          <t>0</t>
        </is>
      </c>
    </row>
    <row r="58" ht="61" customHeight="1" s="71">
      <c r="A58" s="5" t="inlineStr">
        <is>
          <t>数据防泄漏产品线</t>
        </is>
      </c>
      <c r="B58" s="96" t="n"/>
      <c r="C58" s="47" t="inlineStr">
        <is>
          <t>王磊</t>
        </is>
      </c>
      <c r="D58" s="47" t="inlineStr">
        <is>
          <t>1402</t>
        </is>
      </c>
      <c r="E58" s="47" t="inlineStr">
        <is>
          <t>T6</t>
        </is>
      </c>
      <c r="F58" s="69" t="n">
        <v>50</v>
      </c>
      <c r="G58" s="69" t="inlineStr">
        <is>
          <t>37.8</t>
        </is>
      </c>
      <c r="H58" s="69" t="inlineStr">
        <is>
          <t>41.4</t>
        </is>
      </c>
      <c r="I58" s="69" t="inlineStr">
        <is>
          <t>30</t>
        </is>
      </c>
      <c r="J58" s="69" t="n">
        <v>0</v>
      </c>
      <c r="K58" s="69" t="n">
        <v>0</v>
      </c>
      <c r="L58" s="69" t="n">
        <v>0</v>
      </c>
      <c r="M58" s="69" t="n">
        <v>0</v>
      </c>
      <c r="N58" s="69">
        <f>SUM(F58+I58+J58+K58+L58+M58)</f>
        <v/>
      </c>
      <c r="O58" s="69" t="inlineStr">
        <is>
          <t>C</t>
        </is>
      </c>
      <c r="P58" s="40" t="inlineStr">
        <is>
          <t>本月主要工作集中完成上周任务验收及本周计划编写，参与日例会、跟踪并处理流量DLP机器崩溃问题，进行远程日志查看和环境复现排查、跟踪和解决ARM机器硬盘报错和崩溃问题，进行系统重装和性能验证、编写和修改预研PPT以及周报，参与性能测试及测试支持。
本月完成15中级任务。给予C评价</t>
        </is>
      </c>
      <c r="Q58" s="69" t="inlineStr">
        <is>
          <t>21.0</t>
        </is>
      </c>
      <c r="R58" s="69" t="inlineStr">
        <is>
          <t>168.00</t>
        </is>
      </c>
      <c r="S58" s="69" t="inlineStr">
        <is>
          <t>174.06</t>
        </is>
      </c>
      <c r="T58" s="69" t="inlineStr">
        <is>
          <t>165.5</t>
        </is>
      </c>
      <c r="U58" s="69" t="n">
        <v>0</v>
      </c>
      <c r="V58" s="69" t="inlineStr">
        <is>
          <t>1</t>
        </is>
      </c>
    </row>
    <row r="59" ht="76" customHeight="1" s="71">
      <c r="A59" s="5" t="inlineStr">
        <is>
          <t>数据防泄漏产品线</t>
        </is>
      </c>
      <c r="B59" s="96" t="n"/>
      <c r="C59" s="47" t="inlineStr">
        <is>
          <t>李腾</t>
        </is>
      </c>
      <c r="D59" s="47" t="inlineStr">
        <is>
          <t>1778</t>
        </is>
      </c>
      <c r="E59" s="47" t="inlineStr">
        <is>
          <t>T6</t>
        </is>
      </c>
      <c r="F59" s="69" t="n">
        <v>50</v>
      </c>
      <c r="G59" s="69" t="inlineStr">
        <is>
          <t>28.8</t>
        </is>
      </c>
      <c r="H59" s="69" t="inlineStr">
        <is>
          <t>26.0</t>
        </is>
      </c>
      <c r="I59" s="69" t="inlineStr">
        <is>
          <t>15</t>
        </is>
      </c>
      <c r="J59" s="69" t="n">
        <v>0</v>
      </c>
      <c r="K59" s="69" t="n">
        <v>0</v>
      </c>
      <c r="L59" s="69" t="n">
        <v>0</v>
      </c>
      <c r="M59" s="69" t="n">
        <v>0</v>
      </c>
      <c r="N59" s="69">
        <f>SUM(F59+I59+J59+K59+L59+M59)</f>
        <v/>
      </c>
      <c r="O59" s="37" t="inlineStr">
        <is>
          <t>D</t>
        </is>
      </c>
      <c r="P59" s="40" t="inlineStr">
        <is>
          <t>本月的工作主要集中在 Chinasec（安元）数据防泄漏产品 V5.4.1 版本的开发、编译、打包、测试和问题修复上。多次进行Jenkins自动化部署，解决了操作中遇到的问题，成功实现了高配机器的流量API调试与性能测试、完成流量API的500TPS测试，并针对不同流量进行压测，识别并调整了性能瓶颈。自动化部署样例，并补充了相关文档
本月完成中级任务6个，低难任务1个，最后两天部分任务未完成。故给予D评价</t>
        </is>
      </c>
      <c r="Q59" s="69" t="inlineStr">
        <is>
          <t>16.0</t>
        </is>
      </c>
      <c r="R59" s="69" t="inlineStr">
        <is>
          <t>128.00</t>
        </is>
      </c>
      <c r="S59" s="69" t="inlineStr">
        <is>
          <t>117.41</t>
        </is>
      </c>
      <c r="T59" s="69" t="inlineStr">
        <is>
          <t>112.0</t>
        </is>
      </c>
      <c r="U59" s="69" t="n">
        <v>2</v>
      </c>
      <c r="V59" s="69" t="inlineStr">
        <is>
          <t>0</t>
        </is>
      </c>
    </row>
    <row r="60" ht="92" customHeight="1" s="71">
      <c r="A60" s="5" t="inlineStr">
        <is>
          <t>数据防泄漏产品线</t>
        </is>
      </c>
      <c r="B60" s="96" t="n"/>
      <c r="C60" s="47" t="inlineStr">
        <is>
          <t>杨晓娟</t>
        </is>
      </c>
      <c r="D60" s="47" t="inlineStr">
        <is>
          <t>2024</t>
        </is>
      </c>
      <c r="E60" s="47" t="inlineStr">
        <is>
          <t>T7</t>
        </is>
      </c>
      <c r="F60" s="69" t="n">
        <v>50</v>
      </c>
      <c r="G60" s="69" t="inlineStr">
        <is>
          <t>46.2</t>
        </is>
      </c>
      <c r="H60" s="69" t="inlineStr">
        <is>
          <t>47.25</t>
        </is>
      </c>
      <c r="I60" s="69" t="inlineStr">
        <is>
          <t>30</t>
        </is>
      </c>
      <c r="J60" s="69" t="n">
        <v>0</v>
      </c>
      <c r="K60" s="69" t="n">
        <v>0</v>
      </c>
      <c r="L60" s="69" t="n">
        <v>0</v>
      </c>
      <c r="M60" s="69" t="n">
        <v>0</v>
      </c>
      <c r="N60" s="69">
        <f>SUM(F60+I60+J60+K60+L60+M60)</f>
        <v/>
      </c>
      <c r="O60" s="69" t="inlineStr">
        <is>
          <t>C</t>
        </is>
      </c>
      <c r="P60" s="40" t="inlineStr">
        <is>
          <t>本月的工作重点围绕 Chinasec（安元）数据防泄漏产品 V5.4.1 的测试验证。编写并测试了openssh的升级和回退脚本，确保了在麒麟v10 ARM系统中的顺利操作。开展了串联审计性能测试，搭建测试环境并输出iperf性能报告，验证了不同场景下的性能。完成了对Jenkins打包的调整工作，确保了流量抓包引擎的正常打包，并提交了相关脚本。在网页DLP项目中，使用asan进行了编译和验证，成功添加了可选项并解决了相关问题，确保了稳定运行。
本月完成12个中级任务,1个低级任务。给予C评价</t>
        </is>
      </c>
      <c r="Q60" s="69" t="inlineStr">
        <is>
          <t>21.0</t>
        </is>
      </c>
      <c r="R60" s="69" t="inlineStr">
        <is>
          <t>168.00</t>
        </is>
      </c>
      <c r="S60" s="69" t="inlineStr">
        <is>
          <t>171.25</t>
        </is>
      </c>
      <c r="T60" s="69" t="inlineStr">
        <is>
          <t>168.0</t>
        </is>
      </c>
      <c r="U60" s="69" t="n">
        <v>0</v>
      </c>
      <c r="V60" s="69" t="inlineStr">
        <is>
          <t>0</t>
        </is>
      </c>
    </row>
    <row r="61" ht="46" customHeight="1" s="71">
      <c r="A61" s="5" t="inlineStr">
        <is>
          <t>数据防泄漏产品线</t>
        </is>
      </c>
      <c r="B61" s="96" t="n"/>
      <c r="C61" s="47" t="inlineStr">
        <is>
          <t>刘泽铭</t>
        </is>
      </c>
      <c r="D61" s="47" t="n">
        <v>2242</v>
      </c>
      <c r="E61" s="47" t="inlineStr">
        <is>
          <t>T1</t>
        </is>
      </c>
      <c r="F61" s="69" t="n">
        <v>50</v>
      </c>
      <c r="G61" s="69" t="inlineStr">
        <is>
          <t>21.0</t>
        </is>
      </c>
      <c r="H61" s="69" t="inlineStr">
        <is>
          <t>42.63</t>
        </is>
      </c>
      <c r="I61" s="69" t="inlineStr">
        <is>
          <t>40</t>
        </is>
      </c>
      <c r="J61" s="69" t="n">
        <v>1</v>
      </c>
      <c r="K61" s="69" t="n">
        <v>0</v>
      </c>
      <c r="L61" s="69" t="n">
        <v>0</v>
      </c>
      <c r="M61" s="69" t="n">
        <v>0</v>
      </c>
      <c r="N61" s="69">
        <f>SUM(F61+I61+J61+K61+L61+M61)</f>
        <v/>
      </c>
      <c r="O61" s="69" t="inlineStr">
        <is>
          <t>C</t>
        </is>
      </c>
      <c r="P61" s="40" t="inlineStr">
        <is>
          <t>本月的工作主要集中在Chinasec（安元）数据防泄漏产品 V5.4.1的流量双机热备测试、部署及相关问题的排查与修复。流量dlp中进行了流量细化统计，并熟悉了策略匹配进程的代码。
本月完成中级任务11个，低级任务2个。表现正常，给予C评价</t>
        </is>
      </c>
      <c r="Q61" s="69" t="inlineStr">
        <is>
          <t>21.0</t>
        </is>
      </c>
      <c r="R61" s="69" t="inlineStr">
        <is>
          <t>168.00</t>
        </is>
      </c>
      <c r="S61" s="69" t="inlineStr">
        <is>
          <t>192.05</t>
        </is>
      </c>
      <c r="T61" s="69" t="inlineStr">
        <is>
          <t>175.0</t>
        </is>
      </c>
      <c r="U61" s="69" t="inlineStr">
        <is>
          <t>0</t>
        </is>
      </c>
      <c r="V61" s="69" t="inlineStr">
        <is>
          <t>0</t>
        </is>
      </c>
    </row>
    <row r="62" ht="76" customHeight="1" s="71">
      <c r="A62" s="5" t="inlineStr">
        <is>
          <t>数据防泄漏产品线</t>
        </is>
      </c>
      <c r="B62" s="96" t="n"/>
      <c r="C62" s="47" t="inlineStr">
        <is>
          <t>孙渝龙</t>
        </is>
      </c>
      <c r="D62" s="47" t="n">
        <v>2221</v>
      </c>
      <c r="E62" s="47" t="inlineStr">
        <is>
          <t>T1</t>
        </is>
      </c>
      <c r="F62" s="69" t="n">
        <v>50</v>
      </c>
      <c r="G62" s="69" t="inlineStr">
        <is>
          <t>21.0</t>
        </is>
      </c>
      <c r="H62" s="69" t="inlineStr">
        <is>
          <t>45.04</t>
        </is>
      </c>
      <c r="I62" s="69" t="inlineStr">
        <is>
          <t>40</t>
        </is>
      </c>
      <c r="J62" s="69" t="n">
        <v>4</v>
      </c>
      <c r="K62" s="69" t="n">
        <v>0</v>
      </c>
      <c r="L62" s="69" t="n">
        <v>0</v>
      </c>
      <c r="M62" s="69" t="n">
        <v>0</v>
      </c>
      <c r="N62" s="69">
        <f>SUM(F62+I62+J62+K62+L62+M62)</f>
        <v/>
      </c>
      <c r="O62" s="37" t="inlineStr">
        <is>
          <t>C+</t>
        </is>
      </c>
      <c r="P62" s="40" t="inlineStr">
        <is>
          <t>本月工作主要集中在深入进行ARM实际流量压测，积极排查和修复内存越界问题，确保capture功能稳定。进行了多轮capture参数优化，重构了线程数据队列，改进了全局变量的管理，提高了系统性能。有效处理了capture中的double free问题，通过代码调整和持续测试，保障了系统的稳定性。在测试中对不同机器进行性能瓶颈分析，优化了配置文件和初始化顺序，提升了整体性能。
本月完成高级任务1个，中级任务12个。对流量dlp的程序逻辑进行大量优化，表现优秀，给予C+评价</t>
        </is>
      </c>
      <c r="Q62" s="69" t="inlineStr">
        <is>
          <t>21.0</t>
        </is>
      </c>
      <c r="R62" s="69" t="inlineStr">
        <is>
          <t>168.00</t>
        </is>
      </c>
      <c r="S62" s="69" t="inlineStr">
        <is>
          <t>187.68</t>
        </is>
      </c>
      <c r="T62" s="69" t="inlineStr">
        <is>
          <t>180.0</t>
        </is>
      </c>
      <c r="U62" s="69" t="inlineStr">
        <is>
          <t>0</t>
        </is>
      </c>
      <c r="V62" s="69" t="inlineStr">
        <is>
          <t>0</t>
        </is>
      </c>
    </row>
    <row r="63" ht="168" customHeight="1" s="71">
      <c r="A63" s="5" t="inlineStr">
        <is>
          <t>数据防泄漏产品线</t>
        </is>
      </c>
      <c r="B63" s="96" t="n"/>
      <c r="C63" s="47" t="inlineStr">
        <is>
          <t>罗志成</t>
        </is>
      </c>
      <c r="D63" s="47" t="inlineStr">
        <is>
          <t>0856</t>
        </is>
      </c>
      <c r="E63" s="47" t="inlineStr">
        <is>
          <t>T8</t>
        </is>
      </c>
      <c r="F63" s="69" t="n">
        <v>50</v>
      </c>
      <c r="G63" s="69" t="n">
        <v>50.4</v>
      </c>
      <c r="H63" s="69" t="n">
        <v>102.51</v>
      </c>
      <c r="I63" s="69" t="n">
        <v>30</v>
      </c>
      <c r="J63" s="69" t="n">
        <v>6</v>
      </c>
      <c r="K63" s="69" t="n">
        <v>3</v>
      </c>
      <c r="L63" s="69" t="n">
        <v>0</v>
      </c>
      <c r="M63" s="69" t="n">
        <v>0</v>
      </c>
      <c r="N63" s="43" t="n">
        <v>89</v>
      </c>
      <c r="O63" s="69" t="inlineStr">
        <is>
          <t>C</t>
        </is>
      </c>
      <c r="P63" s="40" t="inlineStr">
        <is>
          <t>本月主要负责浦发银行项目、浦发卡中心项目、浙商银行项目、太平邮件dlp项目、温州银行项目、民泰银行项目、中国银联项目、南商银行邮件dlp项目的研发、以及项目管理工作；其中，浦发项目负完成生产环境反馈的线上问题，协助定位处理生产环境告警问题，协助完成202409月份的系统巡检及分析工作；太平邮件dlp项目，主要协助现场行方人员测试过程中反馈的问题，完成最新需求的技术方案+工时评估工作；浙商行项目主要参与现场压测问题定位处理，协助定位修复项目难点问题；重点参与中国银联项目、浦发卡中心项目、民泰银行项目线上紧急问题定位处理、项目安全漏洞投产支持工作；南商银行项目，主要支持完成线上问题的定位处理以及bug的修复工作。本月共完成任务9个，其中普通任务6个，高难度任务3个。本月所负责项目的进度正常，积极支持重点项目的设计类工作，负责线上问题的定位处理，及时与项目经理沟通交流共同推动项目进度；本月负责的重点项目进度正常.综合后C-。
备注：由于内控系统的数据问题，获得积分统计偏高统计结果有一定的误差。</t>
        </is>
      </c>
      <c r="Q63" s="69" t="n">
        <v>21</v>
      </c>
      <c r="R63" s="69" t="n">
        <v>168</v>
      </c>
      <c r="S63" s="69" t="n">
        <v>240.28</v>
      </c>
      <c r="T63" s="69" t="n">
        <v>228.5</v>
      </c>
      <c r="U63" s="69" t="n">
        <v>0</v>
      </c>
      <c r="V63" s="69" t="inlineStr">
        <is>
          <t>8</t>
        </is>
      </c>
    </row>
    <row r="64" ht="76" customHeight="1" s="71">
      <c r="A64" s="5" t="inlineStr">
        <is>
          <t>数据防泄漏产品线</t>
        </is>
      </c>
      <c r="B64" s="96" t="n"/>
      <c r="C64" s="47" t="inlineStr">
        <is>
          <t>李富平</t>
        </is>
      </c>
      <c r="D64" s="47" t="inlineStr">
        <is>
          <t>1883</t>
        </is>
      </c>
      <c r="E64" s="47" t="inlineStr">
        <is>
          <t>T5</t>
        </is>
      </c>
      <c r="F64" s="69" t="n">
        <v>50</v>
      </c>
      <c r="G64" s="69" t="inlineStr">
        <is>
          <t>33.6</t>
        </is>
      </c>
      <c r="H64" s="69" t="inlineStr">
        <is>
          <t>44.68</t>
        </is>
      </c>
      <c r="I64" s="69" t="n">
        <v>33</v>
      </c>
      <c r="J64" s="69" t="n">
        <v>6</v>
      </c>
      <c r="K64" s="69" t="n">
        <v>0</v>
      </c>
      <c r="L64" s="69" t="n">
        <v>0</v>
      </c>
      <c r="M64" s="69" t="n">
        <v>0</v>
      </c>
      <c r="N64" s="69" t="n">
        <v>94</v>
      </c>
      <c r="O64" s="37" t="inlineStr">
        <is>
          <t>C-</t>
        </is>
      </c>
      <c r="P64" s="40" t="inlineStr">
        <is>
          <t>本月负责浦发银行香港分行项目、苏州银行项目、产品水印SDK研发、尚城消金项目、邮储银行项目、浦发云盘扫描项目、温州银行项目的生产问题处理和客户需求的开发任务。主要负责终端产品内嵌水印sdk加痕功能开发任务；浦发银行邮件dlp项目香港分行指纹库现场问题处理和需求优化，提测版本跟进；温州银行项目，主要完成高可用架构方案的细化和方案的可行性验证。本月共完成任务19个，其中普通任务17个，中难度任务2个，</t>
        </is>
      </c>
      <c r="Q64" s="69" t="n">
        <v>21</v>
      </c>
      <c r="R64" s="69" t="n">
        <v>168</v>
      </c>
      <c r="S64" s="69" t="n">
        <v>195.11</v>
      </c>
      <c r="T64" s="69" t="inlineStr">
        <is>
          <t>193.5</t>
        </is>
      </c>
      <c r="U64" s="69" t="n">
        <v>0</v>
      </c>
      <c r="V64" s="69" t="inlineStr">
        <is>
          <t>0</t>
        </is>
      </c>
    </row>
    <row r="65" ht="107" customHeight="1" s="71">
      <c r="A65" s="5" t="inlineStr">
        <is>
          <t>数据防泄漏产品线</t>
        </is>
      </c>
      <c r="B65" s="96" t="n"/>
      <c r="C65" s="47" t="inlineStr">
        <is>
          <t>孙业民</t>
        </is>
      </c>
      <c r="D65" s="47" t="inlineStr">
        <is>
          <t>2140</t>
        </is>
      </c>
      <c r="E65" s="47" t="inlineStr">
        <is>
          <t>T2</t>
        </is>
      </c>
      <c r="F65" s="69" t="n">
        <v>50</v>
      </c>
      <c r="G65" s="69" t="inlineStr">
        <is>
          <t>21.0</t>
        </is>
      </c>
      <c r="H65" s="69" t="inlineStr">
        <is>
          <t>48.35</t>
        </is>
      </c>
      <c r="I65" s="69" t="inlineStr">
        <is>
          <t>40</t>
        </is>
      </c>
      <c r="J65" s="69" t="n">
        <v>4</v>
      </c>
      <c r="K65" s="69" t="n">
        <v>0</v>
      </c>
      <c r="L65" s="69" t="n">
        <v>0</v>
      </c>
      <c r="M65" s="69" t="n">
        <v>0</v>
      </c>
      <c r="N65" s="69" t="n">
        <v>94</v>
      </c>
      <c r="O65" s="37" t="inlineStr">
        <is>
          <t>C+</t>
        </is>
      </c>
      <c r="P65" s="40" t="inlineStr">
        <is>
          <t>本月主要负责民泰银行、太平金融、江苏银行、中国银联、南商银行等项目的研发运维工作。重点参与负责终端哈行产品mybatis-flex改造支持工作。太平金融项目中主要进行二开功能开发以及NLP引擎+命名体识别引擎的内容对接，熟悉nlp以及ner打包安装以及部署流程；民泰银行、江苏银行、南商银行、中国银联项目中主要参与生产bug修复以及投产支持等，顺利保障项目投产后系统的正常运行。此外，产品中对mybatis-flex框架熟悉，对终端哈行mybatis-flex改造进行支持，按照计划完成相应的模块任务，bug及时清理，保证产品的及时交付。本月共完成10项普通任务,5项困难工作；在哈行项目其负责了多个复杂业务模块的改造，由于时间紧任务重，其也能加班赶进度，保证项目按时交付。</t>
        </is>
      </c>
      <c r="Q65" s="69" t="n">
        <v>21</v>
      </c>
      <c r="R65" s="69" t="n">
        <v>168</v>
      </c>
      <c r="S65" s="69" t="n">
        <v>198.01</v>
      </c>
      <c r="T65" s="69" t="inlineStr">
        <is>
          <t>202.5</t>
        </is>
      </c>
      <c r="U65" s="69" t="n">
        <v>0</v>
      </c>
      <c r="V65" s="69" t="inlineStr">
        <is>
          <t>1</t>
        </is>
      </c>
    </row>
    <row r="66" ht="107" customHeight="1" s="71">
      <c r="A66" s="5" t="inlineStr">
        <is>
          <t>数据防泄漏产品线</t>
        </is>
      </c>
      <c r="B66" s="97" t="n"/>
      <c r="C66" s="47" t="inlineStr">
        <is>
          <t>滕永达</t>
        </is>
      </c>
      <c r="D66" s="47" t="inlineStr">
        <is>
          <t>2004</t>
        </is>
      </c>
      <c r="E66" s="47" t="inlineStr">
        <is>
          <t>T8</t>
        </is>
      </c>
      <c r="F66" s="69" t="n">
        <v>50</v>
      </c>
      <c r="G66" s="69" t="inlineStr">
        <is>
          <t>50.4</t>
        </is>
      </c>
      <c r="H66" s="69" t="inlineStr">
        <is>
          <t>50.53</t>
        </is>
      </c>
      <c r="I66" s="69" t="inlineStr">
        <is>
          <t>30</t>
        </is>
      </c>
      <c r="J66" s="69" t="n">
        <v>6</v>
      </c>
      <c r="K66" s="69" t="n">
        <v>3</v>
      </c>
      <c r="L66" s="69" t="n">
        <v>0</v>
      </c>
      <c r="M66" s="69" t="n">
        <v>0</v>
      </c>
      <c r="N66" s="69" t="n">
        <v>89</v>
      </c>
      <c r="O66" s="69" t="inlineStr">
        <is>
          <t>C</t>
        </is>
      </c>
      <c r="P66" s="40" t="inlineStr">
        <is>
          <t>本月主要负责浙商银行项目、浦发卡中心项目、产品V541、产品V542的研发和系统运维工作。其中，浙商银行项目进行引擎升级验证改造，重点参与测试与生产环境问题的排查定位修复、二开需求开发测试，投产支持等工作；浦发卡中心项目、浙商理财项目主要完成项目生产环境问题的定位处理、完成功能优化等工作；产品V541进行incident进程进行mybatis-flex改造，产品V542进行platform进程mybatis-flex改造工作。本月共完成任务12个，其中普通任务6个，高难度任务6个。本月所负责项目的进度正常，版本提测未出现任何质量问题，积极支持各项目的线上问题与新需求开发，完成项目投产支持任务，按时完成NDLPV542产品版本的开发任务。</t>
        </is>
      </c>
      <c r="Q66" s="69" t="n">
        <v>21</v>
      </c>
      <c r="R66" s="69" t="n">
        <v>168</v>
      </c>
      <c r="S66" s="69" t="n">
        <v>203.46</v>
      </c>
      <c r="T66" s="69" t="inlineStr">
        <is>
          <t>202.0</t>
        </is>
      </c>
      <c r="U66" s="69" t="n">
        <v>0</v>
      </c>
      <c r="V66" s="69" t="inlineStr">
        <is>
          <t>5</t>
        </is>
      </c>
    </row>
    <row r="67" ht="46" customHeight="1" s="71">
      <c r="A67" s="5" t="inlineStr">
        <is>
          <t>数据库安全产品线</t>
        </is>
      </c>
      <c r="B67" s="69" t="inlineStr">
        <is>
          <t>魏冬冬</t>
        </is>
      </c>
      <c r="C67" s="47" t="inlineStr">
        <is>
          <t>蔡虎</t>
        </is>
      </c>
      <c r="D67" s="47" t="inlineStr">
        <is>
          <t>2075</t>
        </is>
      </c>
      <c r="E67" s="47" t="inlineStr">
        <is>
          <t>T8</t>
        </is>
      </c>
      <c r="F67" s="69" t="n">
        <v>50</v>
      </c>
      <c r="G67" s="69" t="inlineStr">
        <is>
          <t>50.4</t>
        </is>
      </c>
      <c r="H67" s="57" t="n">
        <v>61.66</v>
      </c>
      <c r="I67" s="57" t="n">
        <v>32</v>
      </c>
      <c r="J67" s="69" t="n">
        <v>5</v>
      </c>
      <c r="K67" s="69" t="n">
        <v>0</v>
      </c>
      <c r="L67" s="69" t="n">
        <v>0</v>
      </c>
      <c r="M67" s="69" t="n">
        <v>0</v>
      </c>
      <c r="N67" s="69">
        <f>F67+I67+J67+K67+L67+M67</f>
        <v/>
      </c>
      <c r="O67" s="37" t="inlineStr">
        <is>
          <t>C-</t>
        </is>
      </c>
      <c r="P67" s="40" t="inlineStr">
        <is>
          <t>本月重点负责脱敏V260版本功能重构及多个项目现场动态脱敏相关问题排查处理工作。本月完成数据库连接池相关内容优化，同时本月重点完成了宝鸡某医院项目oracle数据库11g版本协议适配工作。本月个人投入度较好。</t>
        </is>
      </c>
      <c r="Q67" s="69" t="inlineStr">
        <is>
          <t>21.0</t>
        </is>
      </c>
      <c r="R67" s="69" t="inlineStr">
        <is>
          <t>168.00</t>
        </is>
      </c>
      <c r="S67" s="69" t="inlineStr">
        <is>
          <t>195.93</t>
        </is>
      </c>
      <c r="T67" s="69" t="inlineStr">
        <is>
          <t>194.5</t>
        </is>
      </c>
      <c r="U67" s="69" t="inlineStr">
        <is>
          <t>0</t>
        </is>
      </c>
      <c r="V67" s="69" t="inlineStr">
        <is>
          <t>0</t>
        </is>
      </c>
    </row>
    <row r="68" ht="46" customHeight="1" s="71">
      <c r="A68" s="5" t="inlineStr">
        <is>
          <t>数据库安全产品线</t>
        </is>
      </c>
      <c r="B68" s="96" t="n"/>
      <c r="C68" s="47" t="inlineStr">
        <is>
          <t>卢承哲</t>
        </is>
      </c>
      <c r="D68" s="47" t="inlineStr">
        <is>
          <t>10216</t>
        </is>
      </c>
      <c r="E68" s="47" t="inlineStr">
        <is>
          <t>T2</t>
        </is>
      </c>
      <c r="F68" s="69" t="n">
        <v>50</v>
      </c>
      <c r="G68" s="69" t="inlineStr">
        <is>
          <t>21.0</t>
        </is>
      </c>
      <c r="H68" s="69" t="inlineStr">
        <is>
          <t>27.1</t>
        </is>
      </c>
      <c r="I68" s="69" t="inlineStr">
        <is>
          <t>32</t>
        </is>
      </c>
      <c r="J68" s="69" t="n">
        <v>5</v>
      </c>
      <c r="K68" s="69" t="n">
        <v>0</v>
      </c>
      <c r="L68" s="69" t="n">
        <v>0</v>
      </c>
      <c r="M68" s="69" t="n">
        <v>0</v>
      </c>
      <c r="N68" s="69">
        <f>F68+I68+J68+K68+L68+M68</f>
        <v/>
      </c>
      <c r="O68" s="37" t="inlineStr">
        <is>
          <t>C-</t>
        </is>
      </c>
      <c r="P68" s="40" t="inlineStr">
        <is>
          <t>本月主要负责脱敏V260及国防科大项目部分功能开发。能很好的同其他团队同事沟通完成TDE数据库加密相关功能开发。但项目侧会花费很长时间定位问题，不能很好的找出问题原因，定位问题能力偏弱，需增强问题定位能力。</t>
        </is>
      </c>
      <c r="Q68" s="69" t="inlineStr">
        <is>
          <t>21.0</t>
        </is>
      </c>
      <c r="R68" s="69" t="inlineStr">
        <is>
          <t>168.00</t>
        </is>
      </c>
      <c r="S68" s="69" t="inlineStr">
        <is>
          <t>176.95</t>
        </is>
      </c>
      <c r="T68" s="69" t="inlineStr">
        <is>
          <t>172.5</t>
        </is>
      </c>
      <c r="U68" s="69" t="inlineStr">
        <is>
          <t>0</t>
        </is>
      </c>
      <c r="V68" s="69" t="inlineStr">
        <is>
          <t>0</t>
        </is>
      </c>
    </row>
    <row r="69" ht="46" customHeight="1" s="71">
      <c r="A69" s="5" t="inlineStr">
        <is>
          <t>数据库安全产品线</t>
        </is>
      </c>
      <c r="B69" s="97" t="n"/>
      <c r="C69" s="47" t="inlineStr">
        <is>
          <t>吴双霞</t>
        </is>
      </c>
      <c r="D69" s="47" t="inlineStr">
        <is>
          <t>1030</t>
        </is>
      </c>
      <c r="E69" s="47" t="inlineStr">
        <is>
          <t>T7</t>
        </is>
      </c>
      <c r="F69" s="69" t="n">
        <v>50</v>
      </c>
      <c r="G69" s="69" t="inlineStr">
        <is>
          <t>46.2</t>
        </is>
      </c>
      <c r="H69" s="69" t="inlineStr">
        <is>
          <t>48.93</t>
        </is>
      </c>
      <c r="I69" s="69" t="inlineStr">
        <is>
          <t>30</t>
        </is>
      </c>
      <c r="J69" s="69" t="n">
        <v>5</v>
      </c>
      <c r="K69" s="69" t="n">
        <v>0</v>
      </c>
      <c r="L69" s="69" t="n">
        <v>0</v>
      </c>
      <c r="M69" s="69" t="n">
        <v>0</v>
      </c>
      <c r="N69" s="69">
        <f>F69+I69+J69+K69+L69+M69</f>
        <v/>
      </c>
      <c r="O69" s="37" t="inlineStr">
        <is>
          <t>C-</t>
        </is>
      </c>
      <c r="P69" s="40" t="inlineStr">
        <is>
          <t>本月主要负责脱敏V260及LC项目UI改造工作。在时间紧任务重的情况下，能保质保量的完成LC项目脱敏系统整体UI改造工作，同时能很好的支撑完成脱敏V260版本分派的功能开发任务。工作完成度一般，排名靠后。</t>
        </is>
      </c>
      <c r="Q69" s="69" t="inlineStr">
        <is>
          <t>21.0</t>
        </is>
      </c>
      <c r="R69" s="69" t="inlineStr">
        <is>
          <t>168.00</t>
        </is>
      </c>
      <c r="S69" s="69" t="inlineStr">
        <is>
          <t>196.30</t>
        </is>
      </c>
      <c r="T69" s="69" t="inlineStr">
        <is>
          <t>195.5</t>
        </is>
      </c>
      <c r="U69" s="69" t="inlineStr">
        <is>
          <t>0</t>
        </is>
      </c>
      <c r="V69" s="69" t="inlineStr">
        <is>
          <t>0</t>
        </is>
      </c>
    </row>
    <row r="70" ht="61" customHeight="1" s="71">
      <c r="A70" s="5" t="inlineStr">
        <is>
          <t>数据库安全产品线</t>
        </is>
      </c>
      <c r="B70" s="69" t="inlineStr">
        <is>
          <t>张宏</t>
        </is>
      </c>
      <c r="C70" s="47" t="inlineStr">
        <is>
          <t>文诚琛</t>
        </is>
      </c>
      <c r="D70" s="47" t="inlineStr">
        <is>
          <t>2162</t>
        </is>
      </c>
      <c r="E70" s="47" t="inlineStr">
        <is>
          <t>T2</t>
        </is>
      </c>
      <c r="F70" s="69" t="n">
        <v>50</v>
      </c>
      <c r="G70" s="69" t="inlineStr">
        <is>
          <t>21.0</t>
        </is>
      </c>
      <c r="H70" s="69" t="inlineStr">
        <is>
          <t>31.78</t>
        </is>
      </c>
      <c r="I70" s="69" t="inlineStr">
        <is>
          <t>35</t>
        </is>
      </c>
      <c r="J70" s="69" t="n">
        <v>5</v>
      </c>
      <c r="K70" s="69" t="n">
        <v>0</v>
      </c>
      <c r="L70" s="69" t="n">
        <v>0</v>
      </c>
      <c r="M70" s="69" t="n">
        <v>0</v>
      </c>
      <c r="N70" s="69">
        <f>F70+I70+J70+K70+L70+M70</f>
        <v/>
      </c>
      <c r="O70" s="69" t="inlineStr">
        <is>
          <t>C</t>
        </is>
      </c>
      <c r="P70" s="40" t="inlineStr">
        <is>
          <t>本月主要完成数据库安全审计V3.5.0需求功能开发。完成mongodb数据库协议调研&amp;mogodb数据库协议解析插件开发（多数据库版本&amp;多客户端类型）；负责审计策略、语义设置等模块功能研发&amp;前后端联调工作；完成Jenkins自动化部署脚本梳理&amp;部署验证；Mybatis-flex集成&amp;jar冲突处理。工作认真负责，积极主动，整体表现较好。</t>
        </is>
      </c>
      <c r="Q70" s="69" t="inlineStr">
        <is>
          <t>21.0</t>
        </is>
      </c>
      <c r="R70" s="69" t="inlineStr">
        <is>
          <t>168.00</t>
        </is>
      </c>
      <c r="S70" s="69" t="inlineStr">
        <is>
          <t>189.76</t>
        </is>
      </c>
      <c r="T70" s="69" t="inlineStr">
        <is>
          <t>183.5</t>
        </is>
      </c>
      <c r="U70" s="69" t="inlineStr">
        <is>
          <t>0</t>
        </is>
      </c>
      <c r="V70" s="69" t="inlineStr">
        <is>
          <t>0</t>
        </is>
      </c>
    </row>
    <row r="71" ht="46" customHeight="1" s="71">
      <c r="A71" s="5" t="inlineStr">
        <is>
          <t>数据库安全产品线</t>
        </is>
      </c>
      <c r="B71" s="96" t="n"/>
      <c r="C71" s="47" t="inlineStr">
        <is>
          <t>严俊文</t>
        </is>
      </c>
      <c r="D71" s="47" t="inlineStr">
        <is>
          <t>2048</t>
        </is>
      </c>
      <c r="E71" s="47" t="inlineStr">
        <is>
          <t>T6</t>
        </is>
      </c>
      <c r="F71" s="69" t="n">
        <v>50</v>
      </c>
      <c r="G71" s="69" t="inlineStr">
        <is>
          <t>37.8</t>
        </is>
      </c>
      <c r="H71" s="69" t="inlineStr">
        <is>
          <t>49.88</t>
        </is>
      </c>
      <c r="I71" s="69" t="inlineStr">
        <is>
          <t>33</t>
        </is>
      </c>
      <c r="J71" s="69" t="n">
        <v>5</v>
      </c>
      <c r="K71" s="69" t="n">
        <v>1</v>
      </c>
      <c r="L71" s="69" t="n">
        <v>0</v>
      </c>
      <c r="M71" s="69" t="n">
        <v>0</v>
      </c>
      <c r="N71" s="69">
        <f>F71+I71+J71+K71+L71+M71</f>
        <v/>
      </c>
      <c r="O71" s="37" t="inlineStr">
        <is>
          <t>D</t>
        </is>
      </c>
      <c r="P71" s="40" t="inlineStr">
        <is>
          <t>本月主要完成数据库安全审计V3.5.0版本需求功能研发。完成数审Redis数据库协议调研&amp;redis协议解析插件开发（多数据库版本&amp;多客户端类型适配）；完成SQL翻译&amp;SQL脱敏核心功能组件研发，初始完成多类型数据库DQL相关SQL语句的翻译和脱敏。工作投入度不足。</t>
        </is>
      </c>
      <c r="Q71" s="69" t="inlineStr">
        <is>
          <t>21.0</t>
        </is>
      </c>
      <c r="R71" s="69" t="inlineStr">
        <is>
          <t>168.00</t>
        </is>
      </c>
      <c r="S71" s="69" t="inlineStr">
        <is>
          <t>199.91</t>
        </is>
      </c>
      <c r="T71" s="69" t="inlineStr">
        <is>
          <t>210.0</t>
        </is>
      </c>
      <c r="U71" s="69" t="inlineStr">
        <is>
          <t>0</t>
        </is>
      </c>
      <c r="V71" s="69" t="inlineStr">
        <is>
          <t>0</t>
        </is>
      </c>
    </row>
    <row r="72" ht="46" customHeight="1" s="71">
      <c r="A72" s="5" t="n"/>
      <c r="B72" s="96" t="n"/>
      <c r="C72" s="47" t="inlineStr">
        <is>
          <t>文云祥</t>
        </is>
      </c>
      <c r="D72" s="47" t="inlineStr">
        <is>
          <t>1923</t>
        </is>
      </c>
      <c r="E72" s="47" t="inlineStr">
        <is>
          <t>T4</t>
        </is>
      </c>
      <c r="F72" s="69" t="n">
        <v>50</v>
      </c>
      <c r="G72" s="69" t="inlineStr">
        <is>
          <t>29.4</t>
        </is>
      </c>
      <c r="H72" s="69" t="inlineStr">
        <is>
          <t>29.93</t>
        </is>
      </c>
      <c r="I72" s="69" t="inlineStr">
        <is>
          <t>30</t>
        </is>
      </c>
      <c r="J72" s="69" t="n">
        <v>5</v>
      </c>
      <c r="K72" s="69" t="n">
        <v>0</v>
      </c>
      <c r="L72" s="69" t="n">
        <v>0</v>
      </c>
      <c r="M72" s="69" t="n">
        <v>0</v>
      </c>
      <c r="N72" s="69">
        <f>F72+I72+J72+K72+L72+M72</f>
        <v/>
      </c>
      <c r="O72" s="37" t="inlineStr">
        <is>
          <t>D</t>
        </is>
      </c>
      <c r="P72" s="40" t="inlineStr">
        <is>
          <t>本月主要完成数审V3.5.0版本新功能研发&amp;脱敏产品研发支撑工作。负责Hbase数据库协议预研，梳理Hbase协议调研进展（协议存在较大难度）；完成行为记录、异常事件、告警记录等大数据量审计数据导出优化&amp;接口联调；支撑脱敏系统水印功能开发。工作投入度不足。</t>
        </is>
      </c>
      <c r="Q72" s="69" t="inlineStr">
        <is>
          <t>21.0</t>
        </is>
      </c>
      <c r="R72" s="69" t="inlineStr">
        <is>
          <t>168.00</t>
        </is>
      </c>
      <c r="S72" s="69" t="inlineStr">
        <is>
          <t>180.28</t>
        </is>
      </c>
      <c r="T72" s="69" t="inlineStr">
        <is>
          <t>179.0</t>
        </is>
      </c>
      <c r="U72" s="69" t="inlineStr">
        <is>
          <t>0</t>
        </is>
      </c>
      <c r="V72" s="69" t="inlineStr">
        <is>
          <t>0</t>
        </is>
      </c>
    </row>
    <row r="73" ht="46" customHeight="1" s="71">
      <c r="A73" s="5" t="inlineStr">
        <is>
          <t>数据库安全产品线</t>
        </is>
      </c>
      <c r="B73" s="96" t="n"/>
      <c r="C73" s="47" t="inlineStr">
        <is>
          <t>刘旺1</t>
        </is>
      </c>
      <c r="D73" s="47" t="n">
        <v>1335</v>
      </c>
      <c r="E73" s="47" t="inlineStr">
        <is>
          <t>T6</t>
        </is>
      </c>
      <c r="F73" s="69" t="n">
        <v>50</v>
      </c>
      <c r="G73" s="69" t="inlineStr">
        <is>
          <t>37.8</t>
        </is>
      </c>
      <c r="H73" s="53" t="n">
        <v>38.01</v>
      </c>
      <c r="I73" s="57" t="n">
        <v>30</v>
      </c>
      <c r="J73" s="69" t="n">
        <v>5</v>
      </c>
      <c r="K73" s="69" t="n">
        <v>0</v>
      </c>
      <c r="L73" s="69" t="n">
        <v>0</v>
      </c>
      <c r="M73" s="69" t="n">
        <v>0</v>
      </c>
      <c r="N73" s="69">
        <f>F73+I73+J73+K73+L73+M73</f>
        <v/>
      </c>
      <c r="O73" s="37" t="inlineStr">
        <is>
          <t>D</t>
        </is>
      </c>
      <c r="P73" s="40" t="inlineStr">
        <is>
          <t>本月主要完成数据库安全审计V3.5.0版本前端页面开发&amp;LC项目第一版UI适配。主要完成数审系统数据源管理、语义设置模块、敏感数据规则模块等全部前端功能研发&amp;接口联调工作；负责LC项目数审系统前端组件统一化改造&amp;UI样式改造&amp;整体测试。工作整体表现正常，工作投入度待提升。</t>
        </is>
      </c>
      <c r="Q73" s="69" t="inlineStr">
        <is>
          <t>21.0</t>
        </is>
      </c>
      <c r="R73" s="69" t="inlineStr">
        <is>
          <t>168.00</t>
        </is>
      </c>
      <c r="S73" s="69" t="inlineStr">
        <is>
          <t>184.75</t>
        </is>
      </c>
      <c r="T73" s="69" t="inlineStr">
        <is>
          <t>181.5</t>
        </is>
      </c>
      <c r="U73" s="69" t="inlineStr">
        <is>
          <t>0</t>
        </is>
      </c>
      <c r="V73" s="69" t="inlineStr">
        <is>
          <t>0</t>
        </is>
      </c>
    </row>
    <row r="74" ht="46" customHeight="1" s="71">
      <c r="A74" s="5" t="inlineStr">
        <is>
          <t>数据库安全产品线</t>
        </is>
      </c>
      <c r="B74" s="97" t="n"/>
      <c r="C74" s="47" t="inlineStr">
        <is>
          <t xml:space="preserve"> 周炘晨</t>
        </is>
      </c>
      <c r="D74" s="47" t="n">
        <v>2220</v>
      </c>
      <c r="E74" s="47" t="inlineStr">
        <is>
          <t>T2</t>
        </is>
      </c>
      <c r="F74" s="69" t="n">
        <v>50</v>
      </c>
      <c r="G74" s="69" t="inlineStr">
        <is>
          <t>21.0</t>
        </is>
      </c>
      <c r="H74" s="57" t="inlineStr">
        <is>
          <t>27.21</t>
        </is>
      </c>
      <c r="I74" s="57" t="n">
        <v>32</v>
      </c>
      <c r="J74" s="69" t="n">
        <v>5</v>
      </c>
      <c r="K74" s="69" t="n">
        <v>0</v>
      </c>
      <c r="L74" s="69" t="n">
        <v>0</v>
      </c>
      <c r="M74" s="69" t="n">
        <v>0</v>
      </c>
      <c r="N74" s="69">
        <f>F74+I74+J74+K74+L74+M74</f>
        <v/>
      </c>
      <c r="O74" s="69" t="inlineStr">
        <is>
          <t>C</t>
        </is>
      </c>
      <c r="P74" s="40" t="inlineStr">
        <is>
          <t>本月主要完成数据库安全审计V3.5.0版本需求功能研发。完成SQL注入&amp;缓冲区溢出功能模块开发；完成SQL注入预置脚本梳理及预置；整合libinjection组件，完成长SQL与注入段识别准确率优化；完成相关模块Mybatis-flex改造&amp;测试；完成标准异常码集成&amp;代码改造。工作整体表现良好。</t>
        </is>
      </c>
      <c r="Q74" s="69" t="inlineStr">
        <is>
          <t>21.0</t>
        </is>
      </c>
      <c r="R74" s="69" t="inlineStr">
        <is>
          <t>168.00</t>
        </is>
      </c>
      <c r="S74" s="69" t="inlineStr">
        <is>
          <t>186.41</t>
        </is>
      </c>
      <c r="T74" s="69" t="inlineStr">
        <is>
          <t>181.5</t>
        </is>
      </c>
      <c r="U74" s="69" t="inlineStr">
        <is>
          <t>0</t>
        </is>
      </c>
      <c r="V74" s="69" t="inlineStr">
        <is>
          <t>0</t>
        </is>
      </c>
    </row>
    <row r="75" ht="61" customHeight="1" s="71">
      <c r="A75" s="5" t="inlineStr">
        <is>
          <t>数据交换产品线</t>
        </is>
      </c>
      <c r="B75" s="69" t="inlineStr">
        <is>
          <t>刘旺</t>
        </is>
      </c>
      <c r="C75" s="20" t="inlineStr">
        <is>
          <t>任涛民</t>
        </is>
      </c>
      <c r="D75" s="20" t="inlineStr">
        <is>
          <t>1655</t>
        </is>
      </c>
      <c r="E75" s="47" t="inlineStr">
        <is>
          <t>T8</t>
        </is>
      </c>
      <c r="F75" s="20">
        <f>VLOOKUP(C75,[2]质量分!C:E,3,FALSE)</f>
        <v/>
      </c>
      <c r="G75" s="20">
        <f>VLOOKUP(C75,[2]系统导出数据!B:M,4,FALSE)</f>
        <v/>
      </c>
      <c r="H75" s="20">
        <f>VLOOKUP(D75,[2]系统导出数据!C:N,4,FALSE)</f>
        <v/>
      </c>
      <c r="I75" s="20">
        <f>VLOOKUP(D75,[2]系统导出数据!C:N,5,FALSE)</f>
        <v/>
      </c>
      <c r="J75" s="20" t="n">
        <v>0</v>
      </c>
      <c r="K75" s="20" t="n"/>
      <c r="L75" s="20" t="n"/>
      <c r="M75" s="20" t="n"/>
      <c r="N75" s="20">
        <f>SUM(F75,I75:M75)</f>
        <v/>
      </c>
      <c r="O75" s="37" t="inlineStr">
        <is>
          <t>C-</t>
        </is>
      </c>
      <c r="P75" s="58" t="inlineStr">
        <is>
          <t>本月主要负责数据库安全审计产品开发支撑。主要负责kafka协议解析插件开发,包括结果集提取、字段提取、topic操作指令还原、解析结果对象组装、多版本多类型客户端适配及兼容性测试，以及交接文档输出等工作。共完成任务5个，其中中等难度任务3个、高难度任务2个，存在未完成任务情况，需要进一步改进。</t>
        </is>
      </c>
      <c r="Q75" s="20">
        <f>VLOOKUP(C75,[2]系统导出数据!B:M,7,FALSE)</f>
        <v/>
      </c>
      <c r="R75" s="20" t="n">
        <v>88</v>
      </c>
      <c r="S75" s="20">
        <f>VLOOKUP(C75,[2]系统导出数据!B:M,9,FALSE)</f>
        <v/>
      </c>
      <c r="T75" s="20">
        <f>VLOOKUP(C75,[2]系统导出数据!B:M,10,FALSE)</f>
        <v/>
      </c>
      <c r="U75" s="20" t="n">
        <v>0</v>
      </c>
      <c r="V75" s="20">
        <f>VLOOKUP(C75,[2]系统导出数据!B:M,12,FALSE)</f>
        <v/>
      </c>
    </row>
    <row r="76" ht="61" customHeight="1" s="71">
      <c r="A76" s="5" t="inlineStr">
        <is>
          <t>数据交换产品线</t>
        </is>
      </c>
      <c r="B76" s="96" t="n"/>
      <c r="C76" s="20" t="inlineStr">
        <is>
          <t>曾亮</t>
        </is>
      </c>
      <c r="D76" s="20" t="inlineStr">
        <is>
          <t>1952</t>
        </is>
      </c>
      <c r="E76" s="47" t="inlineStr">
        <is>
          <t>T6</t>
        </is>
      </c>
      <c r="F76" s="20">
        <f>VLOOKUP(C76,[2]质量分!C:E,3,FALSE)</f>
        <v/>
      </c>
      <c r="G76" s="20">
        <f>VLOOKUP(C76,[2]系统导出数据!B:M,4,FALSE)</f>
        <v/>
      </c>
      <c r="H76" s="20">
        <f>VLOOKUP(D76,[2]系统导出数据!C:N,4,FALSE)</f>
        <v/>
      </c>
      <c r="I76" s="20">
        <f>VLOOKUP(D76,[2]系统导出数据!C:N,5,FALSE)</f>
        <v/>
      </c>
      <c r="J76" s="20" t="n">
        <v>3</v>
      </c>
      <c r="K76" s="20" t="n"/>
      <c r="L76" s="20" t="n"/>
      <c r="M76" s="20" t="n"/>
      <c r="N76" s="20">
        <f>SUM(F76,I76,J76,K76,L76,M76)</f>
        <v/>
      </c>
      <c r="O76" s="69" t="inlineStr">
        <is>
          <t>C</t>
        </is>
      </c>
      <c r="P76" s="58" t="inlineStr">
        <is>
          <t>本月主要负责跨网文件管理与交换V520F03以及V521版本功能开发。完成V520F03版本大文件传输功能开发、Graalvm可执行文件生成以及交互逻辑实现；完成V521版本摆渡服务mybatis-flex适配、转存审批后端逻辑开发、文件上传配额以及权限校验逻辑添加、敏感扫描非1逻辑实现、自动化部署流水线适配、性能测试跟进及问题处理等工作。共完成中等难度任务16个，工作整体表现合格。</t>
        </is>
      </c>
      <c r="Q76" s="20">
        <f>VLOOKUP(C76,[2]系统导出数据!B:M,7,FALSE)</f>
        <v/>
      </c>
      <c r="R76" s="20">
        <f>VLOOKUP(C76,[2]系统导出数据!B:M,8,FALSE)</f>
        <v/>
      </c>
      <c r="S76" s="20">
        <f>VLOOKUP(C76,[2]系统导出数据!B:M,9,FALSE)</f>
        <v/>
      </c>
      <c r="T76" s="20">
        <f>VLOOKUP(C76,[2]系统导出数据!B:M,10,FALSE)</f>
        <v/>
      </c>
      <c r="U76" s="20">
        <f>VLOOKUP(C76,[2]系统导出数据!B:M,11,FALSE)</f>
        <v/>
      </c>
      <c r="V76" s="20">
        <f>VLOOKUP(C76,[2]系统导出数据!B:M,12,FALSE)</f>
        <v/>
      </c>
    </row>
    <row r="77" ht="76" customHeight="1" s="71">
      <c r="A77" s="5" t="inlineStr">
        <is>
          <t>数据交换产品线</t>
        </is>
      </c>
      <c r="B77" s="96" t="n"/>
      <c r="C77" s="20" t="inlineStr">
        <is>
          <t>翟盼</t>
        </is>
      </c>
      <c r="D77" s="20" t="inlineStr">
        <is>
          <t>2195</t>
        </is>
      </c>
      <c r="E77" s="47" t="inlineStr">
        <is>
          <t>T8</t>
        </is>
      </c>
      <c r="F77" s="20">
        <f>VLOOKUP(C77,[2]质量分!C:E,3,FALSE)</f>
        <v/>
      </c>
      <c r="G77" s="20">
        <f>VLOOKUP(C77,[2]系统导出数据!B:M,4,FALSE)</f>
        <v/>
      </c>
      <c r="H77" s="20">
        <f>VLOOKUP(D77,[2]系统导出数据!C:N,4,FALSE)</f>
        <v/>
      </c>
      <c r="I77" s="20">
        <f>VLOOKUP(D77,[2]系统导出数据!C:N,5,FALSE)</f>
        <v/>
      </c>
      <c r="J77" s="20" t="n">
        <v>9</v>
      </c>
      <c r="K77" s="20" t="n"/>
      <c r="L77" s="20" t="n"/>
      <c r="M77" s="20" t="n"/>
      <c r="N77" s="20">
        <f>SUM(F77,I77,J77,K77,L77,M77)</f>
        <v/>
      </c>
      <c r="O77" s="37" t="inlineStr">
        <is>
          <t>C+</t>
        </is>
      </c>
      <c r="P77" s="58" t="inlineStr">
        <is>
          <t>本月主要负责30sKWKY监管项目以及跨网文件管理与交换系统V521版本功能设计开发。完成30sKWKY监管项目日志对接、页面集成、违规行为设置、告警日志生成等需求开发联调；完整V521版本目录交换服务mybatis-flex适配、审批加签、委托审批、自动审批后端接口实现与联调，以及上传、下载、摆渡、业务配置模块功能完善，并解决性能成功率不足99.99%问题，共完成任务15个，其中中等难度任务13个、高难度任务2个，工作积极负责，输出质量好，效率高，总体表现较好。</t>
        </is>
      </c>
      <c r="Q77" s="20">
        <f>VLOOKUP(C77,[2]系统导出数据!B:M,7,FALSE)</f>
        <v/>
      </c>
      <c r="R77" s="20">
        <f>VLOOKUP(C77,[2]系统导出数据!B:M,8,FALSE)</f>
        <v/>
      </c>
      <c r="S77" s="20">
        <f>VLOOKUP(C77,[2]系统导出数据!B:M,9,FALSE)</f>
        <v/>
      </c>
      <c r="T77" s="20">
        <f>VLOOKUP(C77,[2]系统导出数据!B:M,10,FALSE)</f>
        <v/>
      </c>
      <c r="U77" s="20">
        <f>VLOOKUP(C77,[2]系统导出数据!B:M,11,FALSE)</f>
        <v/>
      </c>
      <c r="V77" s="20">
        <f>VLOOKUP(C77,[2]系统导出数据!B:M,12,FALSE)</f>
        <v/>
      </c>
    </row>
    <row r="78" ht="61" customHeight="1" s="71">
      <c r="A78" s="5" t="inlineStr">
        <is>
          <t>数据交换产品线</t>
        </is>
      </c>
      <c r="B78" s="96" t="n"/>
      <c r="C78" s="20" t="inlineStr">
        <is>
          <t>张鹏飞</t>
        </is>
      </c>
      <c r="D78" s="20" t="inlineStr">
        <is>
          <t>1259</t>
        </is>
      </c>
      <c r="E78" s="47" t="inlineStr">
        <is>
          <t>T7</t>
        </is>
      </c>
      <c r="F78" s="20">
        <f>VLOOKUP(C78,[2]质量分!C:E,3,FALSE)</f>
        <v/>
      </c>
      <c r="G78" s="20">
        <f>VLOOKUP(C78,[2]系统导出数据!B:M,4,FALSE)</f>
        <v/>
      </c>
      <c r="H78" s="20">
        <f>VLOOKUP(D78,[2]系统导出数据!C:N,4,FALSE)</f>
        <v/>
      </c>
      <c r="I78" s="20">
        <f>VLOOKUP(D78,[2]系统导出数据!C:N,5,FALSE)</f>
        <v/>
      </c>
      <c r="J78" s="20" t="n">
        <v>3</v>
      </c>
      <c r="K78" s="20" t="n"/>
      <c r="L78" s="20" t="n"/>
      <c r="M78" s="20" t="n"/>
      <c r="N78" s="20">
        <f>SUM(F78,I78,J78,K78,L78,M78)</f>
        <v/>
      </c>
      <c r="O78" s="69" t="inlineStr">
        <is>
          <t>C</t>
        </is>
      </c>
      <c r="P78" s="58" t="inlineStr">
        <is>
          <t>本月主要负责跨网文件管理与交换系统V521版本功能开发。完成压缩包格式识别功能设计开发，文件摆渡、摆渡日志、摆渡任务等页面管控方式属性添加，以及钉钉审批外带包权限适配、水印SDK集成适配、文件清理回收时间扩展以及回收撤回控制功能实现。共完成13个中等难度任务、1个低等难度任务、2个高等难度任务，工作积极负责，总体表现合格。</t>
        </is>
      </c>
      <c r="Q78" s="20">
        <f>VLOOKUP(C78,[2]系统导出数据!B:M,7,FALSE)</f>
        <v/>
      </c>
      <c r="R78" s="20">
        <f>VLOOKUP(C78,[2]系统导出数据!B:M,8,FALSE)</f>
        <v/>
      </c>
      <c r="S78" s="20">
        <f>VLOOKUP(C78,[2]系统导出数据!B:M,9,FALSE)</f>
        <v/>
      </c>
      <c r="T78" s="20">
        <f>VLOOKUP(C78,[2]系统导出数据!B:M,10,FALSE)</f>
        <v/>
      </c>
      <c r="U78" s="20">
        <f>VLOOKUP(C78,[2]系统导出数据!B:M,11,FALSE)</f>
        <v/>
      </c>
      <c r="V78" s="20">
        <f>VLOOKUP(C78,[2]系统导出数据!B:M,12,FALSE)</f>
        <v/>
      </c>
    </row>
    <row r="79" ht="92" customHeight="1" s="71">
      <c r="A79" s="5" t="inlineStr">
        <is>
          <t>数据交换产品线</t>
        </is>
      </c>
      <c r="B79" s="96" t="n"/>
      <c r="C79" s="20" t="inlineStr">
        <is>
          <t>陈炜阳</t>
        </is>
      </c>
      <c r="D79" s="20" t="inlineStr">
        <is>
          <t>1413</t>
        </is>
      </c>
      <c r="E79" s="47" t="inlineStr">
        <is>
          <t>T7</t>
        </is>
      </c>
      <c r="F79" s="20">
        <f>VLOOKUP(C79,[2]质量分!C:E,3,FALSE)</f>
        <v/>
      </c>
      <c r="G79" s="20">
        <f>VLOOKUP(C79,[2]系统导出数据!B:M,4,FALSE)</f>
        <v/>
      </c>
      <c r="H79" s="20">
        <f>VLOOKUP(D79,[2]系统导出数据!C:N,4,FALSE)</f>
        <v/>
      </c>
      <c r="I79" s="20">
        <f>VLOOKUP(D79,[2]系统导出数据!C:N,5,FALSE)</f>
        <v/>
      </c>
      <c r="J79" s="20" t="n">
        <v>5</v>
      </c>
      <c r="K79" s="20" t="n"/>
      <c r="L79" s="20" t="n"/>
      <c r="M79" s="20" t="n"/>
      <c r="N79" s="20">
        <f>SUM(F79,I79,J79,K79,L79,M79)</f>
        <v/>
      </c>
      <c r="O79" s="37" t="inlineStr">
        <is>
          <t>C+</t>
        </is>
      </c>
      <c r="P79" s="58" t="inlineStr">
        <is>
          <t>本月主要负责跨网文件管理与交换V520F03、V521版本功能开发以及视频安全交换项目、安全接入网关项目支持。完成跨网V520F03版本1T超大文件上传、下载逻辑设计以及开发，实现超大文件上传、下载高效传输以及失败重传；完成跨网V521版本数据字典、文件指纹、文件MD5逻辑适配及开发，部署问题自验以及处理；完成安全接入网关客户端访问HTTPS适配、中行安全接入网关需求文档编写；完成重庆银行版本升级stx对接问题处理支持以及贵港移动警务项目问题支持。共完成13个中等难度任务，2个高级任务，工作积极负责，输出质量好，效率高，总体表现较好。</t>
        </is>
      </c>
      <c r="Q79" s="20">
        <f>VLOOKUP(C79,[2]系统导出数据!B:M,7,FALSE)</f>
        <v/>
      </c>
      <c r="R79" s="20">
        <f>VLOOKUP(C79,[2]系统导出数据!B:M,8,FALSE)</f>
        <v/>
      </c>
      <c r="S79" s="20">
        <f>VLOOKUP(C79,[2]系统导出数据!B:M,9,FALSE)</f>
        <v/>
      </c>
      <c r="T79" s="20">
        <f>VLOOKUP(C79,[2]系统导出数据!B:M,10,FALSE)</f>
        <v/>
      </c>
      <c r="U79" s="20">
        <f>VLOOKUP(C79,[2]系统导出数据!B:M,11,FALSE)</f>
        <v/>
      </c>
      <c r="V79" s="20">
        <f>VLOOKUP(C79,[2]系统导出数据!B:M,12,FALSE)</f>
        <v/>
      </c>
    </row>
    <row r="80" ht="46" customHeight="1" s="71">
      <c r="A80" s="5" t="inlineStr">
        <is>
          <t>数据交换产品线</t>
        </is>
      </c>
      <c r="B80" s="96" t="n"/>
      <c r="C80" s="20" t="inlineStr">
        <is>
          <t>王希</t>
        </is>
      </c>
      <c r="D80" s="20" t="inlineStr">
        <is>
          <t>1608</t>
        </is>
      </c>
      <c r="E80" s="47" t="inlineStr">
        <is>
          <t>T6</t>
        </is>
      </c>
      <c r="F80" s="20">
        <f>VLOOKUP(C80,[2]质量分!C:E,3,FALSE)</f>
        <v/>
      </c>
      <c r="G80" s="20">
        <f>VLOOKUP(C80,[2]系统导出数据!B:M,4,FALSE)</f>
        <v/>
      </c>
      <c r="H80" s="20">
        <f>VLOOKUP(D80,[2]系统导出数据!C:N,4,FALSE)</f>
        <v/>
      </c>
      <c r="I80" s="20">
        <f>VLOOKUP(D80,[2]系统导出数据!C:N,5,FALSE)</f>
        <v/>
      </c>
      <c r="J80" s="20" t="n"/>
      <c r="K80" s="20" t="n"/>
      <c r="L80" s="20" t="n"/>
      <c r="M80" s="20" t="n"/>
      <c r="N80" s="20">
        <f>SUM(F80,I80,J80,K80,L80,M80)</f>
        <v/>
      </c>
      <c r="O80" s="37" t="inlineStr">
        <is>
          <t>C-</t>
        </is>
      </c>
      <c r="P80" s="58" t="inlineStr">
        <is>
          <t>本月主要负责数据库安全审计产品开发支撑。主要负责Elasticsearch协议解析插件开发、实现http协议解析优化，以及Elasticsearch组件多版本协议兼容性测试、交接文档输出。共完成任务7个，其中中等难度任务5个，低等难度任务2个，安排工作核对已完成，但工作积极性不足，需要改进。</t>
        </is>
      </c>
      <c r="Q80" s="20">
        <f>VLOOKUP(C80,[2]系统导出数据!B:M,7,FALSE)</f>
        <v/>
      </c>
      <c r="R80" s="20">
        <f>VLOOKUP(C80,[2]系统导出数据!B:M,8,FALSE)</f>
        <v/>
      </c>
      <c r="S80" s="20">
        <f>VLOOKUP(C80,[2]系统导出数据!B:M,9,FALSE)</f>
        <v/>
      </c>
      <c r="T80" s="20">
        <f>VLOOKUP(C80,[2]系统导出数据!B:M,10,FALSE)</f>
        <v/>
      </c>
      <c r="U80" s="20" t="n">
        <v>0</v>
      </c>
      <c r="V80" s="20">
        <f>VLOOKUP(C80,[2]系统导出数据!B:M,12,FALSE)</f>
        <v/>
      </c>
    </row>
    <row r="81" ht="61" customHeight="1" s="71">
      <c r="A81" s="5" t="inlineStr">
        <is>
          <t>数据交换产品线</t>
        </is>
      </c>
      <c r="B81" s="96" t="n"/>
      <c r="C81" s="20" t="inlineStr">
        <is>
          <t>黄立</t>
        </is>
      </c>
      <c r="D81" s="20" t="n">
        <v>2250</v>
      </c>
      <c r="E81" s="47" t="inlineStr">
        <is>
          <t>T1</t>
        </is>
      </c>
      <c r="F81" s="20">
        <f>VLOOKUP(C81,[2]质量分!C:E,3,FALSE)</f>
        <v/>
      </c>
      <c r="G81" s="20">
        <f>VLOOKUP(C81,[2]系统导出数据!B:M,4,FALSE)</f>
        <v/>
      </c>
      <c r="H81" s="20">
        <f>VLOOKUP(D81,[2]系统导出数据!C:N,4,FALSE)</f>
        <v/>
      </c>
      <c r="I81" s="20">
        <f>VLOOKUP(D81,[2]系统导出数据!C:N,5,FALSE)</f>
        <v/>
      </c>
      <c r="J81" s="20" t="n"/>
      <c r="K81" s="20" t="n"/>
      <c r="L81" s="20" t="n"/>
      <c r="M81" s="20" t="n"/>
      <c r="N81" s="20">
        <f>SUM(F81,I81,J81,K81,L81,M81)</f>
        <v/>
      </c>
      <c r="O81" s="69" t="inlineStr">
        <is>
          <t>C</t>
        </is>
      </c>
      <c r="P81" s="58" t="inlineStr">
        <is>
          <t>本月主要负责跨网文件管理与交换V520F03以及V521版本功能开发。完成V520F03版本上传、下载配置后端接口开发与联调，以及部署功能测试；完成V521版本用户操作日志后端接口及逻辑开发、文件外链接口开发、全局异常码实现并测试，以及菜单权限适配、部署功能自测，共完成15个低等难度任务，总体表现合格。</t>
        </is>
      </c>
      <c r="Q81" s="20">
        <f>VLOOKUP(C81,[2]系统导出数据!B:M,7,FALSE)</f>
        <v/>
      </c>
      <c r="R81" s="20">
        <f>VLOOKUP(C81,[2]系统导出数据!B:M,8,FALSE)</f>
        <v/>
      </c>
      <c r="S81" s="20">
        <f>VLOOKUP(C81,[2]系统导出数据!B:M,9,FALSE)</f>
        <v/>
      </c>
      <c r="T81" s="20">
        <f>VLOOKUP(C81,[2]系统导出数据!B:M,10,FALSE)</f>
        <v/>
      </c>
      <c r="U81" s="20">
        <f>VLOOKUP(C81,[2]系统导出数据!B:M,11,FALSE)</f>
        <v/>
      </c>
      <c r="V81" s="20">
        <f>VLOOKUP(C81,[2]系统导出数据!B:M,12,FALSE)</f>
        <v/>
      </c>
    </row>
    <row r="82" ht="76" customHeight="1" s="71">
      <c r="A82" s="5" t="inlineStr">
        <is>
          <t>数据交换产品线</t>
        </is>
      </c>
      <c r="B82" s="97" t="n"/>
      <c r="C82" s="20" t="inlineStr">
        <is>
          <t>王伟</t>
        </is>
      </c>
      <c r="D82" s="20" t="inlineStr">
        <is>
          <t>1303</t>
        </is>
      </c>
      <c r="E82" s="47" t="inlineStr">
        <is>
          <t>T5</t>
        </is>
      </c>
      <c r="F82" s="20">
        <f>VLOOKUP(C82,[2]质量分!C:E,3,FALSE)</f>
        <v/>
      </c>
      <c r="G82" s="20">
        <f>VLOOKUP(C82,[2]系统导出数据!B:M,4,FALSE)</f>
        <v/>
      </c>
      <c r="H82" s="20">
        <f>VLOOKUP(D82,[2]系统导出数据!C:N,4,FALSE)</f>
        <v/>
      </c>
      <c r="I82" s="20">
        <f>VLOOKUP(D82,[2]系统导出数据!C:N,5,FALSE)</f>
        <v/>
      </c>
      <c r="J82" s="20" t="n"/>
      <c r="K82" s="20" t="n"/>
      <c r="L82" s="20" t="n"/>
      <c r="M82" s="20" t="n"/>
      <c r="N82" s="20">
        <f>SUM(F82,I82,J82,K82,L82,M82)</f>
        <v/>
      </c>
      <c r="O82" s="69" t="inlineStr">
        <is>
          <t>C</t>
        </is>
      </c>
      <c r="P82" s="58" t="inlineStr">
        <is>
          <t>本月主要负责跨网文件管理与交换V520F03以及V521版本功能开发。完成V520F03版本大文件上传、下载配置页面开发；完成V521版本共享目录用户树接口调用优化、文件操作日志页面实现以及联调、文件拖拽上传功能实现，自动审批、自动委派、手动指派功能开发与联调，数据字典、文件指纹、文件md5敏感扫描配置页面开发以及逻辑联调测试，共完成任务18个，其中中等难度任务16个、低等难度任务4个，总体表现合格。</t>
        </is>
      </c>
      <c r="Q82" s="20">
        <f>VLOOKUP(C82,[2]系统导出数据!B:M,7,FALSE)</f>
        <v/>
      </c>
      <c r="R82" s="20">
        <f>VLOOKUP(C82,[2]系统导出数据!B:M,8,FALSE)</f>
        <v/>
      </c>
      <c r="S82" s="20">
        <f>VLOOKUP(C82,[2]系统导出数据!B:M,9,FALSE)</f>
        <v/>
      </c>
      <c r="T82" s="20">
        <f>VLOOKUP(C82,[2]系统导出数据!B:M,10,FALSE)</f>
        <v/>
      </c>
      <c r="U82" s="20">
        <f>VLOOKUP(C82,[2]系统导出数据!B:M,11,FALSE)</f>
        <v/>
      </c>
      <c r="V82" s="20">
        <f>VLOOKUP(C82,[2]系统导出数据!B:M,12,FALSE)</f>
        <v/>
      </c>
    </row>
    <row r="83" ht="61" customHeight="1" s="71">
      <c r="A83" s="5" t="inlineStr">
        <is>
          <t>军工业务线</t>
        </is>
      </c>
      <c r="B83" s="69" t="inlineStr">
        <is>
          <t>袁朝</t>
        </is>
      </c>
      <c r="C83" s="47" t="inlineStr">
        <is>
          <t>王子龙</t>
        </is>
      </c>
      <c r="D83" s="47" t="inlineStr">
        <is>
          <t>1842</t>
        </is>
      </c>
      <c r="E83" s="47" t="inlineStr">
        <is>
          <t>T5</t>
        </is>
      </c>
      <c r="F83" s="69" t="n">
        <v>35</v>
      </c>
      <c r="G83" s="69" t="n">
        <v>33.6</v>
      </c>
      <c r="H83" s="69" t="n">
        <v>40.5</v>
      </c>
      <c r="I83" s="69" t="n">
        <v>32</v>
      </c>
      <c r="J83" s="69" t="n">
        <v>5</v>
      </c>
      <c r="K83" s="69" t="n"/>
      <c r="L83" s="69" t="n"/>
      <c r="M83" s="69" t="n"/>
      <c r="N83" s="69" t="n">
        <v>72</v>
      </c>
      <c r="O83" s="37" t="inlineStr">
        <is>
          <t>C-</t>
        </is>
      </c>
      <c r="P83" s="40" t="inlineStr">
        <is>
          <t>本月主要参与28s某部功能开发、YC合同三现场保障、安全管理软件、数据安全代理系统等4个项目。完成文件交换任务接口开发、文件交换策略开发、安全管理软件环境修复等内容，完成中级任务13个。未出现延期问题，工作态度基本符合岗位要求，技术能力符合岗位要求，未出现延期问题，但是在用户现场出现工作不认真的问题，技术能力符合岗位要求，整体表现需要提升。</t>
        </is>
      </c>
      <c r="Q83" s="69" t="n">
        <v>21</v>
      </c>
      <c r="R83" s="69" t="n">
        <v>168</v>
      </c>
      <c r="S83" s="69" t="n">
        <v>167.78</v>
      </c>
      <c r="T83" s="69" t="n">
        <v>162</v>
      </c>
      <c r="U83" s="69" t="n">
        <v>0</v>
      </c>
      <c r="V83" s="69" t="n">
        <v>0</v>
      </c>
    </row>
    <row r="84" ht="46" customHeight="1" s="71">
      <c r="A84" s="5" t="inlineStr">
        <is>
          <t>军工业务线</t>
        </is>
      </c>
      <c r="B84" s="96" t="n"/>
      <c r="C84" s="47" t="inlineStr">
        <is>
          <t>康钧威</t>
        </is>
      </c>
      <c r="D84" s="47" t="inlineStr">
        <is>
          <t>1111</t>
        </is>
      </c>
      <c r="E84" s="47" t="inlineStr">
        <is>
          <t>T6</t>
        </is>
      </c>
      <c r="F84" s="69" t="n">
        <v>45</v>
      </c>
      <c r="G84" s="69" t="n">
        <v>37.8</v>
      </c>
      <c r="H84" s="69" t="n">
        <v>39</v>
      </c>
      <c r="I84" s="69" t="n">
        <v>30</v>
      </c>
      <c r="J84" s="69" t="n">
        <v>5</v>
      </c>
      <c r="K84" s="69" t="n"/>
      <c r="L84" s="69" t="n">
        <v>1</v>
      </c>
      <c r="M84" s="69" t="n"/>
      <c r="N84" s="69" t="n">
        <v>81</v>
      </c>
      <c r="O84" s="69" t="inlineStr">
        <is>
          <t>C</t>
        </is>
      </c>
      <c r="P84" s="40" t="inlineStr">
        <is>
          <t>本月主要参与YC合同一终验支持、脱敏产品开发等2个项目。完成redis数据源管理开发、redis敏感发现功能开发、非结构化文件脱敏功能开发、临潼终验支持等内容，完成中级任务6个。未出现延期问题，工作态度符合岗位要求，技术能力符合岗位要求，整体表现符合岗位要求。</t>
        </is>
      </c>
      <c r="Q84" s="69" t="n">
        <v>20.38</v>
      </c>
      <c r="R84" s="69" t="n">
        <v>168</v>
      </c>
      <c r="S84" s="69" t="n">
        <v>161.7</v>
      </c>
      <c r="T84" s="69" t="n">
        <v>156</v>
      </c>
      <c r="U84" s="69" t="n">
        <v>0</v>
      </c>
      <c r="V84" s="69" t="n">
        <v>0</v>
      </c>
    </row>
    <row r="85" ht="46" customHeight="1" s="71">
      <c r="A85" s="5" t="inlineStr">
        <is>
          <t>军工业务线</t>
        </is>
      </c>
      <c r="B85" s="96" t="n"/>
      <c r="C85" s="47" t="inlineStr">
        <is>
          <t>李远明</t>
        </is>
      </c>
      <c r="D85" s="47" t="inlineStr">
        <is>
          <t>1386</t>
        </is>
      </c>
      <c r="E85" s="47" t="inlineStr">
        <is>
          <t>T6</t>
        </is>
      </c>
      <c r="F85" s="69" t="n">
        <v>45</v>
      </c>
      <c r="G85" s="69" t="n">
        <v>37.8</v>
      </c>
      <c r="H85" s="69" t="n">
        <v>48</v>
      </c>
      <c r="I85" s="69" t="n">
        <v>32</v>
      </c>
      <c r="J85" s="69" t="n">
        <v>5</v>
      </c>
      <c r="K85" s="69" t="n"/>
      <c r="L85" s="69" t="n"/>
      <c r="M85" s="69" t="n"/>
      <c r="N85" s="69" t="n">
        <v>82</v>
      </c>
      <c r="O85" s="69" t="inlineStr">
        <is>
          <t>C</t>
        </is>
      </c>
      <c r="P85" s="40" t="inlineStr">
        <is>
          <t>本月主要参与数据安全交换产品、28S某部项目和YC等项目。28现场保障文档编写测试支持；YC完成27系列*短报文参数大表编写；总完成中级任务4个，未出现延期问题，工作态度基本符合岗位要求，技术能力符合岗位要求，整体表现符合岗位要求。</t>
        </is>
      </c>
      <c r="Q85" s="69" t="n">
        <v>21</v>
      </c>
      <c r="R85" s="69" t="n">
        <v>168</v>
      </c>
      <c r="S85" s="69" t="n">
        <v>221.76</v>
      </c>
      <c r="T85" s="69" t="n">
        <v>192</v>
      </c>
      <c r="U85" s="69" t="n">
        <v>0</v>
      </c>
      <c r="V85" s="69" t="n">
        <v>0</v>
      </c>
    </row>
    <row r="86" ht="46" customHeight="1" s="71">
      <c r="A86" s="5" t="inlineStr">
        <is>
          <t>军工业务线</t>
        </is>
      </c>
      <c r="B86" s="96" t="n"/>
      <c r="C86" s="47" t="inlineStr">
        <is>
          <t>周子峰</t>
        </is>
      </c>
      <c r="D86" s="47" t="inlineStr">
        <is>
          <t>2054</t>
        </is>
      </c>
      <c r="E86" s="47" t="inlineStr">
        <is>
          <t>T6</t>
        </is>
      </c>
      <c r="F86" s="69" t="n">
        <v>45</v>
      </c>
      <c r="G86" s="69" t="n">
        <v>37.8</v>
      </c>
      <c r="H86" s="69" t="n">
        <v>40</v>
      </c>
      <c r="I86" s="69" t="n">
        <v>30</v>
      </c>
      <c r="J86" s="69" t="n">
        <v>5</v>
      </c>
      <c r="K86" s="69" t="n"/>
      <c r="L86" s="69" t="n"/>
      <c r="M86" s="69" t="n"/>
      <c r="N86" s="69" t="n">
        <v>80</v>
      </c>
      <c r="O86" s="69" t="inlineStr">
        <is>
          <t>C</t>
        </is>
      </c>
      <c r="P86" s="40" t="inlineStr">
        <is>
          <t>本月主要参与数据监管产品开发、27项目现场保障、YC88现场支持等3个项目。完成、数据打标管理开发、基础代理服务策略接收开发、现场保障、发x前测试等工作内容。完成中级任务10个。未出现延期问题，工作态度符合岗位要求，技术能力符合岗位要求，整体表现符合岗位要求。</t>
        </is>
      </c>
      <c r="Q86" s="69" t="n">
        <v>21</v>
      </c>
      <c r="R86" s="69" t="n">
        <v>168</v>
      </c>
      <c r="S86" s="69" t="n">
        <v>161.86</v>
      </c>
      <c r="T86" s="69" t="n">
        <v>160</v>
      </c>
      <c r="U86" s="69" t="n">
        <v>0</v>
      </c>
      <c r="V86" s="69" t="n">
        <v>0</v>
      </c>
    </row>
    <row r="87" ht="46" customHeight="1" s="71">
      <c r="A87" s="5" t="inlineStr">
        <is>
          <t>军工业务线</t>
        </is>
      </c>
      <c r="B87" s="96" t="n"/>
      <c r="C87" s="47" t="inlineStr">
        <is>
          <t>杨勇</t>
        </is>
      </c>
      <c r="D87" s="47" t="inlineStr">
        <is>
          <t>2062</t>
        </is>
      </c>
      <c r="E87" s="47" t="inlineStr">
        <is>
          <t>T5</t>
        </is>
      </c>
      <c r="F87" s="69" t="n">
        <v>45</v>
      </c>
      <c r="G87" s="69" t="n">
        <v>33.6</v>
      </c>
      <c r="H87" s="98" t="n">
        <v>40</v>
      </c>
      <c r="I87" s="69" t="n">
        <v>31</v>
      </c>
      <c r="J87" s="69" t="n">
        <v>5</v>
      </c>
      <c r="K87" s="69" t="n"/>
      <c r="L87" s="69" t="n"/>
      <c r="M87" s="69" t="n"/>
      <c r="N87" s="69" t="n">
        <v>81</v>
      </c>
      <c r="O87" s="69" t="inlineStr">
        <is>
          <t>C</t>
        </is>
      </c>
      <c r="P87" s="40" t="inlineStr">
        <is>
          <t>本月主要参与kwky代理产品开发、27项目现场保障、数据所现场联调等3个项目。完成与kwky代理产品功能开发、数据所联调对接等工作内容。完成中级任务11个。未出现延期问题，工作态度符合岗位要求，技术能力符合岗位要求，整体表现符合岗位要求。</t>
        </is>
      </c>
      <c r="Q87" s="69" t="n">
        <v>20</v>
      </c>
      <c r="R87" s="99" t="n">
        <v>168</v>
      </c>
      <c r="S87" s="69" t="n">
        <v>168.51</v>
      </c>
      <c r="T87" s="69" t="n">
        <v>160</v>
      </c>
      <c r="U87" s="69" t="n">
        <v>0</v>
      </c>
      <c r="V87" s="69" t="n">
        <v>0</v>
      </c>
    </row>
    <row r="88" ht="61" customHeight="1" s="71">
      <c r="A88" s="5" t="inlineStr">
        <is>
          <t>军工业务线</t>
        </is>
      </c>
      <c r="B88" s="96" t="n"/>
      <c r="C88" s="47" t="inlineStr">
        <is>
          <t>蒋维</t>
        </is>
      </c>
      <c r="D88" s="47" t="inlineStr">
        <is>
          <t>0709</t>
        </is>
      </c>
      <c r="E88" s="47" t="inlineStr">
        <is>
          <t>T7</t>
        </is>
      </c>
      <c r="F88" s="69" t="n">
        <v>50</v>
      </c>
      <c r="G88" s="69" t="n">
        <v>46.2</v>
      </c>
      <c r="H88" s="69" t="n">
        <v>42.75</v>
      </c>
      <c r="I88" s="69" t="n">
        <v>15</v>
      </c>
      <c r="J88" s="69" t="n">
        <v>5</v>
      </c>
      <c r="K88" s="69" t="n"/>
      <c r="L88" s="69" t="n">
        <v>1</v>
      </c>
      <c r="M88" s="69" t="n"/>
      <c r="N88" s="69" t="n">
        <v>71</v>
      </c>
      <c r="O88" s="69" t="inlineStr">
        <is>
          <t>C</t>
        </is>
      </c>
      <c r="P88" s="40" t="inlineStr">
        <is>
          <t>本月主要参与YC27、YC二期、YC一期、数据安全交换产品、安全管理软件等5个项目。完成27项目任务安排、kwky代理性能优化、YC新增项目报价单编写、数据所溯源项目文档编写等内容，完成中级任务9个，高级任务4个。未出现延期问题，工作态度符合岗位要求，技术能力符合岗位要求，整体表现符合岗位要求。</t>
        </is>
      </c>
      <c r="Q88" s="69" t="n">
        <v>21</v>
      </c>
      <c r="R88" s="99" t="n">
        <v>168</v>
      </c>
      <c r="S88" s="69" t="n">
        <v>170.8</v>
      </c>
      <c r="T88" s="69" t="n">
        <v>147</v>
      </c>
      <c r="U88" s="69" t="n">
        <v>0</v>
      </c>
      <c r="V88" s="69" t="n">
        <v>0</v>
      </c>
    </row>
    <row r="89" ht="61" customHeight="1" s="71">
      <c r="A89" s="5" t="inlineStr">
        <is>
          <t>军工业务线</t>
        </is>
      </c>
      <c r="B89" s="96" t="n"/>
      <c r="C89" s="47" t="inlineStr">
        <is>
          <t>张岩</t>
        </is>
      </c>
      <c r="D89" s="47" t="inlineStr">
        <is>
          <t>1826</t>
        </is>
      </c>
      <c r="E89" s="47" t="inlineStr">
        <is>
          <t>T5</t>
        </is>
      </c>
      <c r="F89" s="69" t="n">
        <v>35</v>
      </c>
      <c r="G89" s="69" t="n">
        <v>33.6</v>
      </c>
      <c r="H89" s="69" t="n">
        <v>36.25</v>
      </c>
      <c r="I89" s="69" t="n">
        <v>30</v>
      </c>
      <c r="J89" s="69" t="n">
        <v>5</v>
      </c>
      <c r="K89" s="69" t="n"/>
      <c r="L89" s="69" t="n"/>
      <c r="M89" s="69" t="n"/>
      <c r="N89" s="69" t="n">
        <v>70</v>
      </c>
      <c r="O89" s="37" t="inlineStr">
        <is>
          <t>C-</t>
        </is>
      </c>
      <c r="P89" s="40" t="inlineStr">
        <is>
          <t>本月主要参与kwky监管产品项目、30s前端开发、kwky代理产品开发等3个项目。完成28s界面开发、23x整包导出、状态监控界面开发、网络引擎管理等内容，完成中级任务12个，未出现延期问题，工作态度基本符合岗位要求，技术能力符合岗位要求，未出现延期问题，但是在用户现场出现工作不认真的问题，技术能力符合岗位要求，整体表现需要提升。</t>
        </is>
      </c>
      <c r="Q89" s="69" t="n">
        <v>21</v>
      </c>
      <c r="R89" s="99" t="n">
        <v>168</v>
      </c>
      <c r="S89" s="69" t="n">
        <v>155.76</v>
      </c>
      <c r="T89" s="69" t="n">
        <v>145</v>
      </c>
      <c r="U89" s="69" t="n">
        <v>0</v>
      </c>
      <c r="V89" s="69" t="n">
        <v>0</v>
      </c>
    </row>
    <row r="90" ht="46" customHeight="1" s="71">
      <c r="A90" s="5" t="inlineStr">
        <is>
          <t>军工业务线</t>
        </is>
      </c>
      <c r="B90" s="97" t="n"/>
      <c r="C90" s="47" t="inlineStr">
        <is>
          <t>厉黔龙</t>
        </is>
      </c>
      <c r="D90" s="47" t="inlineStr">
        <is>
          <t>1020</t>
        </is>
      </c>
      <c r="E90" s="47" t="inlineStr">
        <is>
          <t>T5</t>
        </is>
      </c>
      <c r="F90" s="69" t="n">
        <v>45</v>
      </c>
      <c r="G90" s="69" t="n">
        <v>33.6</v>
      </c>
      <c r="H90" s="69" t="n">
        <v>42.39</v>
      </c>
      <c r="I90" s="69" t="n">
        <v>32</v>
      </c>
      <c r="J90" s="69" t="n">
        <v>5</v>
      </c>
      <c r="K90" s="69" t="n"/>
      <c r="L90" s="69" t="n"/>
      <c r="M90" s="69" t="n"/>
      <c r="N90" s="69" t="n">
        <v>82</v>
      </c>
      <c r="O90" s="69" t="inlineStr">
        <is>
          <t>C</t>
        </is>
      </c>
      <c r="P90" s="40" t="inlineStr">
        <is>
          <t>本月主要参与安全管理软件、LC项目测试、保密室等3个项目。完成保密室任务、投标材料编写、安全管理软件现场测试等内容。完成中级任务10个。未出现延期问题，工作态度基本符合岗位要求，技术能力符合岗位要求，整体表现基本符合岗位要求。</t>
        </is>
      </c>
      <c r="Q90" s="69" t="n">
        <v>21</v>
      </c>
      <c r="R90" s="99" t="n">
        <v>168</v>
      </c>
      <c r="S90" s="69" t="n">
        <v>171.5</v>
      </c>
      <c r="T90" s="69" t="n">
        <v>169.5</v>
      </c>
      <c r="U90" s="69" t="n">
        <v>0</v>
      </c>
      <c r="V90" s="69" t="n">
        <v>0</v>
      </c>
    </row>
    <row r="91" ht="46" customHeight="1" s="71">
      <c r="A91" s="5" t="inlineStr">
        <is>
          <t>数据加密产品线</t>
        </is>
      </c>
      <c r="B91" s="69" t="inlineStr">
        <is>
          <t>汪洋</t>
        </is>
      </c>
      <c r="C91" s="47" t="inlineStr">
        <is>
          <t>徐冬梅</t>
        </is>
      </c>
      <c r="D91" s="47" t="inlineStr">
        <is>
          <t>0572</t>
        </is>
      </c>
      <c r="E91" s="47" t="inlineStr">
        <is>
          <t>T8</t>
        </is>
      </c>
      <c r="F91" s="47" t="n">
        <v>50</v>
      </c>
      <c r="G91" s="47" t="n">
        <v>50.4</v>
      </c>
      <c r="H91" s="47" t="n">
        <v>60.21</v>
      </c>
      <c r="I91" s="47" t="n">
        <v>31</v>
      </c>
      <c r="J91" s="47" t="n">
        <v>5</v>
      </c>
      <c r="K91" s="47" t="n">
        <v>0</v>
      </c>
      <c r="L91" s="47" t="n">
        <v>0</v>
      </c>
      <c r="M91" s="47" t="n">
        <v>0</v>
      </c>
      <c r="N91" s="47">
        <f>SUM(M91,L91,K91,J91,I91,F91)</f>
        <v/>
      </c>
      <c r="O91" s="47" t="inlineStr">
        <is>
          <t>C</t>
        </is>
      </c>
      <c r="P91" s="59" t="inlineStr">
        <is>
          <t>本月主要负责中信银行项目、廊坊银行项目、金之盾青蚨项目、军工审计工作、北京组日常管理工作。本月主要投入金之盾青蚨项目，完成了需求对接，项目推进及客户端的开发工作。工作态度良好，任务均能准时完成。</t>
        </is>
      </c>
      <c r="Q91" s="47" t="n">
        <v>21</v>
      </c>
      <c r="R91" s="47" t="n">
        <v>168</v>
      </c>
      <c r="S91" s="47" t="n">
        <v>168.43</v>
      </c>
      <c r="T91" s="47" t="n">
        <v>284.2</v>
      </c>
      <c r="U91" s="47" t="n">
        <v>0</v>
      </c>
      <c r="V91" s="47" t="n">
        <v>1</v>
      </c>
    </row>
    <row r="92" ht="31" customHeight="1" s="71">
      <c r="A92" s="5" t="inlineStr">
        <is>
          <t>数据加密产品线</t>
        </is>
      </c>
      <c r="B92" s="96" t="n"/>
      <c r="C92" s="47" t="inlineStr">
        <is>
          <t>刘竹青</t>
        </is>
      </c>
      <c r="D92" s="47" t="inlineStr">
        <is>
          <t>1698</t>
        </is>
      </c>
      <c r="E92" s="47" t="inlineStr">
        <is>
          <t>T5</t>
        </is>
      </c>
      <c r="F92" s="47" t="n">
        <v>50</v>
      </c>
      <c r="G92" s="47" t="n">
        <v>33.6</v>
      </c>
      <c r="H92" s="47" t="n">
        <v>34.27</v>
      </c>
      <c r="I92" s="47" t="n">
        <v>30</v>
      </c>
      <c r="J92" s="47" t="n">
        <v>5</v>
      </c>
      <c r="K92" s="47" t="n">
        <v>0</v>
      </c>
      <c r="L92" s="47" t="n">
        <v>0</v>
      </c>
      <c r="M92" s="47" t="n">
        <v>0</v>
      </c>
      <c r="N92" s="47">
        <f>SUM(M92,L92,K92,J92,I92,F92)</f>
        <v/>
      </c>
      <c r="O92" s="47" t="inlineStr">
        <is>
          <t>C</t>
        </is>
      </c>
      <c r="P92" s="59" t="inlineStr">
        <is>
          <t>本月完成河北银行现场问题修复，中信银行问题修复，706项目问题跟踪及修复工作，本月主要工作集中处理706项目的现场问题，基本解决了现场的存留问题，工作态度良好，任务均能准时完成。</t>
        </is>
      </c>
      <c r="Q92" s="47" t="n">
        <v>21</v>
      </c>
      <c r="R92" s="47" t="n">
        <v>168</v>
      </c>
      <c r="S92" s="47" t="n">
        <v>161.91</v>
      </c>
      <c r="T92" s="47" t="n">
        <v>171</v>
      </c>
      <c r="U92" s="47" t="n">
        <v>0</v>
      </c>
      <c r="V92" s="47" t="n">
        <v>0</v>
      </c>
    </row>
    <row r="93" ht="46" customHeight="1" s="71">
      <c r="A93" s="5" t="inlineStr">
        <is>
          <t>数据加密产品线</t>
        </is>
      </c>
      <c r="B93" s="96" t="n"/>
      <c r="C93" s="47" t="inlineStr">
        <is>
          <t>阳家亮</t>
        </is>
      </c>
      <c r="D93" s="47" t="n">
        <v>2222</v>
      </c>
      <c r="E93" s="47" t="inlineStr">
        <is>
          <t>T3</t>
        </is>
      </c>
      <c r="F93" s="47" t="n">
        <v>50</v>
      </c>
      <c r="G93" s="47" t="n">
        <v>21</v>
      </c>
      <c r="H93" s="47" t="n">
        <v>32.97</v>
      </c>
      <c r="I93" s="47" t="n">
        <v>35</v>
      </c>
      <c r="J93" s="47" t="n">
        <v>5</v>
      </c>
      <c r="K93" s="47" t="n">
        <v>1</v>
      </c>
      <c r="L93" s="47" t="n">
        <v>0</v>
      </c>
      <c r="M93" s="47" t="n">
        <v>0</v>
      </c>
      <c r="N93" s="47">
        <f>SUM(M93,L93,K93,J93,I93,F93)</f>
        <v/>
      </c>
      <c r="O93" s="47" t="inlineStr">
        <is>
          <t>C</t>
        </is>
      </c>
      <c r="P93" s="59" t="inlineStr">
        <is>
          <t>本月主要支持中信项目投产及哈尔滨银行项目mybatis-flex适配等工作，作为应届生能及时完成分配的任务，工作认真负责，日均加班大于1.5小时（数据上时间不够主要因为多次中信项目现场外出，未统计进去，实际8月份投入工时209），综合绩效为C</t>
        </is>
      </c>
      <c r="Q93" s="47" t="n">
        <v>21</v>
      </c>
      <c r="R93" s="47" t="n">
        <v>168</v>
      </c>
      <c r="S93" s="47" t="n">
        <v>169.81</v>
      </c>
      <c r="T93" s="47" t="n">
        <v>209</v>
      </c>
      <c r="U93" s="47" t="n">
        <v>0</v>
      </c>
      <c r="V93" s="47" t="n">
        <v>1</v>
      </c>
    </row>
    <row r="94" ht="92" customHeight="1" s="71">
      <c r="A94" s="5" t="inlineStr">
        <is>
          <t>数据加密产品线</t>
        </is>
      </c>
      <c r="B94" s="96" t="n"/>
      <c r="C94" s="47" t="inlineStr">
        <is>
          <t>吴发立</t>
        </is>
      </c>
      <c r="D94" s="47" t="inlineStr">
        <is>
          <t>1440</t>
        </is>
      </c>
      <c r="E94" s="47" t="inlineStr">
        <is>
          <t>T4</t>
        </is>
      </c>
      <c r="F94" s="47" t="inlineStr">
        <is>
          <t>C-</t>
        </is>
      </c>
      <c r="G94" s="47" t="n">
        <v>29.4</v>
      </c>
      <c r="H94" s="47" t="n">
        <v>29.51</v>
      </c>
      <c r="I94" s="47" t="n">
        <v>30</v>
      </c>
      <c r="J94" s="47" t="n">
        <v>8</v>
      </c>
      <c r="K94" s="47" t="n">
        <v>0</v>
      </c>
      <c r="L94" s="47" t="n">
        <v>1</v>
      </c>
      <c r="M94" s="47" t="n">
        <v>0</v>
      </c>
      <c r="N94" s="47">
        <f>SUM(M94,L94,K94,J94,I94,F94)</f>
        <v/>
      </c>
      <c r="O94" s="47" t="inlineStr">
        <is>
          <t>C</t>
        </is>
      </c>
      <c r="P94" s="59" t="inlineStr">
        <is>
          <t>本月主要完成华东项目支持及产品项目问题处理工作，负责上海银行项目的v3v5审批对接转换开发工作、负责了中信银行项目的计算机管理查询功能优化、产品v541-f01问题处理、浦发项目及浙商项目现场支持及问题排查等工作。工作按时完成，整体工作认真负责。在上海银行项目版本提测过程中，提测轮次四轮，且有阻塞测试的问题。触发质量红线。在降薪时间发生时，虽然第一时间提出离职，但是在沟通后仍然保持了足够的专业水准，按时完成了V541F01相关问题的修复工作，在考虑到V3V5审批互通同时也是一个极为复杂的需求，综合绩效C。</t>
        </is>
      </c>
      <c r="Q94" s="47" t="n">
        <v>20</v>
      </c>
      <c r="R94" s="47" t="n">
        <v>168</v>
      </c>
      <c r="S94" s="47" t="n">
        <v>186.65</v>
      </c>
      <c r="T94" s="47" t="n">
        <v>158.5</v>
      </c>
      <c r="U94" s="47" t="n">
        <v>0</v>
      </c>
      <c r="V94" s="47" t="n">
        <v>1</v>
      </c>
    </row>
    <row r="95" ht="46" customHeight="1" s="71">
      <c r="A95" s="5" t="inlineStr">
        <is>
          <t>数据加密产品线</t>
        </is>
      </c>
      <c r="B95" s="96" t="n"/>
      <c r="C95" s="47" t="inlineStr">
        <is>
          <t>王光磊</t>
        </is>
      </c>
      <c r="D95" s="47" t="inlineStr">
        <is>
          <t>2039</t>
        </is>
      </c>
      <c r="E95" s="47" t="inlineStr">
        <is>
          <t>T6</t>
        </is>
      </c>
      <c r="F95" s="47" t="n">
        <v>50</v>
      </c>
      <c r="G95" s="47" t="n">
        <v>37.8</v>
      </c>
      <c r="H95" s="47" t="n">
        <v>37.9</v>
      </c>
      <c r="I95" s="47" t="n">
        <v>30</v>
      </c>
      <c r="J95" s="47" t="n">
        <v>6</v>
      </c>
      <c r="K95" s="47" t="n">
        <v>0</v>
      </c>
      <c r="L95" s="47" t="n">
        <v>0</v>
      </c>
      <c r="M95" s="47" t="n">
        <v>0</v>
      </c>
      <c r="N95" s="47">
        <f>SUM(M95,L95,K95,J95,I95,F95)</f>
        <v/>
      </c>
      <c r="O95" s="60" t="inlineStr">
        <is>
          <t>C-</t>
        </is>
      </c>
      <c r="P95" s="59" t="inlineStr">
        <is>
          <t>本月主要支持交行项目及产品服务器端问题修复，主要完成了产品内嵌水印版本提测及问题处理、哈尔滨银行项目mgodb适配、合规工具产品问题处理、浙商项目变更支持、中信绵阳交行等项目生产问题处理等。</t>
        </is>
      </c>
      <c r="Q95" s="47" t="n">
        <v>21</v>
      </c>
      <c r="R95" s="47" t="n">
        <v>168</v>
      </c>
      <c r="S95" s="47" t="n">
        <v>170.13</v>
      </c>
      <c r="T95" s="47" t="n">
        <v>167</v>
      </c>
      <c r="U95" s="47" t="n">
        <v>0</v>
      </c>
      <c r="V95" s="47" t="n">
        <v>0</v>
      </c>
    </row>
    <row r="96" ht="46" customHeight="1" s="71">
      <c r="A96" s="5" t="inlineStr">
        <is>
          <t>数据加密产品线</t>
        </is>
      </c>
      <c r="B96" s="96" t="n"/>
      <c r="C96" s="47" t="inlineStr">
        <is>
          <t>陈志鹏</t>
        </is>
      </c>
      <c r="D96" s="47" t="inlineStr">
        <is>
          <t>2212</t>
        </is>
      </c>
      <c r="E96" s="47" t="inlineStr">
        <is>
          <t>T4</t>
        </is>
      </c>
      <c r="F96" s="47" t="n">
        <v>50</v>
      </c>
      <c r="G96" s="47" t="n">
        <v>29.4</v>
      </c>
      <c r="H96" s="47" t="n">
        <v>30.76</v>
      </c>
      <c r="I96" s="47" t="n">
        <v>30</v>
      </c>
      <c r="J96" s="47" t="n">
        <v>9</v>
      </c>
      <c r="K96" s="47" t="n">
        <v>0</v>
      </c>
      <c r="L96" s="47" t="n">
        <v>0</v>
      </c>
      <c r="M96" s="47" t="n">
        <v>0</v>
      </c>
      <c r="N96" s="47">
        <f>SUM(M96,L96,K96,J96,I96,F96)</f>
        <v/>
      </c>
      <c r="O96" s="47" t="inlineStr">
        <is>
          <t>C</t>
        </is>
      </c>
      <c r="P96" s="59" t="inlineStr">
        <is>
          <t>本月主要完成上海银行项目版本提测支持工作、浙商项目新需求开发、上海银行审批数据归档功能开发、浦发项目扫描引擎升级版本问题处理、项目生产及测试环境客户端问题排查解决等。整体工作态度积极，认真负责，积极学习v5新的产品，协助处理浦发信创版本相关问题，表现较好。</t>
        </is>
      </c>
      <c r="Q96" s="100" t="n">
        <v>20</v>
      </c>
      <c r="R96" s="47" t="n">
        <v>168</v>
      </c>
      <c r="S96" s="47" t="n">
        <v>180.58</v>
      </c>
      <c r="T96" s="47" t="n">
        <v>151</v>
      </c>
      <c r="U96" s="47" t="n">
        <v>2</v>
      </c>
      <c r="V96" s="47" t="n">
        <v>1</v>
      </c>
    </row>
    <row r="97" ht="46" customHeight="1" s="71">
      <c r="A97" s="5" t="inlineStr">
        <is>
          <t>数据加密产品线</t>
        </is>
      </c>
      <c r="B97" s="96" t="n"/>
      <c r="C97" s="47" t="inlineStr">
        <is>
          <t>荣立飞</t>
        </is>
      </c>
      <c r="D97" s="47" t="inlineStr">
        <is>
          <t>1147</t>
        </is>
      </c>
      <c r="E97" s="47" t="inlineStr">
        <is>
          <t>T7</t>
        </is>
      </c>
      <c r="F97" s="47" t="n">
        <v>50</v>
      </c>
      <c r="G97" s="47" t="n">
        <v>30.8</v>
      </c>
      <c r="H97" s="47" t="n">
        <v>27.63</v>
      </c>
      <c r="I97" s="47" t="n">
        <v>15</v>
      </c>
      <c r="J97" s="47" t="n">
        <v>9</v>
      </c>
      <c r="K97" s="47" t="n">
        <v>0</v>
      </c>
      <c r="L97" s="47" t="n">
        <v>0</v>
      </c>
      <c r="M97" s="47" t="n">
        <v>0</v>
      </c>
      <c r="N97" s="47">
        <f>SUM(M97,L97,K97,J97,I97,F97)</f>
        <v/>
      </c>
      <c r="O97" s="47" t="inlineStr">
        <is>
          <t>C</t>
        </is>
      </c>
      <c r="P97" s="40" t="inlineStr">
        <is>
          <t>本月主要完成离职交接，以及V541剩余调研文档的整理工作，同时完成了3次技术培训，用于后续新人培训，本月虽然办理了离职，但是考虑到在交接过程中还能正常完成相关的项目问题定位工作，综合绩效C。</t>
        </is>
      </c>
      <c r="Q97" s="100" t="n">
        <v>14</v>
      </c>
      <c r="R97" s="47" t="n">
        <v>104</v>
      </c>
      <c r="S97" s="47" t="n">
        <v>115.65</v>
      </c>
      <c r="T97" s="47" t="n">
        <v>118.5</v>
      </c>
      <c r="U97" s="47" t="n">
        <v>7</v>
      </c>
      <c r="V97" s="47" t="n">
        <v>0</v>
      </c>
    </row>
    <row r="98" ht="61" customHeight="1" s="71">
      <c r="A98" s="5" t="inlineStr">
        <is>
          <t>数据加密产品线</t>
        </is>
      </c>
      <c r="B98" s="96" t="n"/>
      <c r="C98" s="47" t="inlineStr">
        <is>
          <t>王创超</t>
        </is>
      </c>
      <c r="D98" s="47" t="inlineStr">
        <is>
          <t>1696</t>
        </is>
      </c>
      <c r="E98" s="47" t="inlineStr">
        <is>
          <t>T5</t>
        </is>
      </c>
      <c r="F98" s="47" t="n">
        <v>50</v>
      </c>
      <c r="G98" s="47" t="n">
        <v>33.6</v>
      </c>
      <c r="H98" s="47" t="n">
        <v>34.77</v>
      </c>
      <c r="I98" s="47" t="n">
        <v>30</v>
      </c>
      <c r="J98" s="47" t="n">
        <v>5</v>
      </c>
      <c r="K98" s="47" t="n">
        <v>0</v>
      </c>
      <c r="L98" s="47" t="n">
        <v>0</v>
      </c>
      <c r="M98" s="47" t="n">
        <v>0</v>
      </c>
      <c r="N98" s="47">
        <f>SUM(M98,L98,K98,J98,I98,F98)</f>
        <v/>
      </c>
      <c r="O98" s="47" t="inlineStr">
        <is>
          <t>C</t>
        </is>
      </c>
      <c r="P98" s="40" t="inlineStr">
        <is>
          <t>本月主要负责542需求开发、541F01版本问题修复、项目问题支持，完成了542主动扫描审计日志功能以及异步快照上传功能的设计和实现，支持和修复541F01版本界面展示、自定义扫描、审批消息卡顿、自定义审批等问题。支持的项目包括陕西农信项目、四川银行项目、大丰农商行项目等。工作态度认真，开发效率高。</t>
        </is>
      </c>
      <c r="Q98" s="69" t="n">
        <v>21</v>
      </c>
      <c r="R98" s="69" t="n">
        <v>168</v>
      </c>
      <c r="S98" s="69" t="n">
        <v>154.33</v>
      </c>
      <c r="T98" s="69" t="n">
        <v>147.5</v>
      </c>
      <c r="U98" s="69" t="n">
        <v>3</v>
      </c>
      <c r="V98" s="69" t="n">
        <v>0</v>
      </c>
    </row>
    <row r="99" ht="76" customHeight="1" s="71">
      <c r="A99" s="5" t="inlineStr">
        <is>
          <t>数据加密产品线</t>
        </is>
      </c>
      <c r="B99" s="96" t="n"/>
      <c r="C99" s="47" t="inlineStr">
        <is>
          <t>侯兴刚</t>
        </is>
      </c>
      <c r="D99" s="47" t="inlineStr">
        <is>
          <t>2127</t>
        </is>
      </c>
      <c r="E99" s="47" t="inlineStr">
        <is>
          <t>T6</t>
        </is>
      </c>
      <c r="F99" s="47" t="n">
        <v>50</v>
      </c>
      <c r="G99" s="47" t="n">
        <v>37.8</v>
      </c>
      <c r="H99" s="47" t="n">
        <v>41.51</v>
      </c>
      <c r="I99" s="47" t="n">
        <v>30</v>
      </c>
      <c r="J99" s="47" t="n">
        <v>5</v>
      </c>
      <c r="K99" s="47" t="n">
        <v>0</v>
      </c>
      <c r="L99" s="47" t="n">
        <v>0</v>
      </c>
      <c r="M99" s="47" t="n">
        <v>0</v>
      </c>
      <c r="N99" s="47">
        <f>SUM(M99,L99,K99,J99,I99,F99)</f>
        <v/>
      </c>
      <c r="O99" s="47" t="inlineStr">
        <is>
          <t>C</t>
        </is>
      </c>
      <c r="P99" s="40" t="inlineStr">
        <is>
          <t>本月主要负责移动警务项目和终端542版本外带包相关需求开发，在移动警务项目中重点完成客户端与服务器通信使用国密算法的双向认证的调研和实现，其次网卡设备、蓝牙设备、存储设备的管控功能上在按计划推进。在542外带包相关的需求开发工作中，按计划完成权限配置界面、水印配置界面保存设置功能，以及策略支持配置打开打印次数功能等。工作态度认真，积极负责，开发效率高。在组内积极协助排查疑难问题，对困难问题能独立负责解决。</t>
        </is>
      </c>
      <c r="Q99" s="69" t="n">
        <v>21</v>
      </c>
      <c r="R99" s="69" t="n">
        <v>168</v>
      </c>
      <c r="S99" s="69" t="n">
        <v>169.51</v>
      </c>
      <c r="T99" s="69" t="n">
        <v>165.9</v>
      </c>
      <c r="U99" s="69" t="n">
        <v>0</v>
      </c>
      <c r="V99" s="69" t="n">
        <v>0</v>
      </c>
    </row>
    <row r="100" ht="76" customHeight="1" s="71">
      <c r="A100" s="5" t="inlineStr">
        <is>
          <t>数据加密产品线</t>
        </is>
      </c>
      <c r="B100" s="96" t="n"/>
      <c r="C100" s="47" t="inlineStr">
        <is>
          <t>孙爽</t>
        </is>
      </c>
      <c r="D100" s="47" t="inlineStr">
        <is>
          <t>10218</t>
        </is>
      </c>
      <c r="E100" s="47" t="inlineStr">
        <is>
          <t>T1</t>
        </is>
      </c>
      <c r="F100" s="47" t="n">
        <v>50</v>
      </c>
      <c r="G100" s="47" t="n">
        <v>21</v>
      </c>
      <c r="H100" s="47" t="n">
        <v>21.75</v>
      </c>
      <c r="I100" s="47" t="n">
        <v>30</v>
      </c>
      <c r="J100" s="47" t="n">
        <v>5</v>
      </c>
      <c r="K100" s="47" t="n">
        <v>0</v>
      </c>
      <c r="L100" s="47" t="n">
        <v>0</v>
      </c>
      <c r="M100" s="47" t="n">
        <v>0</v>
      </c>
      <c r="N100" s="47">
        <f>SUM(M100,L100,K100,J100,I100,F100)</f>
        <v/>
      </c>
      <c r="O100" s="47" t="inlineStr">
        <is>
          <t>C</t>
        </is>
      </c>
      <c r="P100" s="40" t="inlineStr">
        <is>
          <t>本月主要负责542版本需求中的透明加解密及密文权限适配及验证、标签SDK授权替换、文档编写、客户端问题修复等，已完成透明加解密及密文权限适配及验证的软件包括书生阅读器、Office365、2021标准版，WPS2024以及政企专业版本等，完成了标签SDK授权替换相关的开发、自测、文档、Demo和自动化打包等，以及解决客户端双向认证问题，能快速定位出已适配的软件出现的问题并解决，并完成一些模块的适配和说明文档的编写。工作态度积极，学习能力较好，综合表现良好。</t>
        </is>
      </c>
      <c r="Q100" s="69" t="n">
        <v>21</v>
      </c>
      <c r="R100" s="69" t="n">
        <v>168</v>
      </c>
      <c r="S100" s="69" t="n">
        <v>176.63</v>
      </c>
      <c r="T100" s="69" t="n">
        <v>174.1</v>
      </c>
      <c r="U100" s="69" t="n">
        <v>0</v>
      </c>
      <c r="V100" s="69" t="n">
        <v>0</v>
      </c>
    </row>
    <row r="101" ht="61" customHeight="1" s="71">
      <c r="A101" s="5" t="inlineStr">
        <is>
          <t>数据加密产品线</t>
        </is>
      </c>
      <c r="B101" s="96" t="n"/>
      <c r="C101" s="47" t="inlineStr">
        <is>
          <t>万鑫波</t>
        </is>
      </c>
      <c r="D101" s="47" t="inlineStr">
        <is>
          <t>2218</t>
        </is>
      </c>
      <c r="E101" s="47" t="inlineStr">
        <is>
          <t>T2</t>
        </is>
      </c>
      <c r="F101" s="47" t="n">
        <v>50</v>
      </c>
      <c r="G101" s="47" t="n">
        <v>21</v>
      </c>
      <c r="H101" s="47" t="n">
        <v>22.06</v>
      </c>
      <c r="I101" s="47" t="n">
        <v>30</v>
      </c>
      <c r="J101" s="47" t="n">
        <v>5</v>
      </c>
      <c r="K101" s="47" t="n">
        <v>0</v>
      </c>
      <c r="L101" s="47" t="n">
        <v>0</v>
      </c>
      <c r="M101" s="47" t="n">
        <v>0</v>
      </c>
      <c r="N101" s="47">
        <f>SUM(M101,L101,K101,J101,I101,F101)</f>
        <v/>
      </c>
      <c r="O101" s="47" t="inlineStr">
        <is>
          <t>C</t>
        </is>
      </c>
      <c r="P101" s="40" t="inlineStr">
        <is>
          <t>本月主要负责产品541feature版本需求开发和安徽农信POC需求开发，已完成的541feature版本需求包括适配扫描引擎的属性摘要扫描、标签SDK授权业务改造、主动扫描和数据发现查询界面优化等，安徽农信POC项目中完成了消息中心和登录界面启动方式变更的需求。工作态度积极，有责任心，能有效完成任务。</t>
        </is>
      </c>
      <c r="Q101" s="69" t="n">
        <v>21</v>
      </c>
      <c r="R101" s="69" t="n">
        <v>168</v>
      </c>
      <c r="S101" s="69" t="n">
        <v>173.33</v>
      </c>
      <c r="T101" s="69" t="n">
        <v>170.5</v>
      </c>
      <c r="U101" s="69" t="n">
        <v>0</v>
      </c>
      <c r="V101" s="69" t="n">
        <v>0</v>
      </c>
    </row>
    <row r="102" ht="76" customHeight="1" s="71">
      <c r="A102" s="5" t="inlineStr">
        <is>
          <t>数据加密产品线</t>
        </is>
      </c>
      <c r="B102" s="96" t="n"/>
      <c r="C102" s="47" t="inlineStr">
        <is>
          <t>贺帅</t>
        </is>
      </c>
      <c r="D102" s="47" t="n">
        <v>2230</v>
      </c>
      <c r="E102" s="47" t="inlineStr">
        <is>
          <t>T2</t>
        </is>
      </c>
      <c r="F102" s="47" t="n">
        <v>50</v>
      </c>
      <c r="G102" s="47" t="n">
        <v>21</v>
      </c>
      <c r="H102" s="47" t="n">
        <v>29.26</v>
      </c>
      <c r="I102" s="47" t="n">
        <v>33</v>
      </c>
      <c r="J102" s="47" t="n">
        <v>5</v>
      </c>
      <c r="K102" s="47" t="n">
        <v>0</v>
      </c>
      <c r="L102" s="47" t="n">
        <v>0</v>
      </c>
      <c r="M102" s="47" t="n">
        <v>0</v>
      </c>
      <c r="N102" s="47">
        <f>SUM(M102,L102,K102,J102,I102,F102)</f>
        <v/>
      </c>
      <c r="O102" s="47" t="inlineStr">
        <is>
          <t>C</t>
        </is>
      </c>
      <c r="P102" s="40" t="inlineStr">
        <is>
          <t>本月主要负责产品542版本需求开发、功能验证、移动警务需求开发和浏览器插件调研等工作，已完成542版本针对新版本ToDesk和向日葵远程实现应用程序外发管控的需求，完成功能验证包括福昕编辑器、visio密文权限、外带包多窗口权限等，并解决发现的问题。完成了移动警务网站管控在本地写入策略信息的需求，以及调研览器插件成功读取当前标签url路径然后进行与客户端程序消息传递。工作态度认真，基本能完成任务。</t>
        </is>
      </c>
      <c r="Q102" s="69" t="n">
        <v>21</v>
      </c>
      <c r="R102" s="69" t="n">
        <v>168</v>
      </c>
      <c r="S102" s="99" t="n">
        <v>174.3</v>
      </c>
      <c r="T102" s="98" t="n">
        <v>177</v>
      </c>
      <c r="U102" s="69" t="n">
        <v>0</v>
      </c>
      <c r="V102" s="69" t="n">
        <v>1</v>
      </c>
    </row>
    <row r="103" ht="46" customHeight="1" s="71">
      <c r="A103" s="5" t="inlineStr">
        <is>
          <t>数据加密产品线</t>
        </is>
      </c>
      <c r="B103" s="96" t="n"/>
      <c r="C103" s="47" t="inlineStr">
        <is>
          <t>王昊轩</t>
        </is>
      </c>
      <c r="D103" s="47" t="inlineStr">
        <is>
          <t>1968</t>
        </is>
      </c>
      <c r="E103" s="47" t="inlineStr">
        <is>
          <t>T3</t>
        </is>
      </c>
      <c r="F103" s="47" t="n">
        <v>50</v>
      </c>
      <c r="G103" s="47" t="n">
        <v>14.4</v>
      </c>
      <c r="H103" s="47" t="n">
        <v>21.42</v>
      </c>
      <c r="I103" s="47" t="n">
        <v>34</v>
      </c>
      <c r="J103" s="47" t="n">
        <v>5</v>
      </c>
      <c r="K103" s="47" t="n">
        <v>0</v>
      </c>
      <c r="L103" s="47" t="n">
        <v>0</v>
      </c>
      <c r="M103" s="47" t="n">
        <v>0</v>
      </c>
      <c r="N103" s="47">
        <f>SUM(M103,L103,K103,J103,I103,F103)</f>
        <v/>
      </c>
      <c r="O103" s="47" t="inlineStr">
        <is>
          <t>C</t>
        </is>
      </c>
      <c r="P103" s="40" t="inlineStr">
        <is>
          <t>本月主要支持数据脱敏系统的功能开发，终端产品541版本内测问题修复及离职交接，本月离职交接期间服从安排，加班支持终端产品541版本预发布问题，在离职期间配合各项工作开展，综合表现较好，综合绩效为C；</t>
        </is>
      </c>
      <c r="Q103" s="69" t="n">
        <v>12</v>
      </c>
      <c r="R103" s="69" t="n">
        <v>88</v>
      </c>
      <c r="S103" s="69" t="n">
        <v>79.58</v>
      </c>
      <c r="T103" s="69" t="n">
        <v>85.59999999999999</v>
      </c>
      <c r="U103" s="69" t="n">
        <v>10</v>
      </c>
      <c r="V103" s="69" t="n">
        <v>1</v>
      </c>
    </row>
    <row r="104" ht="31" customHeight="1" s="71">
      <c r="A104" s="5" t="inlineStr">
        <is>
          <t>数据加密产品线</t>
        </is>
      </c>
      <c r="B104" s="96" t="n"/>
      <c r="C104" s="47" t="inlineStr">
        <is>
          <t>袁龙行</t>
        </is>
      </c>
      <c r="D104" s="47" t="inlineStr">
        <is>
          <t>1972</t>
        </is>
      </c>
      <c r="E104" s="47" t="inlineStr">
        <is>
          <t>T3</t>
        </is>
      </c>
      <c r="F104" s="47" t="n">
        <v>50</v>
      </c>
      <c r="G104" s="47" t="n">
        <v>3.6</v>
      </c>
      <c r="H104" s="47" t="n">
        <v>3.5</v>
      </c>
      <c r="I104" s="47" t="n">
        <v>15</v>
      </c>
      <c r="J104" s="47" t="n">
        <v>5</v>
      </c>
      <c r="K104" s="47" t="n">
        <v>0</v>
      </c>
      <c r="L104" s="47" t="n">
        <v>0</v>
      </c>
      <c r="M104" s="47" t="n">
        <v>0</v>
      </c>
      <c r="N104" s="47">
        <f>SUM(M104,L104,K104,J104,I104,F104)</f>
        <v/>
      </c>
      <c r="O104" s="60" t="inlineStr">
        <is>
          <t>E</t>
        </is>
      </c>
      <c r="P104" s="40" t="inlineStr">
        <is>
          <t>本月主要支持合规工具联调测试和离职交接相关工作，本月工作时间3天，基本无产出，且任务分未达到考核标准，且在之前的工作开展中未经审批无故旷工3天，故综合绩效为E；</t>
        </is>
      </c>
      <c r="Q104" s="69" t="n">
        <v>3</v>
      </c>
      <c r="R104" s="69" t="n">
        <v>16</v>
      </c>
      <c r="S104" s="69" t="n">
        <v>20.25</v>
      </c>
      <c r="T104" s="69" t="n">
        <v>28</v>
      </c>
      <c r="U104" s="69" t="n">
        <v>18</v>
      </c>
      <c r="V104" s="69" t="n">
        <v>0</v>
      </c>
    </row>
    <row r="105" ht="31" customHeight="1" s="71">
      <c r="A105" s="5" t="inlineStr">
        <is>
          <t>数据加密产品线</t>
        </is>
      </c>
      <c r="B105" s="96" t="n"/>
      <c r="C105" s="47" t="inlineStr">
        <is>
          <t>张迪</t>
        </is>
      </c>
      <c r="D105" s="47" t="inlineStr">
        <is>
          <t>1919</t>
        </is>
      </c>
      <c r="E105" s="47" t="inlineStr">
        <is>
          <t>T7</t>
        </is>
      </c>
      <c r="F105" s="47" t="n">
        <v>50</v>
      </c>
      <c r="G105" s="47" t="n">
        <v>22</v>
      </c>
      <c r="H105" s="47" t="n">
        <v>18.98</v>
      </c>
      <c r="I105" s="47" t="n">
        <v>15</v>
      </c>
      <c r="J105" s="47" t="n">
        <v>5</v>
      </c>
      <c r="K105" s="47" t="n">
        <v>0</v>
      </c>
      <c r="L105" s="47" t="n">
        <v>0</v>
      </c>
      <c r="M105" s="47" t="n">
        <v>0</v>
      </c>
      <c r="N105" s="47">
        <f>SUM(M105,L105,K105,J105,I105,F105)</f>
        <v/>
      </c>
      <c r="O105" s="60" t="inlineStr">
        <is>
          <t>E</t>
        </is>
      </c>
      <c r="P105" s="40" t="inlineStr">
        <is>
          <t>本月主要支持中电信项目日志备份功能开发及项目现场问题支持及离职交接相关工作，本月工作时间10天，产出较少，且任务分未达到考核标准，故综合绩效为E；</t>
        </is>
      </c>
      <c r="Q105" s="69" t="n">
        <v>10</v>
      </c>
      <c r="R105" s="69" t="n">
        <v>72</v>
      </c>
      <c r="S105" s="69" t="n">
        <v>65.81</v>
      </c>
      <c r="T105" s="69" t="n">
        <v>75.8</v>
      </c>
      <c r="U105" s="69" t="n">
        <v>11</v>
      </c>
      <c r="V105" s="69" t="n">
        <v>0</v>
      </c>
    </row>
    <row r="106" ht="31" customHeight="1" s="71">
      <c r="A106" s="5" t="inlineStr">
        <is>
          <t>数据加密产品线</t>
        </is>
      </c>
      <c r="B106" s="96" t="n"/>
      <c r="C106" s="47" t="inlineStr">
        <is>
          <t>崔行</t>
        </is>
      </c>
      <c r="D106" s="47" t="inlineStr">
        <is>
          <t>2171</t>
        </is>
      </c>
      <c r="E106" s="47" t="inlineStr">
        <is>
          <t>T2</t>
        </is>
      </c>
      <c r="F106" s="47" t="n">
        <v>50</v>
      </c>
      <c r="G106" s="47" t="n">
        <v>19</v>
      </c>
      <c r="H106" s="47" t="n">
        <v>28.87</v>
      </c>
      <c r="I106" s="47" t="n">
        <v>35</v>
      </c>
      <c r="J106" s="47" t="n">
        <v>5</v>
      </c>
      <c r="K106" s="47" t="n">
        <v>0</v>
      </c>
      <c r="L106" s="47" t="n">
        <v>0</v>
      </c>
      <c r="M106" s="47" t="n">
        <v>0</v>
      </c>
      <c r="N106" s="47">
        <f>SUM(M106,L106,K106,J106,I106,F106)</f>
        <v/>
      </c>
      <c r="O106" s="47" t="inlineStr">
        <is>
          <t>C</t>
        </is>
      </c>
      <c r="P106" s="40" t="inlineStr">
        <is>
          <t>本月主要支持产品541f01版本前端需求开发，项目问题处理及安盟lc项目需求开发适配及离职交接相关工作，离职期间服从工作安排，按期完成所交代的任务，工作态度认真负责，综合绩效为C；</t>
        </is>
      </c>
      <c r="Q106" s="69" t="n">
        <v>19</v>
      </c>
      <c r="R106" s="69" t="n">
        <v>144</v>
      </c>
      <c r="S106" s="69" t="n">
        <v>151.46</v>
      </c>
      <c r="T106" s="69" t="n">
        <v>156.5</v>
      </c>
      <c r="U106" s="69" t="n">
        <v>2</v>
      </c>
      <c r="V106" s="69" t="n">
        <v>0</v>
      </c>
    </row>
    <row r="107" ht="61" customHeight="1" s="71">
      <c r="A107" s="5" t="inlineStr">
        <is>
          <t>数据加密产品线</t>
        </is>
      </c>
      <c r="B107" s="96" t="n"/>
      <c r="C107" s="47" t="inlineStr">
        <is>
          <t>秦江维</t>
        </is>
      </c>
      <c r="D107" s="47" t="inlineStr">
        <is>
          <t>1531</t>
        </is>
      </c>
      <c r="E107" s="47" t="inlineStr">
        <is>
          <t>T8</t>
        </is>
      </c>
      <c r="F107" s="47" t="n">
        <v>50</v>
      </c>
      <c r="G107" s="47" t="n">
        <v>50.4</v>
      </c>
      <c r="H107" s="47" t="n">
        <v>54.1</v>
      </c>
      <c r="I107" s="47" t="n">
        <v>30</v>
      </c>
      <c r="J107" s="47" t="n">
        <v>5</v>
      </c>
      <c r="K107" s="47" t="n">
        <v>0</v>
      </c>
      <c r="L107" s="47" t="n">
        <v>0</v>
      </c>
      <c r="M107" s="47" t="n">
        <v>0</v>
      </c>
      <c r="N107" s="47">
        <f>SUM(M107,L107,K107,J107,I107,F107)</f>
        <v/>
      </c>
      <c r="O107" s="60" t="inlineStr">
        <is>
          <t>D</t>
        </is>
      </c>
      <c r="P107" s="40" t="inlineStr">
        <is>
          <t>本月主要负责dlp产品V541、V541F01版本的支持，对V541预发布问题紧急跟踪处理，
负责哈行项目ftracker进程的，mybatis-flex改造工作，本月工作积极性不高，在团队中没有
起到dlp高级研发应有的带头作用，工作中多次出现推诿、畏难的情况，甚至多次在工作群里发消极的影响团队士气的一些不恰当信息，不能与团队形成积极向上的合力，工作有待改进。 建议本与绩效D</t>
        </is>
      </c>
      <c r="Q107" s="69" t="n">
        <v>21</v>
      </c>
      <c r="R107" s="69" t="n">
        <v>168</v>
      </c>
      <c r="S107" s="69" t="n">
        <v>185.65</v>
      </c>
      <c r="T107" s="69" t="n">
        <v>185.34</v>
      </c>
      <c r="U107" s="69" t="n">
        <v>0</v>
      </c>
      <c r="V107" s="69" t="n">
        <v>0</v>
      </c>
    </row>
    <row r="108" ht="46" customHeight="1" s="71">
      <c r="A108" s="5" t="inlineStr">
        <is>
          <t>数据加密产品线</t>
        </is>
      </c>
      <c r="B108" s="96" t="n"/>
      <c r="C108" s="47" t="inlineStr">
        <is>
          <t>刘彦龙</t>
        </is>
      </c>
      <c r="D108" s="47" t="inlineStr">
        <is>
          <t>1122</t>
        </is>
      </c>
      <c r="E108" s="47" t="inlineStr">
        <is>
          <t>T7</t>
        </is>
      </c>
      <c r="F108" s="47" t="n">
        <v>50</v>
      </c>
      <c r="G108" s="47" t="n">
        <v>46.2</v>
      </c>
      <c r="H108" s="47" t="n">
        <v>47.68</v>
      </c>
      <c r="I108" s="47" t="n">
        <v>30</v>
      </c>
      <c r="J108" s="47" t="n">
        <v>5</v>
      </c>
      <c r="K108" s="47" t="n">
        <v>2</v>
      </c>
      <c r="L108" s="47" t="n">
        <v>0</v>
      </c>
      <c r="M108" s="47" t="n">
        <v>0</v>
      </c>
      <c r="N108" s="47">
        <f>SUM(M108,L108,K108,J108,I108,F108)</f>
        <v/>
      </c>
      <c r="O108" s="60" t="inlineStr">
        <is>
          <t>C+</t>
        </is>
      </c>
      <c r="P108" s="40" t="inlineStr">
        <is>
          <t>本月负责dlp产品V541、V541F01版本支持，负责南海农商行、中信、徽商、移动警务、邮储、哈行等多个项目的支持，并能快速定位并解决问题，工作认真负责，任劳任怨，在产线资源紧张的情况下，dlp相关多个项目能得以顺利支撑并推进，其功不可没。建议本月绩效C+</t>
        </is>
      </c>
      <c r="Q108" s="69" t="n">
        <v>21</v>
      </c>
      <c r="R108" s="69" t="n">
        <v>168</v>
      </c>
      <c r="S108" s="69" t="n">
        <v>212.2</v>
      </c>
      <c r="T108" s="69" t="n">
        <v>211.79</v>
      </c>
      <c r="U108" s="69" t="n">
        <v>0</v>
      </c>
      <c r="V108" s="69" t="n">
        <v>4</v>
      </c>
    </row>
    <row r="109" ht="92" customHeight="1" s="71">
      <c r="A109" s="5" t="inlineStr">
        <is>
          <t>数据加密产品线</t>
        </is>
      </c>
      <c r="B109" s="96" t="n"/>
      <c r="C109" s="47" t="inlineStr">
        <is>
          <t>龚升俊</t>
        </is>
      </c>
      <c r="D109" s="47" t="inlineStr">
        <is>
          <t>0555</t>
        </is>
      </c>
      <c r="E109" s="47" t="inlineStr">
        <is>
          <t>T8</t>
        </is>
      </c>
      <c r="F109" s="47" t="n">
        <v>50</v>
      </c>
      <c r="G109" s="47" t="n">
        <v>50.4</v>
      </c>
      <c r="H109" s="47" t="n">
        <v>61.17</v>
      </c>
      <c r="I109" s="47" t="n">
        <v>32</v>
      </c>
      <c r="J109" s="47" t="n">
        <v>5</v>
      </c>
      <c r="K109" s="47" t="n">
        <v>3</v>
      </c>
      <c r="L109" s="47" t="n">
        <v>5</v>
      </c>
      <c r="M109" s="47" t="n">
        <v>0</v>
      </c>
      <c r="N109" s="47">
        <f>SUM(M109,L109,K109,J109,I109,F109)</f>
        <v/>
      </c>
      <c r="O109" s="60" t="inlineStr">
        <is>
          <t>C+</t>
        </is>
      </c>
      <c r="P109" s="40" t="inlineStr">
        <is>
          <t>本月主要负责加密线客户端研发人员的任务管理、代码质量管理，负责终端V541及F01版本需求的沟通、设计评审、产品开发、问题处理及项目支持等安排，负责V5所有项目的技术支撑。终端技术攻关第三季度工作汇报以及第四季度规划，并带领团队攻克信创权限管控，完成绝大部分的权限管控适配，保障终端产品与项目的稳步推进，在团队动荡的局面依然保障各项工作有序开展，保持日均加班3小时，最终保障V541F01版本按时交付（上海银行延期俩天非客户端问题），工作积极主动性高，为团队稳定做出了卓越贡献。</t>
        </is>
      </c>
      <c r="Q109" s="69" t="n">
        <v>21</v>
      </c>
      <c r="R109" s="69" t="n">
        <v>168</v>
      </c>
      <c r="S109" s="69" t="n">
        <v>228.28</v>
      </c>
      <c r="T109" s="69" t="n">
        <v>216</v>
      </c>
      <c r="U109" s="69" t="n">
        <v>0</v>
      </c>
      <c r="V109" s="69" t="n">
        <v>0</v>
      </c>
    </row>
    <row r="110" ht="46" customHeight="1" s="71">
      <c r="A110" s="5" t="inlineStr">
        <is>
          <t>数据加密产品线</t>
        </is>
      </c>
      <c r="B110" s="96" t="n"/>
      <c r="C110" s="47" t="inlineStr">
        <is>
          <t>杨毅</t>
        </is>
      </c>
      <c r="D110" s="47" t="inlineStr">
        <is>
          <t>1376</t>
        </is>
      </c>
      <c r="E110" s="47" t="inlineStr">
        <is>
          <t>T6</t>
        </is>
      </c>
      <c r="F110" s="47" t="n">
        <v>50</v>
      </c>
      <c r="G110" s="47" t="n">
        <v>37.8</v>
      </c>
      <c r="H110" s="47" t="n">
        <v>43.03</v>
      </c>
      <c r="I110" s="47" t="n">
        <v>31</v>
      </c>
      <c r="J110" s="47" t="n">
        <v>5</v>
      </c>
      <c r="K110" s="47" t="n">
        <v>0</v>
      </c>
      <c r="L110" s="47" t="n">
        <v>3</v>
      </c>
      <c r="M110" s="47" t="n">
        <v>0</v>
      </c>
      <c r="N110" s="47">
        <f>SUM(M110,L110,K110,J110,I110,F110)</f>
        <v/>
      </c>
      <c r="O110" s="47" t="inlineStr">
        <is>
          <t>C</t>
        </is>
      </c>
      <c r="P110" s="40" t="inlineStr">
        <is>
          <t>本月主要完成541F01明文外发优化、指定审批人、审批流程优化等功能开发及问题修复，以及审批权限提权高亮需求功能开发，542明文指定审批人功能设计实现，部分工作交接，同时支撑大多数项目反馈问题，能按期完成锁分配任务，任务完成质量高</t>
        </is>
      </c>
      <c r="Q110" s="69" t="n">
        <v>21</v>
      </c>
      <c r="R110" s="69" t="n">
        <v>168</v>
      </c>
      <c r="S110" s="69" t="n">
        <v>172.58</v>
      </c>
      <c r="T110" s="69" t="n">
        <v>188</v>
      </c>
      <c r="U110" s="69" t="n">
        <v>0</v>
      </c>
      <c r="V110" s="69" t="n">
        <v>0</v>
      </c>
    </row>
    <row r="111" ht="61" customHeight="1" s="71">
      <c r="A111" s="5" t="inlineStr">
        <is>
          <t>数据加密产品线</t>
        </is>
      </c>
      <c r="B111" s="96" t="n"/>
      <c r="C111" s="47" t="inlineStr">
        <is>
          <t>余经猷</t>
        </is>
      </c>
      <c r="D111" s="47" t="inlineStr">
        <is>
          <t>1588</t>
        </is>
      </c>
      <c r="E111" s="47" t="inlineStr">
        <is>
          <t>T6</t>
        </is>
      </c>
      <c r="F111" s="47" t="n">
        <v>50</v>
      </c>
      <c r="G111" s="47" t="n">
        <v>37.8</v>
      </c>
      <c r="H111" s="47" t="n">
        <v>58</v>
      </c>
      <c r="I111" s="47" t="n">
        <v>35</v>
      </c>
      <c r="J111" s="47" t="n">
        <v>5</v>
      </c>
      <c r="K111" s="47" t="n">
        <v>0</v>
      </c>
      <c r="L111" s="47" t="n">
        <v>3</v>
      </c>
      <c r="M111" s="47" t="n">
        <v>0</v>
      </c>
      <c r="N111" s="47">
        <f>SUM(M111,L111,K111,J111,I111,F111)</f>
        <v/>
      </c>
      <c r="O111" s="60" t="inlineStr">
        <is>
          <t>C+</t>
        </is>
      </c>
      <c r="P111" s="40" t="inlineStr">
        <is>
          <t>本月主要完成541F01信创权限管控功能问题修复，信创系统fuse文件文件系统实现密文透明加解密同步替换，并实现支持多密级密文打开，以及信创挂载方式的文件外发通用技术解决方案调研（经测试可以解决邮储项目的信创安全u盘的管控问题），目标安全u盘及普通u盘可以完美管控及兼容，能按期完成所分配任务，任务完成质量高。本月对信创多个技术有重大突破，综合绩效C+。</t>
        </is>
      </c>
      <c r="Q111" s="69" t="n">
        <v>21</v>
      </c>
      <c r="R111" s="69" t="n">
        <v>168</v>
      </c>
      <c r="S111" s="69" t="n">
        <v>179.2</v>
      </c>
      <c r="T111" s="69" t="n">
        <v>168</v>
      </c>
      <c r="U111" s="69" t="n">
        <v>0</v>
      </c>
      <c r="V111" s="69" t="n">
        <v>0</v>
      </c>
    </row>
    <row r="112" ht="31" customHeight="1" s="71">
      <c r="A112" s="5" t="inlineStr">
        <is>
          <t>数据加密产品线</t>
        </is>
      </c>
      <c r="B112" s="96" t="n"/>
      <c r="C112" s="47" t="inlineStr">
        <is>
          <t>熊阳</t>
        </is>
      </c>
      <c r="D112" s="47" t="n">
        <v>2232</v>
      </c>
      <c r="E112" s="47" t="inlineStr">
        <is>
          <t>T2</t>
        </is>
      </c>
      <c r="F112" s="47" t="n">
        <v>50</v>
      </c>
      <c r="G112" s="47" t="n">
        <v>21</v>
      </c>
      <c r="H112" s="47" t="n">
        <v>46.91</v>
      </c>
      <c r="I112" s="47" t="n">
        <v>40</v>
      </c>
      <c r="J112" s="47" t="n">
        <v>5</v>
      </c>
      <c r="K112" s="47" t="n">
        <v>0</v>
      </c>
      <c r="L112" s="47" t="n">
        <v>0</v>
      </c>
      <c r="M112" s="47" t="n">
        <v>0</v>
      </c>
      <c r="N112" s="47">
        <f>SUM(M112,L112,K112,J112,I112,F112)</f>
        <v/>
      </c>
      <c r="O112" s="47" t="inlineStr">
        <is>
          <t>C</t>
        </is>
      </c>
      <c r="P112" s="40" t="inlineStr">
        <is>
          <t>本月主要完成541F01版本的问题修复，542信创不通密级支持展示不同角标功能调研，以及信创支持点对点加密功能调研及部分功能实现，能正常完成所分配任务，技术及业务能力均稳定成长</t>
        </is>
      </c>
      <c r="Q112" s="69" t="n">
        <v>21</v>
      </c>
      <c r="R112" s="69" t="n">
        <v>168</v>
      </c>
      <c r="S112" s="69" t="n">
        <v>194.53</v>
      </c>
      <c r="T112" s="69" t="n">
        <v>187.5</v>
      </c>
      <c r="U112" s="69" t="n">
        <v>0</v>
      </c>
      <c r="V112" s="69" t="n">
        <v>0</v>
      </c>
    </row>
    <row r="113" ht="46" customHeight="1" s="71">
      <c r="A113" s="5" t="inlineStr">
        <is>
          <t>数据加密产品线</t>
        </is>
      </c>
      <c r="B113" s="96" t="n"/>
      <c r="C113" s="47" t="inlineStr">
        <is>
          <t>何铭杨</t>
        </is>
      </c>
      <c r="D113" s="47" t="n">
        <v>2231</v>
      </c>
      <c r="E113" s="47" t="inlineStr">
        <is>
          <t>T2</t>
        </is>
      </c>
      <c r="F113" s="47" t="n">
        <v>50</v>
      </c>
      <c r="G113" s="47" t="n">
        <v>21</v>
      </c>
      <c r="H113" s="47" t="n">
        <v>47.17</v>
      </c>
      <c r="I113" s="47" t="n">
        <v>40</v>
      </c>
      <c r="J113" s="47" t="n">
        <v>5</v>
      </c>
      <c r="K113" s="47" t="n">
        <v>0</v>
      </c>
      <c r="L113" s="47" t="n">
        <v>0</v>
      </c>
      <c r="M113" s="47" t="n">
        <v>0</v>
      </c>
      <c r="N113" s="47">
        <f>SUM(M113,L113,K113,J113,I113,F113)</f>
        <v/>
      </c>
      <c r="O113" s="47" t="inlineStr">
        <is>
          <t>C</t>
        </is>
      </c>
      <c r="P113" s="40" t="inlineStr">
        <is>
          <t>本月主要完成DPDK及邮件阻断器梳理学习，office文档正文写入内容可行性技术调研，需要支持跨平台，调研使用opc实现officeX系列文档正文的头部及尾部读写数据的能力，并导出接口，及调用demo实现，能正常完成所分配任务，技术及业务能力均稳定成长</t>
        </is>
      </c>
      <c r="Q113" s="69" t="n">
        <v>20</v>
      </c>
      <c r="R113" s="69" t="n">
        <v>168</v>
      </c>
      <c r="S113" s="69" t="n">
        <v>182.58</v>
      </c>
      <c r="T113" s="69" t="n">
        <v>175</v>
      </c>
      <c r="U113" s="69" t="n">
        <v>1</v>
      </c>
      <c r="V113" s="69" t="n">
        <v>0</v>
      </c>
    </row>
    <row r="114" ht="31" customHeight="1" s="71">
      <c r="A114" s="5" t="inlineStr">
        <is>
          <t>数据加密产品线</t>
        </is>
      </c>
      <c r="B114" s="96" t="n"/>
      <c r="C114" s="47" t="inlineStr">
        <is>
          <t>高佳伟</t>
        </is>
      </c>
      <c r="D114" s="47" t="inlineStr">
        <is>
          <t>1285</t>
        </is>
      </c>
      <c r="E114" s="47" t="inlineStr">
        <is>
          <t>T6</t>
        </is>
      </c>
      <c r="F114" s="47" t="n">
        <v>50</v>
      </c>
      <c r="G114" s="47" t="n">
        <v>37.8</v>
      </c>
      <c r="H114" s="47" t="n">
        <v>44.99</v>
      </c>
      <c r="I114" s="47" t="n">
        <v>31</v>
      </c>
      <c r="J114" s="47" t="n">
        <v>0</v>
      </c>
      <c r="K114" s="47" t="n">
        <v>0</v>
      </c>
      <c r="L114" s="47" t="n">
        <v>0</v>
      </c>
      <c r="M114" s="47" t="n">
        <v>0</v>
      </c>
      <c r="N114" s="47">
        <f>SUM(M114,L114,K114,J114,I114,F114)</f>
        <v/>
      </c>
      <c r="O114" s="47" t="inlineStr">
        <is>
          <t>C</t>
        </is>
      </c>
      <c r="P114" s="40" t="inlineStr">
        <is>
          <t>本月主力支持扫描引擎日常问题修复与答疑。另外完成了脱敏引擎和的开发收尾工作，并提供脱敏引擎给产品使用联调。本月任务正常完成，综合绩效C</t>
        </is>
      </c>
      <c r="Q114" s="47" t="n">
        <v>21</v>
      </c>
      <c r="R114" s="47" t="n">
        <v>168</v>
      </c>
      <c r="S114" s="47" t="n">
        <v>170.31</v>
      </c>
      <c r="T114" s="47" t="n">
        <v>167.5</v>
      </c>
      <c r="U114" s="47" t="n">
        <v>0</v>
      </c>
      <c r="V114" s="47" t="n">
        <v>0</v>
      </c>
    </row>
    <row r="115" ht="46" customHeight="1" s="71">
      <c r="A115" s="5" t="inlineStr">
        <is>
          <t>数据加密产品线</t>
        </is>
      </c>
      <c r="B115" s="96" t="n"/>
      <c r="C115" s="47" t="inlineStr">
        <is>
          <t>罗西兴</t>
        </is>
      </c>
      <c r="D115" s="47" t="inlineStr">
        <is>
          <t>1323</t>
        </is>
      </c>
      <c r="E115" s="47" t="inlineStr">
        <is>
          <t>T7</t>
        </is>
      </c>
      <c r="F115" s="47" t="n">
        <v>50</v>
      </c>
      <c r="G115" s="47" t="n">
        <v>46.2</v>
      </c>
      <c r="H115" s="47" t="n">
        <v>47.72</v>
      </c>
      <c r="I115" s="47" t="n">
        <v>30</v>
      </c>
      <c r="J115" s="47" t="n">
        <v>0</v>
      </c>
      <c r="K115" s="47" t="n">
        <v>0</v>
      </c>
      <c r="L115" s="47" t="n">
        <v>0</v>
      </c>
      <c r="M115" s="47" t="n">
        <v>0</v>
      </c>
      <c r="N115" s="47">
        <f>SUM(M115,L115,K115,J115,I115,F115)</f>
        <v/>
      </c>
      <c r="O115" s="47" t="inlineStr">
        <is>
          <t>C</t>
        </is>
      </c>
      <c r="P115" s="40" t="inlineStr">
        <is>
          <t>本月上半旬支持扫描引擎日常问题修复与答疑。并完成ocr效率与准确率优化方案调研。下半旬转到终端开发部门负责终端产品研发和日常需求评估工作。熟悉和配合终端产品研发组进行管理工作。各项工作均按时完成，综合绩效C+。</t>
        </is>
      </c>
      <c r="Q115" s="47" t="n">
        <v>21</v>
      </c>
      <c r="R115" s="47" t="n">
        <v>168</v>
      </c>
      <c r="S115" s="47" t="n">
        <v>169.23</v>
      </c>
      <c r="T115" s="47" t="n">
        <v>165.5</v>
      </c>
      <c r="U115" s="47" t="n">
        <v>0</v>
      </c>
      <c r="V115" s="47" t="n">
        <v>0</v>
      </c>
    </row>
    <row r="116" ht="46" customHeight="1" s="71">
      <c r="A116" s="5" t="inlineStr">
        <is>
          <t>数据加密产品线</t>
        </is>
      </c>
      <c r="B116" s="96" t="n"/>
      <c r="C116" s="47" t="inlineStr">
        <is>
          <t>李隆基</t>
        </is>
      </c>
      <c r="D116" s="47" t="inlineStr">
        <is>
          <t>1388</t>
        </is>
      </c>
      <c r="E116" s="47" t="inlineStr">
        <is>
          <t>T8</t>
        </is>
      </c>
      <c r="F116" s="47" t="n">
        <v>50</v>
      </c>
      <c r="G116" s="47" t="n">
        <v>50.4</v>
      </c>
      <c r="H116" s="47" t="n">
        <v>55.81</v>
      </c>
      <c r="I116" s="47" t="n">
        <v>31</v>
      </c>
      <c r="J116" s="47" t="n">
        <v>0</v>
      </c>
      <c r="K116" s="47" t="n">
        <v>0</v>
      </c>
      <c r="L116" s="47" t="n">
        <v>0</v>
      </c>
      <c r="M116" s="47" t="n">
        <v>0</v>
      </c>
      <c r="N116" s="47">
        <f>SUM(M116,L116,K116,J116,I116,F116)</f>
        <v/>
      </c>
      <c r="O116" s="47" t="inlineStr">
        <is>
          <t>C</t>
        </is>
      </c>
      <c r="P116" s="40" t="inlineStr">
        <is>
          <t>本月负责基础组的日常管理工作，扫描引擎的日常需求评估预设计。提供脱敏引擎标准版本给产品联调，并提供特殊演示版本给军工项目演示。汇报和讨论ocr效率和准确率调研方案，并继续投入调研。本月因为降薪原因尚未签字，但是9月份尚未因此事情延误产品、项目进度。综合绩效C。</t>
        </is>
      </c>
      <c r="Q116" s="47" t="n">
        <v>21</v>
      </c>
      <c r="R116" s="47" t="n">
        <v>168</v>
      </c>
      <c r="S116" s="47" t="n">
        <v>168.86</v>
      </c>
      <c r="T116" s="47" t="n">
        <v>160.5</v>
      </c>
      <c r="U116" s="47" t="n">
        <v>0</v>
      </c>
      <c r="V116" s="47" t="n">
        <v>0</v>
      </c>
    </row>
    <row r="117" ht="46" customHeight="1" s="71">
      <c r="A117" s="5" t="inlineStr">
        <is>
          <t>数据加密产品线</t>
        </is>
      </c>
      <c r="B117" s="97" t="n"/>
      <c r="C117" s="47" t="inlineStr">
        <is>
          <t>张建东</t>
        </is>
      </c>
      <c r="D117" s="47" t="n">
        <v>2226</v>
      </c>
      <c r="E117" s="47" t="inlineStr">
        <is>
          <t>T3</t>
        </is>
      </c>
      <c r="F117" s="47" t="n">
        <v>50</v>
      </c>
      <c r="G117" s="47" t="n">
        <v>37.8</v>
      </c>
      <c r="H117" s="47" t="n">
        <v>44.99</v>
      </c>
      <c r="I117" s="47" t="n">
        <v>31</v>
      </c>
      <c r="J117" s="47" t="n">
        <v>0</v>
      </c>
      <c r="K117" s="47" t="n">
        <v>0</v>
      </c>
      <c r="L117" s="47" t="n">
        <v>0</v>
      </c>
      <c r="M117" s="47" t="n">
        <v>0</v>
      </c>
      <c r="N117" s="47">
        <f>SUM(M117,L117,K117,J117,I117,F117)</f>
        <v/>
      </c>
      <c r="O117" s="47" t="inlineStr">
        <is>
          <t>C</t>
        </is>
      </c>
      <c r="P117" s="40" t="inlineStr">
        <is>
          <t>本月大部分精力投入到合规工具v510版本的测试与bug修复工作。在缺少服务器开发人员的情况下投入到服务器版本测试工作，并克服困难完成第一轮提测的任务。另外开始熟悉引擎并投入引擎的图片隐写内容还原可行性调研，完成报告和边界探索。综合绩效C。</t>
        </is>
      </c>
      <c r="Q117" s="47" t="n">
        <v>21</v>
      </c>
      <c r="R117" s="47" t="n">
        <v>168</v>
      </c>
      <c r="S117" s="47" t="n">
        <v>170.31</v>
      </c>
      <c r="T117" s="47" t="n">
        <v>167.5</v>
      </c>
      <c r="U117" s="47" t="n">
        <v>0</v>
      </c>
      <c r="V117" s="47" t="n">
        <v>0</v>
      </c>
    </row>
    <row r="118" ht="61" customHeight="1" s="71">
      <c r="A118" s="5" t="inlineStr">
        <is>
          <t>数据安全治理产品线</t>
        </is>
      </c>
      <c r="B118" s="69" t="inlineStr">
        <is>
          <t>张毅</t>
        </is>
      </c>
      <c r="C118" s="50" t="inlineStr">
        <is>
          <t>夏冰冰</t>
        </is>
      </c>
      <c r="D118" s="50" t="inlineStr">
        <is>
          <t>1896</t>
        </is>
      </c>
      <c r="E118" s="50" t="inlineStr">
        <is>
          <t>T6</t>
        </is>
      </c>
      <c r="F118" s="56" t="inlineStr">
        <is>
          <t>C-</t>
        </is>
      </c>
      <c r="G118" s="56" t="inlineStr">
        <is>
          <t>37.8</t>
        </is>
      </c>
      <c r="H118" s="56" t="inlineStr">
        <is>
          <t>49.67</t>
        </is>
      </c>
      <c r="I118" s="56" t="inlineStr">
        <is>
          <t>33</t>
        </is>
      </c>
      <c r="J118" s="56" t="n">
        <v>7</v>
      </c>
      <c r="K118" s="56" t="n">
        <v>0</v>
      </c>
      <c r="L118" s="56" t="n">
        <v>0</v>
      </c>
      <c r="M118" s="56" t="n">
        <v>0</v>
      </c>
      <c r="N118" s="56" t="inlineStr">
        <is>
          <t>/</t>
        </is>
      </c>
      <c r="O118" s="61" t="inlineStr">
        <is>
          <t>C-</t>
        </is>
      </c>
      <c r="P118" s="63" t="inlineStr">
        <is>
          <t>产品上负责治理及存储的日常研发管理工作。完成治理平台540版本的测试支撑；完成治理平台英大保险，国防科大，万兴科技，郑州银行等多个项目的poc以及项目生产过程中的问题处理，完成存储宁夏银行问题处理。整体业务设计能力突出，工作认真负责，代码质量好，思维敏捷。因治理平台第二轮提测1个冒烟用例问题导致冒烟不通过触发质量红线，综合评定C-。</t>
        </is>
      </c>
      <c r="Q118" s="56" t="inlineStr">
        <is>
          <t>21.0</t>
        </is>
      </c>
      <c r="R118" s="56" t="inlineStr">
        <is>
          <t>168.00</t>
        </is>
      </c>
      <c r="S118" s="56" t="inlineStr">
        <is>
          <t>180.03</t>
        </is>
      </c>
      <c r="T118" s="56" t="inlineStr">
        <is>
          <t>173.0</t>
        </is>
      </c>
      <c r="U118" s="56" t="inlineStr">
        <is>
          <t>0</t>
        </is>
      </c>
      <c r="V118" s="56" t="inlineStr">
        <is>
          <t>0</t>
        </is>
      </c>
    </row>
    <row r="119" ht="61" customHeight="1" s="71">
      <c r="A119" s="5" t="inlineStr">
        <is>
          <t>数据安全治理产品线</t>
        </is>
      </c>
      <c r="B119" s="96" t="n"/>
      <c r="C119" s="50" t="inlineStr">
        <is>
          <t>路晓梦</t>
        </is>
      </c>
      <c r="D119" s="50" t="inlineStr">
        <is>
          <t>1865</t>
        </is>
      </c>
      <c r="E119" s="50" t="inlineStr">
        <is>
          <t>T6</t>
        </is>
      </c>
      <c r="F119" s="56" t="n">
        <v>50</v>
      </c>
      <c r="G119" s="56" t="inlineStr">
        <is>
          <t>37.8</t>
        </is>
      </c>
      <c r="H119" s="56" t="inlineStr">
        <is>
          <t>39.67</t>
        </is>
      </c>
      <c r="I119" s="56" t="inlineStr">
        <is>
          <t>30</t>
        </is>
      </c>
      <c r="J119" s="56" t="n">
        <v>7</v>
      </c>
      <c r="K119" s="56" t="n">
        <v>0</v>
      </c>
      <c r="L119" s="56" t="n">
        <v>0</v>
      </c>
      <c r="M119" s="56" t="n">
        <v>2</v>
      </c>
      <c r="N119" s="56" t="n">
        <v>89</v>
      </c>
      <c r="O119" s="61" t="inlineStr">
        <is>
          <t>C+</t>
        </is>
      </c>
      <c r="P119" s="63" t="inlineStr">
        <is>
          <t>产品上负责治理540版本测试支撑。完成治理540版本，提测期间问题处理，主要负责分类分级相关bug处理；在产品进度紧张的同时，独立负责并完成治理北京首创项目，郑州银行，泰康养老poc等项目的问题处理，问题分析能力强，响应快同时保证了产品和项目的按期交付。代码质量好，自测认真负责，解决bug迅速。综合评定C+。</t>
        </is>
      </c>
      <c r="Q119" s="56" t="inlineStr">
        <is>
          <t>21.0</t>
        </is>
      </c>
      <c r="R119" s="56" t="inlineStr">
        <is>
          <t>168.00</t>
        </is>
      </c>
      <c r="S119" s="56" t="inlineStr">
        <is>
          <t>161.91</t>
        </is>
      </c>
      <c r="T119" s="56" t="inlineStr">
        <is>
          <t>158.5</t>
        </is>
      </c>
      <c r="U119" s="56" t="n">
        <v>0</v>
      </c>
      <c r="V119" s="56" t="inlineStr">
        <is>
          <t>0</t>
        </is>
      </c>
    </row>
    <row r="120" ht="46" customHeight="1" s="71">
      <c r="A120" s="5" t="inlineStr">
        <is>
          <t>数据安全治理产品线</t>
        </is>
      </c>
      <c r="B120" s="96" t="n"/>
      <c r="C120" s="50" t="inlineStr">
        <is>
          <t>王耀波</t>
        </is>
      </c>
      <c r="D120" s="50" t="inlineStr">
        <is>
          <t>1973</t>
        </is>
      </c>
      <c r="E120" s="50" t="inlineStr">
        <is>
          <t>T3</t>
        </is>
      </c>
      <c r="F120" s="56" t="n">
        <v>48</v>
      </c>
      <c r="G120" s="56" t="inlineStr">
        <is>
          <t>25.2</t>
        </is>
      </c>
      <c r="H120" s="56" t="inlineStr">
        <is>
          <t>27.55</t>
        </is>
      </c>
      <c r="I120" s="56" t="inlineStr">
        <is>
          <t>30</t>
        </is>
      </c>
      <c r="J120" s="56" t="n">
        <v>5</v>
      </c>
      <c r="K120" s="56" t="n">
        <v>0</v>
      </c>
      <c r="L120" s="56" t="n">
        <v>0</v>
      </c>
      <c r="M120" s="56" t="n">
        <v>0</v>
      </c>
      <c r="N120" s="56" t="n">
        <v>83</v>
      </c>
      <c r="O120" s="56" t="inlineStr">
        <is>
          <t>C</t>
        </is>
      </c>
      <c r="P120" s="63" t="inlineStr">
        <is>
          <t>产品上负责治理540版本测试支撑。完成治理540版本基本功能的测试支撑和bug处理；项目上完成治理国防科大项目生产过程中问题处理，以及国防科大需求研发，工作积极负责，进步迅速，学习能力强，功能自测时仔细认真。</t>
        </is>
      </c>
      <c r="Q120" s="56" t="inlineStr">
        <is>
          <t>21.0</t>
        </is>
      </c>
      <c r="R120" s="56" t="inlineStr">
        <is>
          <t>168.00</t>
        </is>
      </c>
      <c r="S120" s="56" t="inlineStr">
        <is>
          <t>165.82</t>
        </is>
      </c>
      <c r="T120" s="56" t="inlineStr">
        <is>
          <t>165.0</t>
        </is>
      </c>
      <c r="U120" s="56" t="inlineStr">
        <is>
          <t>0</t>
        </is>
      </c>
      <c r="V120" s="56" t="inlineStr">
        <is>
          <t>0</t>
        </is>
      </c>
    </row>
    <row r="121" ht="46" customHeight="1" s="71">
      <c r="A121" s="5" t="inlineStr">
        <is>
          <t>数据安全治理产品线</t>
        </is>
      </c>
      <c r="B121" s="96" t="n"/>
      <c r="C121" s="50" t="inlineStr">
        <is>
          <t>刘珣</t>
        </is>
      </c>
      <c r="D121" s="50" t="inlineStr">
        <is>
          <t>2200</t>
        </is>
      </c>
      <c r="E121" s="50" t="inlineStr">
        <is>
          <t>T6</t>
        </is>
      </c>
      <c r="F121" s="56" t="n">
        <v>50</v>
      </c>
      <c r="G121" s="56" t="inlineStr">
        <is>
          <t>37.8</t>
        </is>
      </c>
      <c r="H121" s="56" t="inlineStr">
        <is>
          <t>47.31</t>
        </is>
      </c>
      <c r="I121" s="56" t="inlineStr">
        <is>
          <t>32</t>
        </is>
      </c>
      <c r="J121" s="56" t="n">
        <v>5</v>
      </c>
      <c r="K121" s="56" t="n">
        <v>0</v>
      </c>
      <c r="L121" s="56" t="n">
        <v>0</v>
      </c>
      <c r="M121" s="56" t="n">
        <v>0</v>
      </c>
      <c r="N121" s="56" t="n">
        <v>87</v>
      </c>
      <c r="O121" s="56" t="inlineStr">
        <is>
          <t>C</t>
        </is>
      </c>
      <c r="P121" s="63" t="inlineStr">
        <is>
          <t>产品上负责治理540版本测试支撑，治理541版本研发。完成治理541版本适配flex的前期梳理以及server服务部分逻辑适配；整体思维敏捷，设计能力强，学习能力突出，bug处理快速，代码质量好，工作效率高。</t>
        </is>
      </c>
      <c r="Q121" s="56" t="inlineStr">
        <is>
          <t>21.0</t>
        </is>
      </c>
      <c r="R121" s="56" t="inlineStr">
        <is>
          <t>168.00</t>
        </is>
      </c>
      <c r="S121" s="56" t="inlineStr">
        <is>
          <t>192.43</t>
        </is>
      </c>
      <c r="T121" s="56" t="inlineStr">
        <is>
          <t>189.0</t>
        </is>
      </c>
      <c r="U121" s="56" t="inlineStr">
        <is>
          <t>0</t>
        </is>
      </c>
      <c r="V121" s="56" t="inlineStr">
        <is>
          <t>0</t>
        </is>
      </c>
    </row>
    <row r="122" ht="46" customHeight="1" s="71">
      <c r="A122" s="5" t="inlineStr">
        <is>
          <t>数据安全治理产品线</t>
        </is>
      </c>
      <c r="B122" s="96" t="n"/>
      <c r="C122" s="50" t="inlineStr">
        <is>
          <t>王永山</t>
        </is>
      </c>
      <c r="D122" s="50" t="inlineStr">
        <is>
          <t>10209</t>
        </is>
      </c>
      <c r="E122" s="50" t="inlineStr">
        <is>
          <t>T1</t>
        </is>
      </c>
      <c r="F122" s="56" t="n">
        <v>40</v>
      </c>
      <c r="G122" s="56" t="inlineStr">
        <is>
          <t>21.0</t>
        </is>
      </c>
      <c r="H122" s="56" t="inlineStr">
        <is>
          <t>22.94</t>
        </is>
      </c>
      <c r="I122" s="56" t="inlineStr">
        <is>
          <t>30</t>
        </is>
      </c>
      <c r="J122" s="56" t="n">
        <v>5</v>
      </c>
      <c r="K122" s="56" t="n">
        <v>0</v>
      </c>
      <c r="L122" s="56" t="n">
        <v>0</v>
      </c>
      <c r="M122" s="56" t="n">
        <v>0</v>
      </c>
      <c r="N122" s="56" t="n">
        <v>75</v>
      </c>
      <c r="O122" s="61" t="inlineStr">
        <is>
          <t>C-</t>
        </is>
      </c>
      <c r="P122" s="63" t="inlineStr">
        <is>
          <t>产品上负责智慧语义系统测试支持，运维3.1问题修复、中间件视图开发以及治理平台540版本测试支撑。完成智慧语义适配最新的授权bug处理；工作整体认真负责，工作积极，业务学习能力强。效率高。但因在治理提测期间新引入和验证不通过问题较多，细心程度不够需要加强。综合评价C-。</t>
        </is>
      </c>
      <c r="Q122" s="56" t="inlineStr">
        <is>
          <t>20.63</t>
        </is>
      </c>
      <c r="R122" s="56" t="inlineStr">
        <is>
          <t>168.00</t>
        </is>
      </c>
      <c r="S122" s="56" t="inlineStr">
        <is>
          <t>186.88</t>
        </is>
      </c>
      <c r="T122" s="56" t="inlineStr">
        <is>
          <t>183.0</t>
        </is>
      </c>
      <c r="U122" s="56" t="inlineStr">
        <is>
          <t>0</t>
        </is>
      </c>
      <c r="V122" s="56" t="inlineStr">
        <is>
          <t>0</t>
        </is>
      </c>
    </row>
    <row r="123" ht="46" customHeight="1" s="71">
      <c r="A123" s="5" t="inlineStr">
        <is>
          <t>数据安全治理产品线</t>
        </is>
      </c>
      <c r="B123" s="96" t="n"/>
      <c r="C123" s="50" t="inlineStr">
        <is>
          <t>卫鹏</t>
        </is>
      </c>
      <c r="D123" s="50" t="inlineStr">
        <is>
          <t>1941</t>
        </is>
      </c>
      <c r="E123" s="50" t="inlineStr">
        <is>
          <t>T6</t>
        </is>
      </c>
      <c r="F123" s="56" t="n">
        <v>50</v>
      </c>
      <c r="G123" s="56" t="inlineStr">
        <is>
          <t>37.8</t>
        </is>
      </c>
      <c r="H123" s="56" t="inlineStr">
        <is>
          <t>39.86</t>
        </is>
      </c>
      <c r="I123" s="56" t="inlineStr">
        <is>
          <t>30</t>
        </is>
      </c>
      <c r="J123" s="56" t="n">
        <v>5</v>
      </c>
      <c r="K123" s="56" t="n">
        <v>0</v>
      </c>
      <c r="L123" s="56" t="n">
        <v>0</v>
      </c>
      <c r="M123" s="56" t="n">
        <v>0</v>
      </c>
      <c r="N123" s="56" t="n">
        <v>85</v>
      </c>
      <c r="O123" s="56" t="inlineStr">
        <is>
          <t>C</t>
        </is>
      </c>
      <c r="P123" s="63" t="inlineStr">
        <is>
          <t>完成了重庆银行插件联调、哈尔滨银行需求讨论、实现方案设计、上海农商行-第一轮测试跟踪以及28sk3s中间件、业务适配、达梦适配和nacos适配，同时完成了苏宁银行、泰兴等项目的联调问题跟踪处理，定位问题较快，效率高。</t>
        </is>
      </c>
      <c r="Q123" s="56" t="inlineStr">
        <is>
          <t>21.0</t>
        </is>
      </c>
      <c r="R123" s="56" t="inlineStr">
        <is>
          <t>168.00</t>
        </is>
      </c>
      <c r="S123" s="56" t="inlineStr">
        <is>
          <t>172.18</t>
        </is>
      </c>
      <c r="T123" s="56" t="inlineStr">
        <is>
          <t>167.8</t>
        </is>
      </c>
      <c r="U123" s="56" t="inlineStr">
        <is>
          <t>0</t>
        </is>
      </c>
      <c r="V123" s="56" t="inlineStr">
        <is>
          <t>0</t>
        </is>
      </c>
    </row>
    <row r="124" ht="76" customHeight="1" s="71">
      <c r="A124" s="5" t="inlineStr">
        <is>
          <t>数据安全治理产品线</t>
        </is>
      </c>
      <c r="B124" s="96" t="n"/>
      <c r="C124" s="50" t="inlineStr">
        <is>
          <t>靖哲</t>
        </is>
      </c>
      <c r="D124" s="50" t="inlineStr">
        <is>
          <t>1438</t>
        </is>
      </c>
      <c r="E124" s="50" t="inlineStr">
        <is>
          <t>T6</t>
        </is>
      </c>
      <c r="F124" s="56" t="inlineStr">
        <is>
          <t>C-</t>
        </is>
      </c>
      <c r="G124" s="56" t="inlineStr">
        <is>
          <t>37.8</t>
        </is>
      </c>
      <c r="H124" s="56" t="inlineStr">
        <is>
          <t>40.88</t>
        </is>
      </c>
      <c r="I124" s="56" t="inlineStr">
        <is>
          <t>30</t>
        </is>
      </c>
      <c r="J124" s="56" t="n">
        <v>7</v>
      </c>
      <c r="K124" s="56" t="n">
        <v>0</v>
      </c>
      <c r="L124" s="56" t="n">
        <v>0</v>
      </c>
      <c r="M124" s="56" t="n">
        <v>0</v>
      </c>
      <c r="N124" s="56" t="inlineStr">
        <is>
          <t>/</t>
        </is>
      </c>
      <c r="O124" s="56" t="inlineStr">
        <is>
          <t>C</t>
        </is>
      </c>
      <c r="P124" s="63" t="inlineStr">
        <is>
          <t>完成了上海银行、哈尔滨银行、军工统一办公平台等10余项目的排期协调工作，重点完成了上海银行现场测试环境修复以及上海银行审批互通核心交互问题的修改，以及宁夏银行东方通的原生访问问题解决，其中在上海项目周期紧张的情况下紧急出差上海银行快速高效的完成了现场测试环境的修复，同时指导其他团队研发共同完成上海银行审批互通核心交互问题定位及修改。因为上海银行提测时插件问题触发质量红线。因此综合评价C。</t>
        </is>
      </c>
      <c r="Q124" s="56" t="inlineStr">
        <is>
          <t>21.0</t>
        </is>
      </c>
      <c r="R124" s="56" t="inlineStr">
        <is>
          <t>168.00</t>
        </is>
      </c>
      <c r="S124" s="56" t="inlineStr">
        <is>
          <t>153.86</t>
        </is>
      </c>
      <c r="T124" s="56" t="inlineStr">
        <is>
          <t>176.7</t>
        </is>
      </c>
      <c r="U124" s="56" t="n">
        <v>0</v>
      </c>
      <c r="V124" s="56" t="inlineStr">
        <is>
          <t>1</t>
        </is>
      </c>
    </row>
    <row r="125" ht="61" customHeight="1" s="71">
      <c r="A125" s="5" t="inlineStr">
        <is>
          <t>数据安全治理产品线</t>
        </is>
      </c>
      <c r="B125" s="96" t="n"/>
      <c r="C125" s="50" t="inlineStr">
        <is>
          <t>孙浩</t>
        </is>
      </c>
      <c r="D125" s="50" t="inlineStr">
        <is>
          <t>1998</t>
        </is>
      </c>
      <c r="E125" s="50" t="inlineStr">
        <is>
          <t>T5</t>
        </is>
      </c>
      <c r="F125" s="56" t="n">
        <v>50</v>
      </c>
      <c r="G125" s="56" t="inlineStr">
        <is>
          <t>33.6</t>
        </is>
      </c>
      <c r="H125" s="56" t="inlineStr">
        <is>
          <t>45.66</t>
        </is>
      </c>
      <c r="I125" s="56" t="inlineStr">
        <is>
          <t>33</t>
        </is>
      </c>
      <c r="J125" s="56" t="n">
        <v>7</v>
      </c>
      <c r="K125" s="56" t="n">
        <v>0</v>
      </c>
      <c r="L125" s="56" t="n">
        <v>0</v>
      </c>
      <c r="M125" s="56" t="n">
        <v>0</v>
      </c>
      <c r="N125" s="56" t="n">
        <v>90</v>
      </c>
      <c r="O125" s="61" t="inlineStr">
        <is>
          <t>C+</t>
        </is>
      </c>
      <c r="P125" s="63" t="inlineStr">
        <is>
          <t>完成了国防科大的用户同步功能开发、齐鲁插件化代码及扩展点增加，南海农商行问题处理、哈尔滨银行文档加密项目同步需求开发机现场联调问题定位修改，同时完成28s项目适配flyway组件及nacos组件适配。尤其在28所项目的flyway组件及nacos组件的紧急适配时，能够快速理清思路，调研并完成适配交付工作。整体认真负责，思路清晰，效率高。综合评价C+。</t>
        </is>
      </c>
      <c r="Q125" s="56" t="inlineStr">
        <is>
          <t>21.0</t>
        </is>
      </c>
      <c r="R125" s="56" t="inlineStr">
        <is>
          <t>168.00</t>
        </is>
      </c>
      <c r="S125" s="56" t="inlineStr">
        <is>
          <t>190.91</t>
        </is>
      </c>
      <c r="T125" s="56" t="inlineStr">
        <is>
          <t>186.5</t>
        </is>
      </c>
      <c r="U125" s="56" t="inlineStr">
        <is>
          <t>0</t>
        </is>
      </c>
      <c r="V125" s="56" t="inlineStr">
        <is>
          <t>0</t>
        </is>
      </c>
    </row>
    <row r="126" ht="61" customHeight="1" s="71">
      <c r="A126" s="5" t="inlineStr">
        <is>
          <t>数据安全治理产品线</t>
        </is>
      </c>
      <c r="B126" s="96" t="n"/>
      <c r="C126" s="50" t="inlineStr">
        <is>
          <t>李欣宇</t>
        </is>
      </c>
      <c r="D126" s="50" t="inlineStr">
        <is>
          <t>2003</t>
        </is>
      </c>
      <c r="E126" s="50" t="inlineStr">
        <is>
          <t>T6</t>
        </is>
      </c>
      <c r="F126" s="56" t="n">
        <v>48</v>
      </c>
      <c r="G126" s="56" t="inlineStr">
        <is>
          <t>37.8</t>
        </is>
      </c>
      <c r="H126" s="56" t="inlineStr">
        <is>
          <t>44.27</t>
        </is>
      </c>
      <c r="I126" s="56" t="inlineStr">
        <is>
          <t>31</t>
        </is>
      </c>
      <c r="J126" s="56" t="n">
        <v>7</v>
      </c>
      <c r="K126" s="56" t="n">
        <v>1</v>
      </c>
      <c r="L126" s="56" t="n">
        <v>0</v>
      </c>
      <c r="M126" s="56" t="n">
        <v>2</v>
      </c>
      <c r="N126" s="56" t="n">
        <v>89</v>
      </c>
      <c r="O126" s="61" t="inlineStr">
        <is>
          <t>C+</t>
        </is>
      </c>
      <c r="P126" s="63" t="inlineStr">
        <is>
          <t>完成统一平台、智能语义Flex中间件适配gbase数据库开发。完成统一平台541F03版本开发。工作积极认真，bug处理快速，代码质量好，能快速高效解决代码中遇到的难题。在适配flex期间，调研并解决了flex适配的数据库函数难点，同时积极分享并指导其他团队同事flex适配中遇到的问题，在完成统一平台的研发任务的同时加班支持dlp审批组件的flex适配并完成提测。综合评价C+。</t>
        </is>
      </c>
      <c r="Q126" s="56" t="inlineStr">
        <is>
          <t>20.0</t>
        </is>
      </c>
      <c r="R126" s="56" t="inlineStr">
        <is>
          <t>168.00</t>
        </is>
      </c>
      <c r="S126" s="56" t="inlineStr">
        <is>
          <t>203.78</t>
        </is>
      </c>
      <c r="T126" s="56" t="inlineStr">
        <is>
          <t>185.0</t>
        </is>
      </c>
      <c r="U126" s="56" t="n">
        <v>0</v>
      </c>
      <c r="V126" s="56" t="inlineStr">
        <is>
          <t>3</t>
        </is>
      </c>
    </row>
    <row r="127" ht="46" customHeight="1" s="71">
      <c r="A127" s="5" t="inlineStr">
        <is>
          <t>数据安全治理产品线</t>
        </is>
      </c>
      <c r="B127" s="96" t="n"/>
      <c r="C127" s="50" t="inlineStr">
        <is>
          <t>范飞飞</t>
        </is>
      </c>
      <c r="D127" s="50" t="inlineStr">
        <is>
          <t>1503</t>
        </is>
      </c>
      <c r="E127" s="50" t="inlineStr">
        <is>
          <t>T7</t>
        </is>
      </c>
      <c r="F127" s="56" t="n">
        <v>50</v>
      </c>
      <c r="G127" s="56" t="inlineStr">
        <is>
          <t>46.2</t>
        </is>
      </c>
      <c r="H127" s="56" t="inlineStr">
        <is>
          <t>21.13</t>
        </is>
      </c>
      <c r="I127" s="56" t="n">
        <v>15</v>
      </c>
      <c r="J127" s="56" t="n">
        <v>5</v>
      </c>
      <c r="K127" s="56" t="n">
        <v>0</v>
      </c>
      <c r="L127" s="56" t="n">
        <v>0</v>
      </c>
      <c r="M127" s="56" t="n">
        <v>0</v>
      </c>
      <c r="N127" s="56" t="n">
        <v>70</v>
      </c>
      <c r="O127" s="56" t="inlineStr">
        <is>
          <t>C</t>
        </is>
      </c>
      <c r="P127" s="63" t="inlineStr">
        <is>
          <t>产品上完成统一架构审批服务所有组件的flex适配和自测。在研发任务紧急的情况下在家加班加点完成flex的适配并按时交付。认认真负责，代码质量好，自测充分细心。由于在家养伤期间部分时间居家办公因此绩效总分较低，综合评价C。</t>
        </is>
      </c>
      <c r="Q127" s="56" t="inlineStr">
        <is>
          <t>21.0</t>
        </is>
      </c>
      <c r="R127" s="56" t="inlineStr">
        <is>
          <t>168.00</t>
        </is>
      </c>
      <c r="S127" s="56" t="inlineStr">
        <is>
          <t>0.00</t>
        </is>
      </c>
      <c r="T127" s="56" t="inlineStr">
        <is>
          <t>84.5</t>
        </is>
      </c>
      <c r="U127" s="56" t="inlineStr">
        <is>
          <t>0</t>
        </is>
      </c>
      <c r="V127" s="56" t="inlineStr">
        <is>
          <t>0</t>
        </is>
      </c>
    </row>
    <row r="128" ht="46" customHeight="1" s="71">
      <c r="A128" s="5" t="inlineStr">
        <is>
          <t>数据安全治理产品线</t>
        </is>
      </c>
      <c r="B128" s="96" t="n"/>
      <c r="C128" s="50" t="inlineStr">
        <is>
          <t>杜志恒</t>
        </is>
      </c>
      <c r="D128" s="50" t="inlineStr">
        <is>
          <t>2167</t>
        </is>
      </c>
      <c r="E128" s="50" t="inlineStr">
        <is>
          <t>T2</t>
        </is>
      </c>
      <c r="F128" s="56" t="n">
        <v>50</v>
      </c>
      <c r="G128" s="56" t="inlineStr">
        <is>
          <t>21.0</t>
        </is>
      </c>
      <c r="H128" s="56" t="inlineStr">
        <is>
          <t>28.14</t>
        </is>
      </c>
      <c r="I128" s="56" t="inlineStr">
        <is>
          <t>33</t>
        </is>
      </c>
      <c r="J128" s="56" t="n">
        <v>3</v>
      </c>
      <c r="K128" s="56" t="n">
        <v>1</v>
      </c>
      <c r="L128" s="56" t="n">
        <v>0</v>
      </c>
      <c r="M128" s="56" t="n">
        <v>0</v>
      </c>
      <c r="N128" s="56" t="n">
        <v>87</v>
      </c>
      <c r="O128" s="56" t="inlineStr">
        <is>
          <t>C</t>
        </is>
      </c>
      <c r="P128" s="63" t="inlineStr">
        <is>
          <t>产品上完成NDLP541版本测试支撑，完成统一平台Flex适配及哈行项目提测，同时完成dlp审批组件的flex改造及支撑，完成统一平台541F03版本开发。工作积极认真，排查及解决问题效率有所提高，进步很快。</t>
        </is>
      </c>
      <c r="Q128" s="56" t="inlineStr">
        <is>
          <t>21.0</t>
        </is>
      </c>
      <c r="R128" s="56" t="inlineStr">
        <is>
          <t>168.00</t>
        </is>
      </c>
      <c r="S128" s="56" t="inlineStr">
        <is>
          <t>201.06</t>
        </is>
      </c>
      <c r="T128" s="56" t="inlineStr">
        <is>
          <t>190.5</t>
        </is>
      </c>
      <c r="U128" s="56" t="inlineStr">
        <is>
          <t>0</t>
        </is>
      </c>
      <c r="V128" s="56" t="inlineStr">
        <is>
          <t>2</t>
        </is>
      </c>
    </row>
    <row r="129" ht="31" customHeight="1" s="71">
      <c r="A129" s="5" t="inlineStr">
        <is>
          <t>数据安全治理产品线</t>
        </is>
      </c>
      <c r="B129" s="96" t="n"/>
      <c r="C129" s="50" t="inlineStr">
        <is>
          <t>李谦</t>
        </is>
      </c>
      <c r="D129" s="50" t="inlineStr">
        <is>
          <t>2110</t>
        </is>
      </c>
      <c r="E129" s="50" t="inlineStr">
        <is>
          <t>T7</t>
        </is>
      </c>
      <c r="F129" s="56" t="n">
        <v>46</v>
      </c>
      <c r="G129" s="56" t="inlineStr">
        <is>
          <t>46.2</t>
        </is>
      </c>
      <c r="H129" s="56" t="inlineStr">
        <is>
          <t>46.21</t>
        </is>
      </c>
      <c r="I129" s="56" t="inlineStr">
        <is>
          <t>30</t>
        </is>
      </c>
      <c r="J129" s="56" t="n">
        <v>7</v>
      </c>
      <c r="K129" s="56" t="n">
        <v>0</v>
      </c>
      <c r="L129" s="56" t="n">
        <v>0</v>
      </c>
      <c r="M129" s="56" t="n">
        <v>2</v>
      </c>
      <c r="N129" s="56" t="n">
        <v>85</v>
      </c>
      <c r="O129" s="56" t="inlineStr">
        <is>
          <t>C</t>
        </is>
      </c>
      <c r="P129" s="63" t="inlineStr">
        <is>
          <t>完成NDLP541版本测试支撑，完成统一平台Flex适配及哈行项目提测，同时完成dlp审批组件的flex改造及支撑，工作积极认真，bug处理快速，代码质量好，能快速高效解决代码中遇到的难题。</t>
        </is>
      </c>
      <c r="Q129" s="56" t="inlineStr">
        <is>
          <t>19.38</t>
        </is>
      </c>
      <c r="R129" s="56" t="inlineStr">
        <is>
          <t>168.00</t>
        </is>
      </c>
      <c r="S129" s="56" t="inlineStr">
        <is>
          <t>178.57</t>
        </is>
      </c>
      <c r="T129" s="56" t="inlineStr">
        <is>
          <t>176.5</t>
        </is>
      </c>
      <c r="U129" s="56" t="inlineStr">
        <is>
          <t>0</t>
        </is>
      </c>
      <c r="V129" s="56" t="inlineStr">
        <is>
          <t>2</t>
        </is>
      </c>
    </row>
    <row r="130" ht="61" customHeight="1" s="71">
      <c r="A130" s="5" t="inlineStr">
        <is>
          <t>数据安全治理产品线</t>
        </is>
      </c>
      <c r="B130" s="96" t="n"/>
      <c r="C130" s="50" t="inlineStr">
        <is>
          <t>杨帅</t>
        </is>
      </c>
      <c r="D130" s="50" t="inlineStr">
        <is>
          <t>1963</t>
        </is>
      </c>
      <c r="E130" s="50" t="inlineStr">
        <is>
          <t>T3</t>
        </is>
      </c>
      <c r="F130" s="56" t="n">
        <v>50</v>
      </c>
      <c r="G130" s="56" t="inlineStr">
        <is>
          <t>25.2</t>
        </is>
      </c>
      <c r="H130" s="56" t="inlineStr">
        <is>
          <t>33.75</t>
        </is>
      </c>
      <c r="I130" s="56" t="inlineStr">
        <is>
          <t>33</t>
        </is>
      </c>
      <c r="J130" s="56" t="n">
        <v>7</v>
      </c>
      <c r="K130" s="56" t="n">
        <v>0</v>
      </c>
      <c r="L130" s="56" t="n">
        <v>0</v>
      </c>
      <c r="M130" s="56" t="n">
        <v>0</v>
      </c>
      <c r="N130" s="56" t="n">
        <v>90</v>
      </c>
      <c r="O130" s="61" t="inlineStr">
        <is>
          <t>C+</t>
        </is>
      </c>
      <c r="P130" s="63" t="inlineStr">
        <is>
          <t>主要完成统一办公平台项目周报邮件、自动带出redmine清单刷新状态、移动端部门统计功能优化，白名单、项目成本计算优化处理。在处理统一办公平台的紧急问题时较为高效并且质量较高。同时支持多个项目的现场问题解决，尤其在移动警务项目中指导并负责完成了国密证书的调研和开发并完成现场联调。认真负责，成长迅速，综合评价C+。</t>
        </is>
      </c>
      <c r="Q130" s="56" t="inlineStr">
        <is>
          <t>19.38</t>
        </is>
      </c>
      <c r="R130" s="56" t="inlineStr">
        <is>
          <t>168.00</t>
        </is>
      </c>
      <c r="S130" s="56" t="inlineStr">
        <is>
          <t>167.43</t>
        </is>
      </c>
      <c r="T130" s="56" t="inlineStr">
        <is>
          <t>160.0</t>
        </is>
      </c>
      <c r="U130" s="56" t="inlineStr">
        <is>
          <t>0</t>
        </is>
      </c>
      <c r="V130" s="56" t="inlineStr">
        <is>
          <t>0</t>
        </is>
      </c>
    </row>
    <row r="131" ht="46" customHeight="1" s="71">
      <c r="A131" s="5" t="inlineStr">
        <is>
          <t>数据安全治理产品线</t>
        </is>
      </c>
      <c r="B131" s="96" t="n"/>
      <c r="C131" s="50" t="inlineStr">
        <is>
          <t>李刚</t>
        </is>
      </c>
      <c r="D131" s="50" t="inlineStr">
        <is>
          <t>1567</t>
        </is>
      </c>
      <c r="E131" s="50" t="inlineStr">
        <is>
          <t>T5</t>
        </is>
      </c>
      <c r="F131" s="56" t="n">
        <v>50</v>
      </c>
      <c r="G131" s="56" t="inlineStr">
        <is>
          <t>33.6</t>
        </is>
      </c>
      <c r="H131" s="56" t="inlineStr">
        <is>
          <t>24.02</t>
        </is>
      </c>
      <c r="I131" s="56" t="inlineStr">
        <is>
          <t>15</t>
        </is>
      </c>
      <c r="J131" s="56" t="n">
        <v>5</v>
      </c>
      <c r="K131" s="56" t="n">
        <v>0</v>
      </c>
      <c r="L131" s="56" t="n">
        <v>0</v>
      </c>
      <c r="M131" s="56" t="n">
        <v>0</v>
      </c>
      <c r="N131" s="56" t="n">
        <v>70</v>
      </c>
      <c r="O131" s="56" t="inlineStr">
        <is>
          <t>C</t>
        </is>
      </c>
      <c r="P131" s="63" t="inlineStr">
        <is>
          <t>完成存储521、ndlp541系统测试支持。负责运维3.1问题修复、自动化部署，应用管理支持选择产品型号、国密证书镜像制作研发。工作认真，整体质量好。因修陪产假15天因此绩效总分较低，综合评价C。</t>
        </is>
      </c>
      <c r="Q131" s="56" t="inlineStr">
        <is>
          <t>21.0</t>
        </is>
      </c>
      <c r="R131" s="56" t="inlineStr">
        <is>
          <t>168.00</t>
        </is>
      </c>
      <c r="S131" s="56" t="inlineStr">
        <is>
          <t>101.43</t>
        </is>
      </c>
      <c r="T131" s="56" t="inlineStr">
        <is>
          <t>96.0</t>
        </is>
      </c>
      <c r="U131" s="56" t="n">
        <v>0</v>
      </c>
      <c r="V131" s="56" t="inlineStr">
        <is>
          <t>0</t>
        </is>
      </c>
    </row>
    <row r="132" ht="46" customHeight="1" s="71">
      <c r="A132" s="5" t="inlineStr">
        <is>
          <t>数据安全治理产品线</t>
        </is>
      </c>
      <c r="B132" s="96" t="n"/>
      <c r="C132" s="50" t="inlineStr">
        <is>
          <t>李凡</t>
        </is>
      </c>
      <c r="D132" s="50" t="inlineStr">
        <is>
          <t>1775</t>
        </is>
      </c>
      <c r="E132" s="50" t="inlineStr">
        <is>
          <t>T7</t>
        </is>
      </c>
      <c r="F132" s="56" t="n">
        <v>48</v>
      </c>
      <c r="G132" s="56" t="inlineStr">
        <is>
          <t>46.2</t>
        </is>
      </c>
      <c r="H132" s="56" t="inlineStr">
        <is>
          <t>48.18</t>
        </is>
      </c>
      <c r="I132" s="56" t="inlineStr">
        <is>
          <t>30</t>
        </is>
      </c>
      <c r="J132" s="56" t="n">
        <v>7</v>
      </c>
      <c r="K132" s="56" t="n">
        <v>0</v>
      </c>
      <c r="L132" s="56" t="n">
        <v>0</v>
      </c>
      <c r="M132" s="56" t="n">
        <v>2</v>
      </c>
      <c r="N132" s="56" t="n">
        <v>87</v>
      </c>
      <c r="O132" s="56" t="inlineStr">
        <is>
          <t>C</t>
        </is>
      </c>
      <c r="P132" s="63" t="inlineStr">
        <is>
          <t>产品上负责运维的日常研发管理工作。完成ndlp541、终端541系统测试支持。完成运维3.1、V3.0-F01提测。项目上支持各个项目平滑升级问题排查以及修复、哈尔滨mogdb适配、统战部国密证书适配、违规外联问题支持、上海银行现场问题支持等。工作认真，整体质量好。</t>
        </is>
      </c>
      <c r="Q132" s="56" t="inlineStr">
        <is>
          <t>21.0</t>
        </is>
      </c>
      <c r="R132" s="56" t="inlineStr">
        <is>
          <t>168.00</t>
        </is>
      </c>
      <c r="S132" s="56" t="inlineStr">
        <is>
          <t>176.88</t>
        </is>
      </c>
      <c r="T132" s="56" t="inlineStr">
        <is>
          <t>192.5</t>
        </is>
      </c>
      <c r="U132" s="56" t="inlineStr">
        <is>
          <t>0</t>
        </is>
      </c>
      <c r="V132" s="56" t="inlineStr">
        <is>
          <t>0</t>
        </is>
      </c>
    </row>
    <row r="133" ht="31" customHeight="1" s="71">
      <c r="A133" s="5" t="inlineStr">
        <is>
          <t>数据安全治理产品线</t>
        </is>
      </c>
      <c r="B133" s="96" t="n"/>
      <c r="C133" s="69" t="inlineStr">
        <is>
          <t>刘慧东</t>
        </is>
      </c>
      <c r="D133" s="69" t="inlineStr">
        <is>
          <t>1326</t>
        </is>
      </c>
      <c r="E133" s="69" t="inlineStr">
        <is>
          <t>T7</t>
        </is>
      </c>
      <c r="F133" s="56" t="n">
        <v>50</v>
      </c>
      <c r="G133" s="56" t="inlineStr">
        <is>
          <t>46.2</t>
        </is>
      </c>
      <c r="H133" s="56" t="inlineStr">
        <is>
          <t>46.71</t>
        </is>
      </c>
      <c r="I133" s="56" t="inlineStr">
        <is>
          <t>30</t>
        </is>
      </c>
      <c r="J133" s="56" t="n">
        <v>5</v>
      </c>
      <c r="K133" s="56" t="n">
        <v>0</v>
      </c>
      <c r="L133" s="56" t="n">
        <v>0</v>
      </c>
      <c r="M133" s="56" t="n">
        <v>0</v>
      </c>
      <c r="N133" s="56" t="n">
        <v>85</v>
      </c>
      <c r="O133" s="56" t="inlineStr">
        <is>
          <t>C</t>
        </is>
      </c>
      <c r="P133" s="63" t="inlineStr">
        <is>
          <t>完成ndlp541系统测试支持、运维3.1代码设计和开发工作。同时负责智慧语义版本问题修复和运维3.1问题修复、拓扑优化需求实现。工作积极认真，bug处理快速，质量好，效率高。</t>
        </is>
      </c>
      <c r="Q133" s="56" t="inlineStr">
        <is>
          <t>19.0</t>
        </is>
      </c>
      <c r="R133" s="56" t="inlineStr">
        <is>
          <t>168.00</t>
        </is>
      </c>
      <c r="S133" s="56" t="inlineStr">
        <is>
          <t>173.88</t>
        </is>
      </c>
      <c r="T133" s="56" t="inlineStr">
        <is>
          <t>172.0</t>
        </is>
      </c>
      <c r="U133" s="56" t="n">
        <v>0</v>
      </c>
      <c r="V133" s="56" t="inlineStr">
        <is>
          <t>0</t>
        </is>
      </c>
    </row>
    <row r="134">
      <c r="A134" s="5" t="inlineStr">
        <is>
          <t>数据安全治理产品线</t>
        </is>
      </c>
      <c r="B134" s="97" t="n"/>
      <c r="C134" s="69" t="inlineStr">
        <is>
          <t>赵浪然</t>
        </is>
      </c>
      <c r="D134" s="69" t="inlineStr">
        <is>
          <t>2270</t>
        </is>
      </c>
      <c r="E134" s="69" t="inlineStr">
        <is>
          <t>T6</t>
        </is>
      </c>
      <c r="F134" s="56" t="n">
        <v>50</v>
      </c>
      <c r="G134" s="56" t="inlineStr">
        <is>
          <t>3.6</t>
        </is>
      </c>
      <c r="H134" s="56" t="inlineStr">
        <is>
          <t>5.0</t>
        </is>
      </c>
      <c r="I134" s="56" t="n">
        <v>15</v>
      </c>
      <c r="J134" s="56" t="n">
        <v>5</v>
      </c>
      <c r="K134" s="56" t="n">
        <v>0</v>
      </c>
      <c r="L134" s="56" t="n">
        <v>0</v>
      </c>
      <c r="M134" s="56" t="n">
        <v>0</v>
      </c>
      <c r="N134" s="56" t="n">
        <v>55</v>
      </c>
      <c r="O134" s="61" t="inlineStr">
        <is>
          <t>D</t>
        </is>
      </c>
      <c r="P134" s="63" t="inlineStr">
        <is>
          <t>新员工入职，搭建开环境、熟悉运维平台3.0。工作四天后离职。综合评定D。</t>
        </is>
      </c>
      <c r="Q134" s="56" t="inlineStr">
        <is>
          <t>2.0</t>
        </is>
      </c>
      <c r="R134" s="56" t="inlineStr">
        <is>
          <t>8.00</t>
        </is>
      </c>
      <c r="S134" s="56" t="inlineStr">
        <is>
          <t>0.00</t>
        </is>
      </c>
      <c r="T134" s="56" t="inlineStr">
        <is>
          <t>0</t>
        </is>
      </c>
      <c r="U134" s="56" t="n">
        <v>0</v>
      </c>
      <c r="V134" s="56" t="inlineStr">
        <is>
          <t>0</t>
        </is>
      </c>
    </row>
    <row r="135">
      <c r="A135" s="70" t="n"/>
      <c r="C135" s="70" t="n"/>
      <c r="D135" s="70" t="n"/>
      <c r="E135" s="70" t="n"/>
    </row>
    <row r="136">
      <c r="A136" s="70" t="n"/>
      <c r="C136" s="70" t="n"/>
      <c r="D136" s="70" t="n"/>
      <c r="E136" s="70" t="n"/>
    </row>
    <row r="137">
      <c r="A137" s="70" t="n"/>
      <c r="C137" s="70" t="n"/>
      <c r="D137" s="70" t="n"/>
      <c r="E137" s="70" t="n"/>
    </row>
    <row r="138">
      <c r="A138" s="70" t="n"/>
      <c r="C138" s="70" t="n"/>
      <c r="D138" s="70" t="n"/>
      <c r="E138" s="70" t="n"/>
    </row>
    <row r="139">
      <c r="A139" s="70" t="n"/>
      <c r="C139" s="70" t="n"/>
      <c r="D139" s="70" t="n"/>
      <c r="E139" s="70" t="n"/>
    </row>
    <row r="140">
      <c r="A140" s="70" t="n"/>
      <c r="C140" s="70" t="n"/>
      <c r="D140" s="70" t="n"/>
      <c r="E140" s="70" t="n"/>
    </row>
    <row r="141">
      <c r="A141" s="70" t="n"/>
      <c r="C141" s="70" t="n"/>
      <c r="D141" s="70" t="n"/>
      <c r="E141" s="70" t="n"/>
    </row>
    <row r="142">
      <c r="A142" s="70" t="n"/>
      <c r="C142" s="70" t="n"/>
      <c r="D142" s="70" t="n"/>
      <c r="E142" s="70" t="n"/>
    </row>
    <row r="143">
      <c r="A143" s="70" t="n"/>
      <c r="C143" s="70" t="n"/>
      <c r="D143" s="70" t="n"/>
      <c r="E143" s="70" t="n"/>
    </row>
    <row r="144">
      <c r="A144" s="70" t="n"/>
      <c r="C144" s="70" t="n"/>
      <c r="D144" s="70" t="n"/>
      <c r="E144" s="70" t="n"/>
    </row>
  </sheetData>
  <mergeCells count="22">
    <mergeCell ref="J1:K1"/>
    <mergeCell ref="C1:C2"/>
    <mergeCell ref="E1:E2"/>
    <mergeCell ref="O1:O2"/>
    <mergeCell ref="Q1:V1"/>
    <mergeCell ref="B75:B82"/>
    <mergeCell ref="B1:B2"/>
    <mergeCell ref="B3:B14"/>
    <mergeCell ref="G1:I1"/>
    <mergeCell ref="N1:N2"/>
    <mergeCell ref="B91:B117"/>
    <mergeCell ref="B118:B134"/>
    <mergeCell ref="L1:M1"/>
    <mergeCell ref="B15:B40"/>
    <mergeCell ref="B67:B69"/>
    <mergeCell ref="B83:B90"/>
    <mergeCell ref="D1:D2"/>
    <mergeCell ref="F1:F2"/>
    <mergeCell ref="B70:B74"/>
    <mergeCell ref="B41:B66"/>
    <mergeCell ref="P1:P2"/>
    <mergeCell ref="A1:A2"/>
  </mergeCells>
  <pageMargins left="0.700787401574803" right="0.700787401574803" top="0.751968503937008" bottom="0.751968503937008"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andrew</dc:creator>
  <dcterms:created xsi:type="dcterms:W3CDTF">2024-07-05T00:11:00Z</dcterms:created>
  <dcterms:modified xsi:type="dcterms:W3CDTF">2025-05-20T05:02:58Z</dcterms:modified>
  <cp:lastModifiedBy>安鹏</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934BF22C1110617CB0EE106718FA78E4_43</vt:lpwstr>
  </property>
  <property name="KSOProductBuildVer" fmtid="{D5CDD505-2E9C-101B-9397-08002B2CF9AE}" pid="3">
    <vt:lpwstr>2052-6.0.2.8225</vt:lpwstr>
  </property>
  <property name="WondersoftTag" fmtid="{D5CDD505-2E9C-101B-9397-08002B2CF9AE}" pid="4">
    <vt:lpwstr>7C64E934-EAE5-40F8-A79B-BACA035E4408#0#c7d44f8e-4b35-103c-8e4c-05a31dc8aabf##0</vt:lpwstr>
  </property>
</Properties>
</file>