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6"/>
  </bookViews>
  <sheets>
    <sheet name="Cable ID Resistors" sheetId="2" r:id="rId1"/>
    <sheet name="Program Timmings" sheetId="3" r:id="rId2"/>
    <sheet name="Achronyms4DR" sheetId="4" r:id="rId3"/>
    <sheet name="ST Connector J12" sheetId="5" r:id="rId4"/>
    <sheet name="New Registers" sheetId="6" r:id="rId5"/>
    <sheet name="Data4MMCU Mem" sheetId="7" r:id="rId6"/>
    <sheet name="Sheet1" sheetId="8" r:id="rId7"/>
  </sheets>
  <definedNames>
    <definedName name="_Hlk338258922" localSheetId="6">Sheet1!$A$4</definedName>
    <definedName name="OLE_LINK13" localSheetId="6">Sheet1!$B$2</definedName>
  </definedNames>
  <calcPr calcId="145621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E38" i="2" s="1"/>
  <c r="B5" i="2"/>
  <c r="D5" i="2" s="1"/>
  <c r="E20" i="2" l="1"/>
  <c r="E27" i="2"/>
  <c r="D24" i="2"/>
  <c r="E34" i="2"/>
  <c r="E30" i="2"/>
  <c r="E14" i="2"/>
  <c r="E11" i="2"/>
  <c r="E17" i="2"/>
  <c r="E22" i="2"/>
  <c r="E33" i="2"/>
  <c r="E25" i="2"/>
  <c r="E10" i="2"/>
  <c r="D37" i="2"/>
  <c r="E32" i="2"/>
  <c r="E28" i="2"/>
  <c r="E19" i="2"/>
  <c r="D16" i="2"/>
  <c r="E12" i="2"/>
  <c r="E26" i="2"/>
  <c r="E36" i="2"/>
  <c r="E35" i="2"/>
  <c r="E18" i="2"/>
  <c r="E9" i="2"/>
  <c r="D9" i="2"/>
  <c r="E6" i="2"/>
  <c r="D6" i="2"/>
  <c r="E24" i="2"/>
  <c r="E7" i="2"/>
  <c r="D32" i="2"/>
  <c r="D21" i="2"/>
  <c r="E16" i="2"/>
  <c r="D25" i="2"/>
  <c r="D36" i="2"/>
  <c r="E8" i="2"/>
  <c r="E15" i="2"/>
  <c r="D8" i="2"/>
  <c r="E23" i="2"/>
  <c r="E31" i="2"/>
  <c r="D20" i="2"/>
  <c r="E37" i="2"/>
  <c r="E29" i="2"/>
  <c r="E21" i="2"/>
  <c r="E13" i="2"/>
  <c r="D29" i="2"/>
  <c r="D13" i="2"/>
  <c r="D33" i="2"/>
  <c r="D17" i="2"/>
  <c r="D28" i="2"/>
  <c r="D12" i="2"/>
  <c r="D35" i="2"/>
  <c r="D31" i="2"/>
  <c r="D27" i="2"/>
  <c r="D23" i="2"/>
  <c r="D19" i="2"/>
  <c r="D15" i="2"/>
  <c r="D11" i="2"/>
  <c r="D7" i="2"/>
  <c r="D38" i="2"/>
  <c r="D34" i="2"/>
  <c r="D30" i="2"/>
  <c r="D26" i="2"/>
  <c r="D22" i="2"/>
  <c r="D18" i="2"/>
  <c r="D14" i="2"/>
  <c r="D10" i="2"/>
  <c r="E5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44" i="2"/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G5" i="3" l="1"/>
  <c r="H57" i="2" l="1"/>
  <c r="E56" i="2"/>
  <c r="I56" i="2" s="1"/>
  <c r="D57" i="2"/>
  <c r="G57" i="2" s="1"/>
  <c r="H59" i="2"/>
  <c r="E58" i="2"/>
  <c r="I58" i="2" s="1"/>
  <c r="D59" i="2"/>
  <c r="G59" i="2" s="1"/>
  <c r="H55" i="2"/>
  <c r="E54" i="2"/>
  <c r="I54" i="2" s="1"/>
  <c r="O54" i="2" s="1"/>
  <c r="D55" i="2"/>
  <c r="G55" i="2" s="1"/>
  <c r="H51" i="2"/>
  <c r="E50" i="2"/>
  <c r="I50" i="2" s="1"/>
  <c r="D51" i="2"/>
  <c r="G51" i="2" s="1"/>
  <c r="H47" i="2"/>
  <c r="E46" i="2"/>
  <c r="I46" i="2" s="1"/>
  <c r="D47" i="2"/>
  <c r="G47" i="2" s="1"/>
  <c r="H58" i="2"/>
  <c r="E57" i="2"/>
  <c r="I57" i="2" s="1"/>
  <c r="O57" i="2" s="1"/>
  <c r="D58" i="2"/>
  <c r="G58" i="2" s="1"/>
  <c r="H54" i="2"/>
  <c r="E53" i="2"/>
  <c r="I53" i="2" s="1"/>
  <c r="D54" i="2"/>
  <c r="G54" i="2" s="1"/>
  <c r="H50" i="2"/>
  <c r="E49" i="2"/>
  <c r="I49" i="2" s="1"/>
  <c r="D50" i="2"/>
  <c r="G50" i="2" s="1"/>
  <c r="D46" i="2"/>
  <c r="G46" i="2" s="1"/>
  <c r="H46" i="2"/>
  <c r="E45" i="2"/>
  <c r="I45" i="2" s="1"/>
  <c r="H53" i="2"/>
  <c r="E52" i="2"/>
  <c r="I52" i="2" s="1"/>
  <c r="D53" i="2"/>
  <c r="G53" i="2" s="1"/>
  <c r="H49" i="2"/>
  <c r="E48" i="2"/>
  <c r="I48" i="2" s="1"/>
  <c r="D49" i="2"/>
  <c r="G49" i="2" s="1"/>
  <c r="H45" i="2"/>
  <c r="D45" i="2"/>
  <c r="G45" i="2" s="1"/>
  <c r="E44" i="2"/>
  <c r="I44" i="2" s="1"/>
  <c r="C60" i="2"/>
  <c r="D60" i="2"/>
  <c r="G60" i="2" s="1"/>
  <c r="E60" i="2"/>
  <c r="I60" i="2" s="1"/>
  <c r="H60" i="2"/>
  <c r="E59" i="2"/>
  <c r="I59" i="2" s="1"/>
  <c r="D56" i="2"/>
  <c r="G56" i="2" s="1"/>
  <c r="H56" i="2"/>
  <c r="E55" i="2"/>
  <c r="I55" i="2" s="1"/>
  <c r="O55" i="2" s="1"/>
  <c r="D52" i="2"/>
  <c r="G52" i="2" s="1"/>
  <c r="H52" i="2"/>
  <c r="E51" i="2"/>
  <c r="I51" i="2" s="1"/>
  <c r="D48" i="2"/>
  <c r="G48" i="2" s="1"/>
  <c r="H48" i="2"/>
  <c r="E47" i="2"/>
  <c r="I47" i="2" s="1"/>
  <c r="O47" i="2" s="1"/>
  <c r="D44" i="2"/>
  <c r="G44" i="2" s="1"/>
  <c r="H44" i="2"/>
  <c r="N44" i="2" s="1"/>
  <c r="C45" i="2"/>
  <c r="C47" i="2"/>
  <c r="C49" i="2"/>
  <c r="C51" i="2"/>
  <c r="C53" i="2"/>
  <c r="C55" i="2"/>
  <c r="C57" i="2"/>
  <c r="C59" i="2"/>
  <c r="C44" i="2"/>
  <c r="C46" i="2"/>
  <c r="C48" i="2"/>
  <c r="C50" i="2"/>
  <c r="C52" i="2"/>
  <c r="C54" i="2"/>
  <c r="C56" i="2"/>
  <c r="C58" i="2"/>
  <c r="G24" i="2"/>
  <c r="G26" i="2"/>
  <c r="I26" i="2"/>
  <c r="I27" i="2"/>
  <c r="G30" i="2"/>
  <c r="I30" i="2"/>
  <c r="I31" i="2"/>
  <c r="G34" i="2"/>
  <c r="I34" i="2"/>
  <c r="I35" i="2"/>
  <c r="G38" i="2"/>
  <c r="H38" i="2" s="1"/>
  <c r="H26" i="2" l="1"/>
  <c r="H34" i="2"/>
  <c r="H30" i="2"/>
  <c r="N52" i="2"/>
  <c r="N46" i="2"/>
  <c r="N45" i="2"/>
  <c r="O56" i="2"/>
  <c r="N60" i="2"/>
  <c r="O48" i="2"/>
  <c r="N53" i="2"/>
  <c r="N58" i="2"/>
  <c r="N59" i="2"/>
  <c r="N49" i="2"/>
  <c r="N54" i="2"/>
  <c r="N55" i="2"/>
  <c r="O44" i="2"/>
  <c r="O53" i="2"/>
  <c r="O51" i="2"/>
  <c r="N56" i="2"/>
  <c r="O60" i="2"/>
  <c r="O45" i="2"/>
  <c r="O49" i="2"/>
  <c r="O50" i="2"/>
  <c r="N50" i="2"/>
  <c r="O46" i="2"/>
  <c r="N51" i="2"/>
  <c r="N48" i="2"/>
  <c r="O59" i="2"/>
  <c r="O52" i="2"/>
  <c r="N47" i="2"/>
  <c r="O58" i="2"/>
  <c r="N57" i="2"/>
  <c r="C36" i="2"/>
  <c r="C38" i="2"/>
  <c r="I33" i="2"/>
  <c r="C32" i="2"/>
  <c r="I29" i="2"/>
  <c r="I37" i="2"/>
  <c r="C28" i="2"/>
  <c r="I25" i="2"/>
  <c r="C24" i="2"/>
  <c r="G29" i="2"/>
  <c r="I36" i="2"/>
  <c r="I28" i="2"/>
  <c r="G25" i="2"/>
  <c r="G37" i="2"/>
  <c r="I32" i="2"/>
  <c r="I24" i="2"/>
  <c r="H24" i="2" s="1"/>
  <c r="G33" i="2"/>
  <c r="C35" i="2"/>
  <c r="C31" i="2"/>
  <c r="C27" i="2"/>
  <c r="I23" i="2"/>
  <c r="C34" i="2"/>
  <c r="C30" i="2"/>
  <c r="C26" i="2"/>
  <c r="G36" i="2"/>
  <c r="G32" i="2"/>
  <c r="G28" i="2"/>
  <c r="C37" i="2"/>
  <c r="C33" i="2"/>
  <c r="C29" i="2"/>
  <c r="C25" i="2"/>
  <c r="G35" i="2"/>
  <c r="H35" i="2" s="1"/>
  <c r="G31" i="2"/>
  <c r="H31" i="2" s="1"/>
  <c r="G27" i="2"/>
  <c r="H27" i="2" s="1"/>
  <c r="C10" i="2"/>
  <c r="C23" i="2"/>
  <c r="H28" i="2" l="1"/>
  <c r="H29" i="2"/>
  <c r="H32" i="2"/>
  <c r="H25" i="2"/>
  <c r="H36" i="2"/>
  <c r="H33" i="2"/>
  <c r="H37" i="2"/>
  <c r="I20" i="2"/>
  <c r="G21" i="2"/>
  <c r="I16" i="2"/>
  <c r="G17" i="2"/>
  <c r="I12" i="2"/>
  <c r="G13" i="2"/>
  <c r="I8" i="2"/>
  <c r="G9" i="2"/>
  <c r="G20" i="2"/>
  <c r="I19" i="2"/>
  <c r="G16" i="2"/>
  <c r="I15" i="2"/>
  <c r="G12" i="2"/>
  <c r="I11" i="2"/>
  <c r="G8" i="2"/>
  <c r="I7" i="2"/>
  <c r="I22" i="2"/>
  <c r="G23" i="2"/>
  <c r="H23" i="2" s="1"/>
  <c r="I18" i="2"/>
  <c r="G19" i="2"/>
  <c r="I14" i="2"/>
  <c r="G15" i="2"/>
  <c r="I10" i="2"/>
  <c r="G11" i="2"/>
  <c r="I6" i="2"/>
  <c r="G7" i="2"/>
  <c r="C13" i="2"/>
  <c r="G22" i="2"/>
  <c r="I21" i="2"/>
  <c r="C18" i="2"/>
  <c r="G18" i="2"/>
  <c r="I17" i="2"/>
  <c r="H17" i="2" s="1"/>
  <c r="G14" i="2"/>
  <c r="I13" i="2"/>
  <c r="H13" i="2" s="1"/>
  <c r="G10" i="2"/>
  <c r="I9" i="2"/>
  <c r="H9" i="2" s="1"/>
  <c r="G6" i="2"/>
  <c r="I5" i="2"/>
  <c r="G5" i="2"/>
  <c r="C22" i="2"/>
  <c r="C8" i="2"/>
  <c r="C20" i="2"/>
  <c r="C17" i="2"/>
  <c r="C9" i="2"/>
  <c r="C21" i="2"/>
  <c r="C19" i="2"/>
  <c r="C16" i="2"/>
  <c r="C15" i="2"/>
  <c r="C14" i="2"/>
  <c r="C12" i="2"/>
  <c r="C11" i="2"/>
  <c r="C7" i="2"/>
  <c r="C6" i="2"/>
  <c r="C5" i="2"/>
  <c r="H22" i="2" l="1"/>
  <c r="H5" i="2"/>
  <c r="H11" i="2"/>
  <c r="H19" i="2"/>
  <c r="H21" i="2"/>
  <c r="H6" i="2"/>
  <c r="H14" i="2"/>
  <c r="H12" i="2"/>
  <c r="H20" i="2"/>
  <c r="H7" i="2"/>
  <c r="H15" i="2"/>
  <c r="H10" i="2"/>
  <c r="H18" i="2"/>
  <c r="H8" i="2"/>
  <c r="H16" i="2"/>
</calcChain>
</file>

<file path=xl/sharedStrings.xml><?xml version="1.0" encoding="utf-8"?>
<sst xmlns="http://schemas.openxmlformats.org/spreadsheetml/2006/main" count="1203" uniqueCount="734">
  <si>
    <t>Temperature module warning</t>
  </si>
  <si>
    <t>System module Error</t>
  </si>
  <si>
    <t>Analog module Error</t>
  </si>
  <si>
    <t>System module warning</t>
  </si>
  <si>
    <t>Analog module warning</t>
  </si>
  <si>
    <t>x</t>
  </si>
  <si>
    <t>ID</t>
  </si>
  <si>
    <t>Lower bound</t>
  </si>
  <si>
    <t>higher bound</t>
  </si>
  <si>
    <t>Resistor</t>
  </si>
  <si>
    <t>Voltage</t>
  </si>
  <si>
    <t>Diff</t>
  </si>
  <si>
    <r>
      <t>Resistor [</t>
    </r>
    <r>
      <rPr>
        <sz val="11"/>
        <color theme="1"/>
        <rFont val="Times Roman"/>
        <family val="1"/>
      </rPr>
      <t>Ω</t>
    </r>
    <r>
      <rPr>
        <sz val="11"/>
        <color theme="1"/>
        <rFont val="Arial"/>
        <family val="2"/>
        <charset val="177"/>
        <scheme val="minor"/>
      </rPr>
      <t xml:space="preserve">] </t>
    </r>
  </si>
  <si>
    <t>ID #</t>
  </si>
  <si>
    <t>R1</t>
  </si>
  <si>
    <t>R2</t>
  </si>
  <si>
    <t>PSoC</t>
  </si>
  <si>
    <t>ST</t>
  </si>
  <si>
    <t>xxx</t>
  </si>
  <si>
    <t>0x0001</t>
  </si>
  <si>
    <t>0x0002</t>
  </si>
  <si>
    <t>0x0004</t>
  </si>
  <si>
    <t>0x0008</t>
  </si>
  <si>
    <t>0x0010</t>
  </si>
  <si>
    <t>0x0020</t>
  </si>
  <si>
    <t>0x0040</t>
  </si>
  <si>
    <t>0x0080</t>
  </si>
  <si>
    <t>0x0100</t>
  </si>
  <si>
    <t>0x0200</t>
  </si>
  <si>
    <t>0x0400</t>
  </si>
  <si>
    <t>0x0800</t>
  </si>
  <si>
    <t>0x1000</t>
  </si>
  <si>
    <t>0x2000</t>
  </si>
  <si>
    <t>0x4000</t>
  </si>
  <si>
    <t>0x8000</t>
  </si>
  <si>
    <t>Temperature</t>
  </si>
  <si>
    <t>mean</t>
  </si>
  <si>
    <t>min</t>
  </si>
  <si>
    <t>max</t>
  </si>
  <si>
    <t>sdev</t>
  </si>
  <si>
    <t>num</t>
  </si>
  <si>
    <t>analog I/O</t>
  </si>
  <si>
    <t>Current loop</t>
  </si>
  <si>
    <t>Cabels ID</t>
  </si>
  <si>
    <t>Timer</t>
  </si>
  <si>
    <t>MovAve=20</t>
  </si>
  <si>
    <t>Ave=50</t>
  </si>
  <si>
    <t>MovAve=5</t>
  </si>
  <si>
    <t>Ave=10</t>
  </si>
  <si>
    <t>PSS</t>
  </si>
  <si>
    <t>Power and Safety Subsystem</t>
  </si>
  <si>
    <t>BCS</t>
  </si>
  <si>
    <t>Blanket Conveyer Subsystem</t>
  </si>
  <si>
    <t>DSP</t>
  </si>
  <si>
    <t>Digital Signal Processing</t>
  </si>
  <si>
    <t>ADC</t>
  </si>
  <si>
    <t>Analog to Digital Converter</t>
  </si>
  <si>
    <t>DAC</t>
  </si>
  <si>
    <t>Digital to Analog Converter</t>
  </si>
  <si>
    <t>DSM</t>
  </si>
  <si>
    <t>Delta Sigma Modulator</t>
  </si>
  <si>
    <t>SOC</t>
  </si>
  <si>
    <t>Start Of Conversion</t>
  </si>
  <si>
    <t>RAM</t>
  </si>
  <si>
    <t>Random access Memory</t>
  </si>
  <si>
    <t>DMA</t>
  </si>
  <si>
    <t>Direct Memory Access</t>
  </si>
  <si>
    <t>SAR</t>
  </si>
  <si>
    <t>Successive Approximation Register</t>
  </si>
  <si>
    <t>RTD</t>
  </si>
  <si>
    <t>Resistance Temperature Detector</t>
  </si>
  <si>
    <t>IMO</t>
  </si>
  <si>
    <t>Internal Main Oscillator</t>
  </si>
  <si>
    <t>LED</t>
  </si>
  <si>
    <t>Light Emitting Diode</t>
  </si>
  <si>
    <t>SPI</t>
  </si>
  <si>
    <t>Serial Peripheral Interface</t>
  </si>
  <si>
    <t xml:space="preserve">UART </t>
  </si>
  <si>
    <t xml:space="preserve">Universal Asynchronous Receive Transmit </t>
  </si>
  <si>
    <t>Programmable System On Chip</t>
  </si>
  <si>
    <t>CCS</t>
  </si>
  <si>
    <t>IBT</t>
  </si>
  <si>
    <t>FEC</t>
  </si>
  <si>
    <t>Front End Controller</t>
  </si>
  <si>
    <t>I/O</t>
  </si>
  <si>
    <t xml:space="preserve">Input / Output </t>
  </si>
  <si>
    <t>PWM</t>
  </si>
  <si>
    <t>Pulse Width Modulation</t>
  </si>
  <si>
    <t>SSR</t>
  </si>
  <si>
    <t>Solid State Relay</t>
  </si>
  <si>
    <t>CPU</t>
  </si>
  <si>
    <t>Central Processing Unit</t>
  </si>
  <si>
    <t>PID</t>
  </si>
  <si>
    <t>IIR</t>
  </si>
  <si>
    <t>Infinite Impulse Response</t>
  </si>
  <si>
    <t xml:space="preserve">LPF </t>
  </si>
  <si>
    <t>Low Pass Filter</t>
  </si>
  <si>
    <t>TLC</t>
  </si>
  <si>
    <t>Temperature Local Control</t>
  </si>
  <si>
    <t>MMCU</t>
  </si>
  <si>
    <t>MCU</t>
  </si>
  <si>
    <t>DPMI</t>
  </si>
  <si>
    <t>Direct PSoC MCU Interface</t>
  </si>
  <si>
    <t>TCP</t>
  </si>
  <si>
    <t>Transmission Control Protocol</t>
  </si>
  <si>
    <t>Terms/ Acronym</t>
  </si>
  <si>
    <t xml:space="preserve">Definition </t>
  </si>
  <si>
    <t>Cooling Condition System</t>
  </si>
  <si>
    <t xml:space="preserve">In Between Temperature </t>
  </si>
  <si>
    <t>Micro Controller Unit</t>
  </si>
  <si>
    <t>Master Micro Controller Unit</t>
  </si>
  <si>
    <t>Proportion Integral Derivative</t>
  </si>
  <si>
    <t xml:space="preserve">  Bit #</t>
  </si>
  <si>
    <t>Status Register</t>
  </si>
  <si>
    <t>Error Register</t>
  </si>
  <si>
    <t>Warning Register</t>
  </si>
  <si>
    <t>Pin 25</t>
  </si>
  <si>
    <t>Pin 24</t>
  </si>
  <si>
    <t>Pin 23</t>
  </si>
  <si>
    <t>Pin 22</t>
  </si>
  <si>
    <t>Pin 21</t>
  </si>
  <si>
    <t>Pin 20</t>
  </si>
  <si>
    <t>Pin 19</t>
  </si>
  <si>
    <t>Pin 18</t>
  </si>
  <si>
    <t>Pin 17</t>
  </si>
  <si>
    <t>Pin 16</t>
  </si>
  <si>
    <t>Pin 15</t>
  </si>
  <si>
    <t>Pin 14</t>
  </si>
  <si>
    <t>Pin 13</t>
  </si>
  <si>
    <t>Pin 12</t>
  </si>
  <si>
    <t>Pin 11</t>
  </si>
  <si>
    <t>Pin 10</t>
  </si>
  <si>
    <t>Pin 9</t>
  </si>
  <si>
    <t>Pin 8</t>
  </si>
  <si>
    <t>Pin 7</t>
  </si>
  <si>
    <t>Pin 6</t>
  </si>
  <si>
    <t>Pin 5</t>
  </si>
  <si>
    <t>Pin 4</t>
  </si>
  <si>
    <t>Pin 3</t>
  </si>
  <si>
    <t>Pin 2</t>
  </si>
  <si>
    <t>Pin 1</t>
  </si>
  <si>
    <t>Pin 50</t>
  </si>
  <si>
    <t>Pin 49</t>
  </si>
  <si>
    <t>Pin 48</t>
  </si>
  <si>
    <t>Pin 47</t>
  </si>
  <si>
    <t>Pin 46</t>
  </si>
  <si>
    <t>Pin 45</t>
  </si>
  <si>
    <t>Pin 44</t>
  </si>
  <si>
    <t>Pin 43</t>
  </si>
  <si>
    <t>Pin 42</t>
  </si>
  <si>
    <t>Pin 41</t>
  </si>
  <si>
    <t>Pin 40</t>
  </si>
  <si>
    <t>Pin 39</t>
  </si>
  <si>
    <t>Pin 38</t>
  </si>
  <si>
    <t>Pin 37</t>
  </si>
  <si>
    <t>Pin 36</t>
  </si>
  <si>
    <t>Pin 35</t>
  </si>
  <si>
    <t>Pin 34</t>
  </si>
  <si>
    <t>Pin 33</t>
  </si>
  <si>
    <t>Pin 32</t>
  </si>
  <si>
    <t>Pin 31</t>
  </si>
  <si>
    <t>Pin 30</t>
  </si>
  <si>
    <t>Pin 29</t>
  </si>
  <si>
    <t>Pin 28</t>
  </si>
  <si>
    <t>Pin 27</t>
  </si>
  <si>
    <t>Pin 26</t>
  </si>
  <si>
    <t>Zero cross P_3</t>
  </si>
  <si>
    <t>Zero cross P_2</t>
  </si>
  <si>
    <t>Zero cross P_1</t>
  </si>
  <si>
    <t>Zero cross N_3</t>
  </si>
  <si>
    <t>Zero cross N_2</t>
  </si>
  <si>
    <t>Zero cross N_1</t>
  </si>
  <si>
    <t>24V_Z_C</t>
  </si>
  <si>
    <t>GND_Z_C</t>
  </si>
  <si>
    <t>GND_DS</t>
  </si>
  <si>
    <t>Digital_in_P_6</t>
  </si>
  <si>
    <t>Digital_in_P_5</t>
  </si>
  <si>
    <t>Digital_in_N_6</t>
  </si>
  <si>
    <t>Digital_in_N_5</t>
  </si>
  <si>
    <t>Digital_in_P_4</t>
  </si>
  <si>
    <t>Digital_in_P_3</t>
  </si>
  <si>
    <t>Digital_in_P_2</t>
  </si>
  <si>
    <t>Digital_in_P_1</t>
  </si>
  <si>
    <t>Digital_in_N_4</t>
  </si>
  <si>
    <t>Digital_in_N_3</t>
  </si>
  <si>
    <t>Digital_in_N_2</t>
  </si>
  <si>
    <t>Digital_in_N_1</t>
  </si>
  <si>
    <t>GND_PWR_M</t>
  </si>
  <si>
    <t>Current_Loop_P_2</t>
  </si>
  <si>
    <t>Current_Loop_N_2</t>
  </si>
  <si>
    <t>Current_Loop_P_1</t>
  </si>
  <si>
    <t>GND_SHI</t>
  </si>
  <si>
    <t>Digital_Out_CH8</t>
  </si>
  <si>
    <t>Digital_Out_CH1</t>
  </si>
  <si>
    <t>Digital_Out_CH2</t>
  </si>
  <si>
    <t>Digital_Out_CH3</t>
  </si>
  <si>
    <t>Digital_Out_CH4</t>
  </si>
  <si>
    <t>Digital_Out_CH5</t>
  </si>
  <si>
    <t>Digital_Out_CH6</t>
  </si>
  <si>
    <t>Digital_Out_CH7</t>
  </si>
  <si>
    <t>GND_AS</t>
  </si>
  <si>
    <t>Analog_In_1</t>
  </si>
  <si>
    <t>4-20mA_In_3</t>
  </si>
  <si>
    <t>4-20mA_In_4</t>
  </si>
  <si>
    <t>4-20mA_In_2</t>
  </si>
  <si>
    <t>GND_IC2</t>
  </si>
  <si>
    <t>I2C_SDA</t>
  </si>
  <si>
    <t>I2C_SCL</t>
  </si>
  <si>
    <t>ST I/O Connector</t>
  </si>
  <si>
    <t>Port</t>
  </si>
  <si>
    <t>3.3V Supply</t>
  </si>
  <si>
    <t>Analog Dongle</t>
  </si>
  <si>
    <t>Latching Error</t>
  </si>
  <si>
    <t>Non-Latching Error</t>
  </si>
  <si>
    <t>Error Type</t>
  </si>
  <si>
    <t>Non-latching Error</t>
  </si>
  <si>
    <t>Soft latching Error</t>
  </si>
  <si>
    <t>Hard Latching Error</t>
  </si>
  <si>
    <t>Hard latching Error</t>
  </si>
  <si>
    <t>Dec</t>
  </si>
  <si>
    <t>Hex</t>
  </si>
  <si>
    <t>SYSTEM_MDL_WARN_STS</t>
  </si>
  <si>
    <t>TEMP_MDL_WARN_STS</t>
  </si>
  <si>
    <t>ANALOG_MDL_WARN_STS</t>
  </si>
  <si>
    <t>MONITOR_MDL_WARN_STS</t>
  </si>
  <si>
    <t>SAFETY_MDL_ERR_STS</t>
  </si>
  <si>
    <t>SYSTEM_MDL_ERR_STS</t>
  </si>
  <si>
    <t>TEMP_MDL_ERR_STS</t>
  </si>
  <si>
    <t>ANALOG_MDL_ERR_STS</t>
  </si>
  <si>
    <t>MONITOR_MDL_ERR_STS</t>
  </si>
  <si>
    <t>SAFETY_MDL_WARN_STS</t>
  </si>
  <si>
    <t>INIT_STATE_STS</t>
  </si>
  <si>
    <t>RELAY_OPEN_ERR</t>
  </si>
  <si>
    <t xml:space="preserve">PSoC_RTD_OVER_TEMP_ERR </t>
  </si>
  <si>
    <t>CABLES_ID_CONFLICT_ERR</t>
  </si>
  <si>
    <t>MISSING_RTD_ERR</t>
  </si>
  <si>
    <t>RTD_CAL_RES_FAULT_ERR</t>
  </si>
  <si>
    <t xml:space="preserve"> MMCU_RTD_OVER_TEMP_ERR</t>
  </si>
  <si>
    <t>SSR_OVER_TEMP_ERR</t>
  </si>
  <si>
    <t>SSR_OVER_CURRENT_ERR</t>
  </si>
  <si>
    <t>SSR_ALWAYS_ON_ERR</t>
  </si>
  <si>
    <t>SSR_HIGH_TEMP_WARN</t>
  </si>
  <si>
    <t>SSR_ALWAYS_OFF_WARN</t>
  </si>
  <si>
    <t>PSOC_OFF_LINE_STS</t>
  </si>
  <si>
    <t>SYS_CONFIG_MOD_STS</t>
  </si>
  <si>
    <t>SYS_OP_MOD_STS</t>
  </si>
  <si>
    <t>CDS</t>
  </si>
  <si>
    <t>Correlated Double Sampling</t>
  </si>
  <si>
    <t>Calibration resistor
 channel potential 
without current</t>
  </si>
  <si>
    <t>Calibration resistor
 channel potential 
with current</t>
  </si>
  <si>
    <t>RTD 1 channel potential 
with current</t>
  </si>
  <si>
    <t>RTD 1 channel potential 
without current</t>
  </si>
  <si>
    <t>RTD 2 channel potential 
without current</t>
  </si>
  <si>
    <t>RTD 2 channel potential 
with current</t>
  </si>
  <si>
    <t>RTD 3 channel potential 
without current</t>
  </si>
  <si>
    <t>RTD 3 channel potential 
with current</t>
  </si>
  <si>
    <t>RTD 4 channel potential 
without current</t>
  </si>
  <si>
    <t>RTD 4 channel potential 
with current</t>
  </si>
  <si>
    <t>Global
Output 
Enable
 Cond.</t>
  </si>
  <si>
    <t>Heating
Output 
Enable
 Cond.</t>
  </si>
  <si>
    <t>ch1[1]</t>
  </si>
  <si>
    <t>ch2[1]</t>
  </si>
  <si>
    <t>ch3[1]</t>
  </si>
  <si>
    <t>ch4[1]</t>
  </si>
  <si>
    <t>ch1[2]</t>
  </si>
  <si>
    <t>ch2[2]</t>
  </si>
  <si>
    <t>ch3[3]</t>
  </si>
  <si>
    <t>ch4[4]</t>
  </si>
  <si>
    <t>ch3[2]</t>
  </si>
  <si>
    <t>ch4[2]</t>
  </si>
  <si>
    <t>ch1[25]</t>
  </si>
  <si>
    <t>ch2[25]</t>
  </si>
  <si>
    <t>ch3[25]</t>
  </si>
  <si>
    <t>ch4[25]</t>
  </si>
  <si>
    <t xml:space="preserve">. . .  </t>
  </si>
  <si>
    <t xml:space="preserve">. . . </t>
  </si>
  <si>
    <t>System in Initial state</t>
  </si>
  <si>
    <t>PSoC SPI is off line</t>
  </si>
  <si>
    <t>System in configuration mode</t>
  </si>
  <si>
    <t>System in operation mode</t>
  </si>
  <si>
    <t>Minitor module warning</t>
  </si>
  <si>
    <t>Safety module warning</t>
  </si>
  <si>
    <t>Temperature moduleError</t>
  </si>
  <si>
    <t>Minitor module Error</t>
  </si>
  <si>
    <t>Safety module Error</t>
  </si>
  <si>
    <t>Safety relay is opened</t>
  </si>
  <si>
    <t>PSoC RTD over temperature error</t>
  </si>
  <si>
    <t>Cable ID conflict error</t>
  </si>
  <si>
    <t>Missing RTD sensor error</t>
  </si>
  <si>
    <t>RTD calibration ressistor error</t>
  </si>
  <si>
    <t>MMCU RTD over temperature error</t>
  </si>
  <si>
    <t>SSR always on error</t>
  </si>
  <si>
    <t>SSR over current error</t>
  </si>
  <si>
    <t>SSR over temperature error</t>
  </si>
  <si>
    <t>3.3v (for I2C)</t>
  </si>
  <si>
    <t>SSR high temperature warning</t>
  </si>
  <si>
    <t>SSR always off warning</t>
  </si>
  <si>
    <t xml:space="preserve"> PB14</t>
  </si>
  <si>
    <t xml:space="preserve"> PB15</t>
  </si>
  <si>
    <t xml:space="preserve"> PC10</t>
  </si>
  <si>
    <t xml:space="preserve"> PC11</t>
  </si>
  <si>
    <t xml:space="preserve"> PC12</t>
  </si>
  <si>
    <t xml:space="preserve"> PA13</t>
  </si>
  <si>
    <t xml:space="preserve"> PA14</t>
  </si>
  <si>
    <t xml:space="preserve"> PA15</t>
  </si>
  <si>
    <t xml:space="preserve"> PG14</t>
  </si>
  <si>
    <t xml:space="preserve"> PF10</t>
  </si>
  <si>
    <t xml:space="preserve"> PF11</t>
  </si>
  <si>
    <t xml:space="preserve"> PF12</t>
  </si>
  <si>
    <t xml:space="preserve"> PF13</t>
  </si>
  <si>
    <t xml:space="preserve"> PF14</t>
  </si>
  <si>
    <t xml:space="preserve"> PF15</t>
  </si>
  <si>
    <t xml:space="preserve"> PE10</t>
  </si>
  <si>
    <t xml:space="preserve"> PE12</t>
  </si>
  <si>
    <t xml:space="preserve"> PE13</t>
  </si>
  <si>
    <t xml:space="preserve"> PE15</t>
  </si>
  <si>
    <t xml:space="preserve"> PD10</t>
  </si>
  <si>
    <t xml:space="preserve"> PD11</t>
  </si>
  <si>
    <t xml:space="preserve"> PD12</t>
  </si>
  <si>
    <t xml:space="preserve"> PD14</t>
  </si>
  <si>
    <t xml:space="preserve"> PD15</t>
  </si>
  <si>
    <t xml:space="preserve"> PE11</t>
  </si>
  <si>
    <t xml:space="preserve"> PE14</t>
  </si>
  <si>
    <t xml:space="preserve"> PB10</t>
  </si>
  <si>
    <t xml:space="preserve"> PD13</t>
  </si>
  <si>
    <t xml:space="preserve"> PG10</t>
  </si>
  <si>
    <t xml:space="preserve"> PG11</t>
  </si>
  <si>
    <t xml:space="preserve"> PG12</t>
  </si>
  <si>
    <t xml:space="preserve"> PG13</t>
  </si>
  <si>
    <t xml:space="preserve"> PG15</t>
  </si>
  <si>
    <t>SPI2_MISO</t>
  </si>
  <si>
    <t>SPI2_MOSI</t>
  </si>
  <si>
    <t>SPI2_SCK</t>
  </si>
  <si>
    <t>SPI3_SCK</t>
  </si>
  <si>
    <t>SPI3_MISO</t>
  </si>
  <si>
    <t>SPI3_MOSI</t>
  </si>
  <si>
    <t>SYS_OSC32_IN</t>
  </si>
  <si>
    <t>SYS_OSC32_OUT</t>
  </si>
  <si>
    <t>GPIO_Input</t>
  </si>
  <si>
    <t>GPIO_Output</t>
  </si>
  <si>
    <t>USART6_RX</t>
  </si>
  <si>
    <t>USART6_TX</t>
  </si>
  <si>
    <t>USART3_TX</t>
  </si>
  <si>
    <t>USART3_RX</t>
  </si>
  <si>
    <t>SYS_JTRST</t>
  </si>
  <si>
    <t>SYS_JTDO-SWO</t>
  </si>
  <si>
    <t>SYS_JTDI</t>
  </si>
  <si>
    <t>SYS_JTCK-SWCLK</t>
  </si>
  <si>
    <t>SYS_JTMS-SWDIO</t>
  </si>
  <si>
    <t>SYS_OSC_OUT</t>
  </si>
  <si>
    <t>SYS_OSC_IN</t>
  </si>
  <si>
    <t xml:space="preserve"> PC14</t>
  </si>
  <si>
    <t xml:space="preserve"> PC15</t>
  </si>
  <si>
    <t xml:space="preserve"> PB11</t>
  </si>
  <si>
    <t xml:space="preserve"> PB12</t>
  </si>
  <si>
    <t xml:space="preserve"> PB13</t>
  </si>
  <si>
    <t xml:space="preserve"> PA11</t>
  </si>
  <si>
    <t xml:space="preserve"> PA12</t>
  </si>
  <si>
    <t>ADC1_IN10</t>
  </si>
  <si>
    <t>ADC1_IN12</t>
  </si>
  <si>
    <t>ADC1_IN13</t>
  </si>
  <si>
    <t>ADC1_IN0</t>
  </si>
  <si>
    <t>ADC1_IN3</t>
  </si>
  <si>
    <t>ADC1_IN4</t>
  </si>
  <si>
    <t>ADC1_IN5</t>
  </si>
  <si>
    <t>ADC1_IN8</t>
  </si>
  <si>
    <t>ADC1_IN9</t>
  </si>
  <si>
    <t>ADC3_IN4</t>
  </si>
  <si>
    <t>ADC3_IN5</t>
  </si>
  <si>
    <t>ADC3_IN6</t>
  </si>
  <si>
    <t>CAN1_RX</t>
  </si>
  <si>
    <t>CAN1_TX</t>
  </si>
  <si>
    <t>ETH_RMII_MDC</t>
  </si>
  <si>
    <t>ETH_RMII_REF_CLK</t>
  </si>
  <si>
    <t>ETH_RMII_MDIO</t>
  </si>
  <si>
    <t>ETH_RMII_CRS_DV</t>
  </si>
  <si>
    <t>ETH_RMII_RXD0</t>
  </si>
  <si>
    <t>ETH_RMII_RXD1</t>
  </si>
  <si>
    <t>ETH_RMII_TX_EN</t>
  </si>
  <si>
    <t>ETH_RMII_TXD0</t>
  </si>
  <si>
    <t>ETH_RMII_TXD1</t>
  </si>
  <si>
    <t>I2C1_SDA</t>
  </si>
  <si>
    <t>I2C1_SCL</t>
  </si>
  <si>
    <t>OTG_FS_VBUS</t>
  </si>
  <si>
    <t>OTG_FS_DM</t>
  </si>
  <si>
    <t>OTG_FS_DP</t>
  </si>
  <si>
    <t>ST_to_PSOC2_2</t>
  </si>
  <si>
    <t>ST_to_PSOC3_1</t>
  </si>
  <si>
    <t xml:space="preserve"> PA00</t>
  </si>
  <si>
    <t xml:space="preserve"> PA01</t>
  </si>
  <si>
    <t xml:space="preserve"> PA02</t>
  </si>
  <si>
    <t xml:space="preserve"> PA03</t>
  </si>
  <si>
    <t xml:space="preserve"> PA04</t>
  </si>
  <si>
    <t xml:space="preserve"> PA05</t>
  </si>
  <si>
    <t xml:space="preserve"> PA06</t>
  </si>
  <si>
    <t xml:space="preserve"> PA07</t>
  </si>
  <si>
    <t xml:space="preserve"> PA08</t>
  </si>
  <si>
    <t xml:space="preserve"> PB00</t>
  </si>
  <si>
    <t xml:space="preserve"> PB01</t>
  </si>
  <si>
    <t xml:space="preserve"> PB03</t>
  </si>
  <si>
    <t xml:space="preserve"> PB04</t>
  </si>
  <si>
    <t xml:space="preserve"> PB05</t>
  </si>
  <si>
    <t xml:space="preserve"> PB06</t>
  </si>
  <si>
    <t xml:space="preserve"> PB07</t>
  </si>
  <si>
    <t xml:space="preserve"> PB08</t>
  </si>
  <si>
    <t xml:space="preserve"> PB09</t>
  </si>
  <si>
    <t xml:space="preserve"> PC00</t>
  </si>
  <si>
    <t xml:space="preserve"> PC01</t>
  </si>
  <si>
    <t xml:space="preserve"> PC02</t>
  </si>
  <si>
    <t xml:space="preserve"> PC03</t>
  </si>
  <si>
    <t xml:space="preserve"> PC04</t>
  </si>
  <si>
    <t xml:space="preserve"> PC05</t>
  </si>
  <si>
    <t xml:space="preserve"> PC06</t>
  </si>
  <si>
    <t xml:space="preserve"> PC07</t>
  </si>
  <si>
    <t xml:space="preserve"> PC08</t>
  </si>
  <si>
    <t xml:space="preserve"> PC09</t>
  </si>
  <si>
    <t xml:space="preserve"> PD00</t>
  </si>
  <si>
    <t xml:space="preserve"> PD01</t>
  </si>
  <si>
    <t xml:space="preserve"> PD02</t>
  </si>
  <si>
    <t xml:space="preserve"> PD03</t>
  </si>
  <si>
    <t xml:space="preserve"> PD04</t>
  </si>
  <si>
    <t xml:space="preserve"> PD05</t>
  </si>
  <si>
    <t xml:space="preserve"> PD06</t>
  </si>
  <si>
    <t xml:space="preserve"> PD07</t>
  </si>
  <si>
    <t xml:space="preserve"> PD08</t>
  </si>
  <si>
    <t xml:space="preserve"> PD09</t>
  </si>
  <si>
    <t xml:space="preserve"> PE00</t>
  </si>
  <si>
    <t xml:space="preserve"> PE01</t>
  </si>
  <si>
    <t xml:space="preserve"> PE02</t>
  </si>
  <si>
    <t xml:space="preserve"> PE03</t>
  </si>
  <si>
    <t xml:space="preserve"> PE04</t>
  </si>
  <si>
    <t xml:space="preserve"> PE05</t>
  </si>
  <si>
    <t xml:space="preserve"> PE06</t>
  </si>
  <si>
    <t xml:space="preserve"> PE07</t>
  </si>
  <si>
    <t xml:space="preserve"> PE08</t>
  </si>
  <si>
    <t xml:space="preserve"> PE09</t>
  </si>
  <si>
    <t xml:space="preserve"> PF00</t>
  </si>
  <si>
    <t xml:space="preserve"> PF01</t>
  </si>
  <si>
    <t xml:space="preserve"> PF02</t>
  </si>
  <si>
    <t xml:space="preserve"> PF03</t>
  </si>
  <si>
    <t xml:space="preserve"> PF04</t>
  </si>
  <si>
    <t xml:space="preserve"> PF05</t>
  </si>
  <si>
    <t xml:space="preserve"> PF06</t>
  </si>
  <si>
    <t xml:space="preserve"> PF07</t>
  </si>
  <si>
    <t xml:space="preserve"> PF08</t>
  </si>
  <si>
    <t xml:space="preserve"> PF09</t>
  </si>
  <si>
    <t xml:space="preserve"> PG00</t>
  </si>
  <si>
    <t xml:space="preserve"> PG01</t>
  </si>
  <si>
    <t xml:space="preserve"> PG02</t>
  </si>
  <si>
    <t xml:space="preserve"> PG03</t>
  </si>
  <si>
    <t xml:space="preserve"> PG04</t>
  </si>
  <si>
    <t xml:space="preserve"> PG05</t>
  </si>
  <si>
    <t xml:space="preserve"> PG06</t>
  </si>
  <si>
    <t xml:space="preserve"> PG07</t>
  </si>
  <si>
    <t xml:space="preserve"> PH00</t>
  </si>
  <si>
    <t xml:space="preserve"> PH01</t>
  </si>
  <si>
    <t>OPTO_OUT2</t>
  </si>
  <si>
    <t>ST_to_PSOC5_1</t>
  </si>
  <si>
    <t>ST_to_PSOC5_2</t>
  </si>
  <si>
    <t>OPTO_OUT4</t>
  </si>
  <si>
    <t>GPIO_IN2</t>
  </si>
  <si>
    <t>SPI3_CS2</t>
  </si>
  <si>
    <t>SPI3_CS3</t>
  </si>
  <si>
    <t>SPI3_CS4</t>
  </si>
  <si>
    <t>SPI3_CS5</t>
  </si>
  <si>
    <t>SPI3_CS1</t>
  </si>
  <si>
    <t>GPIO_IN3</t>
  </si>
  <si>
    <t>GPIO_IN4</t>
  </si>
  <si>
    <t>SPI3_CS6</t>
  </si>
  <si>
    <t>TP18</t>
  </si>
  <si>
    <t>RS485_TX1</t>
  </si>
  <si>
    <t>RS485_RX1</t>
  </si>
  <si>
    <t>Safety_Relay</t>
  </si>
  <si>
    <t>GPIO_IN5</t>
  </si>
  <si>
    <t>ST_to_PSOC1_1</t>
  </si>
  <si>
    <t>SPI3_CS7</t>
  </si>
  <si>
    <t>ST_to_PSOC1_2</t>
  </si>
  <si>
    <t>ST_to_PSOC2_1</t>
  </si>
  <si>
    <t>ST_to_PSOC3_2</t>
  </si>
  <si>
    <t>OPTO_OUT7</t>
  </si>
  <si>
    <t>OPTO_OUT8</t>
  </si>
  <si>
    <t>ST_to_PSOC6_1</t>
  </si>
  <si>
    <t>OPTO_OUT1</t>
  </si>
  <si>
    <t>Global_Input_5</t>
  </si>
  <si>
    <t>OPTO_OUT3</t>
  </si>
  <si>
    <t>GPIO_IN1</t>
  </si>
  <si>
    <t>OPTO_OUT5</t>
  </si>
  <si>
    <t>OPTO_OUT6</t>
  </si>
  <si>
    <t>GPIO_IN6</t>
  </si>
  <si>
    <t>MCU_LED15 / TP22</t>
  </si>
  <si>
    <t>ST_to_PSOC4_1 / MCU_LED11</t>
  </si>
  <si>
    <t>ST_to_PSOC4_2 / MCU_LED12</t>
  </si>
  <si>
    <t>SPI3_CS8</t>
  </si>
  <si>
    <t>Global_Input_1</t>
  </si>
  <si>
    <t>ST_to_PSOC6_2</t>
  </si>
  <si>
    <t>ST_to_PSOC7_2</t>
  </si>
  <si>
    <t>ST_to_PSOC8_2</t>
  </si>
  <si>
    <t>safety_feedback</t>
  </si>
  <si>
    <t>ADC3_in4 (5V Supply)</t>
  </si>
  <si>
    <t>ADC3_in5 (24V Supply)</t>
  </si>
  <si>
    <t>ADC3_in6 (board_ID2)</t>
  </si>
  <si>
    <t>ST_to_PSOC7_1</t>
  </si>
  <si>
    <t>ST_to_PSOC8_1</t>
  </si>
  <si>
    <t>MCU_LED6</t>
  </si>
  <si>
    <t>SPIS2_CS1</t>
  </si>
  <si>
    <t>SPIS2_CS2</t>
  </si>
  <si>
    <t>SPIS2_CS3</t>
  </si>
  <si>
    <t>SPIS2_CS4</t>
  </si>
  <si>
    <t>MCU_LED2</t>
  </si>
  <si>
    <t>MCU_LED1</t>
  </si>
  <si>
    <t>MCU_LED3</t>
  </si>
  <si>
    <t>MCU_LED4</t>
  </si>
  <si>
    <t>MCU_LED5</t>
  </si>
  <si>
    <t>WDI</t>
  </si>
  <si>
    <t>WD_EN</t>
  </si>
  <si>
    <t>Global_input_3</t>
  </si>
  <si>
    <t>Global_input_4</t>
  </si>
  <si>
    <t xml:space="preserve"> PG08</t>
  </si>
  <si>
    <t xml:space="preserve"> PG09</t>
  </si>
  <si>
    <t>TTL_RS232_RX</t>
  </si>
  <si>
    <t>ZERO_CROSS_1</t>
  </si>
  <si>
    <t>ZERO_CROSS_2</t>
  </si>
  <si>
    <t>ZERO_CROSS_3</t>
  </si>
  <si>
    <t>TTL_RS232_TX</t>
  </si>
  <si>
    <t>Global_input_6</t>
  </si>
  <si>
    <t>Global_input_2</t>
  </si>
  <si>
    <t>Analog input</t>
  </si>
  <si>
    <t>SCH_Name</t>
  </si>
  <si>
    <t>Func</t>
  </si>
  <si>
    <t>Connector</t>
  </si>
  <si>
    <t>J12</t>
  </si>
  <si>
    <t>I2C 3.3V (was 4-20mA_In_1)</t>
  </si>
  <si>
    <t>Pins</t>
  </si>
  <si>
    <t>J4</t>
  </si>
  <si>
    <t>Resistor from pin1 to pin 4</t>
  </si>
  <si>
    <t>Comments</t>
  </si>
  <si>
    <t>J1</t>
  </si>
  <si>
    <t>7,2</t>
  </si>
  <si>
    <t>Connect CAN H/L</t>
  </si>
  <si>
    <t>1,6</t>
  </si>
  <si>
    <t>Connect RS485_H/L</t>
  </si>
  <si>
    <t>J2</t>
  </si>
  <si>
    <t>Current_Loop_N_1</t>
  </si>
  <si>
    <t>36,37</t>
  </si>
  <si>
    <t>P,N</t>
  </si>
  <si>
    <t>Current_Loop_1</t>
  </si>
  <si>
    <t>Current_Loop_2</t>
  </si>
  <si>
    <t>12,13</t>
  </si>
  <si>
    <t>N,P</t>
  </si>
  <si>
    <t>J15</t>
  </si>
  <si>
    <t>USB</t>
  </si>
  <si>
    <t>J17</t>
  </si>
  <si>
    <t>Ethernet</t>
  </si>
  <si>
    <t>J11</t>
  </si>
  <si>
    <t>1,2</t>
  </si>
  <si>
    <t>3,4</t>
  </si>
  <si>
    <t>5,6</t>
  </si>
  <si>
    <t>7,8</t>
  </si>
  <si>
    <t>9,10</t>
  </si>
  <si>
    <t>11,12</t>
  </si>
  <si>
    <t>15,40</t>
  </si>
  <si>
    <t>16,41</t>
  </si>
  <si>
    <t>17,42</t>
  </si>
  <si>
    <t>18,43</t>
  </si>
  <si>
    <t>19,44</t>
  </si>
  <si>
    <t>20,45</t>
  </si>
  <si>
    <t>J9</t>
  </si>
  <si>
    <t>2,3</t>
  </si>
  <si>
    <t>short 2 to 3</t>
  </si>
  <si>
    <t>Safety output by ST</t>
  </si>
  <si>
    <t>J18</t>
  </si>
  <si>
    <t>JTAG</t>
  </si>
  <si>
    <t>Test</t>
  </si>
  <si>
    <t>v</t>
  </si>
  <si>
    <t>Vs</t>
  </si>
  <si>
    <t>Dryer</t>
  </si>
  <si>
    <t>#</t>
  </si>
  <si>
    <t>Message Name</t>
  </si>
  <si>
    <t>Message ID</t>
  </si>
  <si>
    <t>Remarks</t>
  </si>
  <si>
    <t>General Messages</t>
  </si>
  <si>
    <t>EMPTY_COMMAND</t>
  </si>
  <si>
    <t>0x00</t>
  </si>
  <si>
    <t>GET_PSOC_VERSION</t>
  </si>
  <si>
    <t>0x01</t>
  </si>
  <si>
    <t>Replied by GET_PSOC_VERSION_REPLY</t>
  </si>
  <si>
    <t>GET_PSOC_VERSION_REPLY</t>
  </si>
  <si>
    <t>------</t>
  </si>
  <si>
    <t>RESET_PSOC</t>
  </si>
  <si>
    <t>0xF0</t>
  </si>
  <si>
    <t>START_BOOTLOADER</t>
  </si>
  <si>
    <t>0xF1</t>
  </si>
  <si>
    <t>KEEP_ALIVE</t>
  </si>
  <si>
    <t>0x02</t>
  </si>
  <si>
    <t>GET_CABLE_ID</t>
  </si>
  <si>
    <t>0x03</t>
  </si>
  <si>
    <t>Replied by GET_CABLE_ID_REPLY</t>
  </si>
  <si>
    <t>GET_CABLE_ID_REPLY</t>
  </si>
  <si>
    <t>GET_PSOC_STATUS</t>
  </si>
  <si>
    <t>0x04</t>
  </si>
  <si>
    <t>Replied by GET_PSOC_STATUS_REPLY</t>
  </si>
  <si>
    <t>GET_PSOC_STATUS_REPLY</t>
  </si>
  <si>
    <t>START_BOARD_CONFIG</t>
  </si>
  <si>
    <t>0x05</t>
  </si>
  <si>
    <t>END_BOARD_CONFIG</t>
  </si>
  <si>
    <t>0x06</t>
  </si>
  <si>
    <t>SET_ERRORS _MASK</t>
  </si>
  <si>
    <t>0x07</t>
  </si>
  <si>
    <t>SET_WARNINGS_MASK</t>
  </si>
  <si>
    <t>0x08</t>
  </si>
  <si>
    <t>GET_ERRORS</t>
  </si>
  <si>
    <t>0x09</t>
  </si>
  <si>
    <t>Replied by GET_ERRORS_REPLY</t>
  </si>
  <si>
    <t>GET_ERRORS_REPLY</t>
  </si>
  <si>
    <t>GET_WARNINGS</t>
  </si>
  <si>
    <t>0x0A</t>
  </si>
  <si>
    <t>Replied by GET_WARNINGS_REPLY</t>
  </si>
  <si>
    <t>GET_WARNINGS_REPLY</t>
  </si>
  <si>
    <t>RESET_BOARD_TO_ON</t>
  </si>
  <si>
    <t>0x0C</t>
  </si>
  <si>
    <t>START_PSOC_ERROR_RECOVERY</t>
  </si>
  <si>
    <t>0x0D</t>
  </si>
  <si>
    <t>Configuration</t>
  </si>
  <si>
    <t>CONFIG_TEMPERATURE_SENSOR</t>
  </si>
  <si>
    <t>0x21</t>
  </si>
  <si>
    <t>CONFIG_CURRENT_LOOP</t>
  </si>
  <si>
    <t>0x22</t>
  </si>
  <si>
    <t>CONFIG_DIGITAL_IO</t>
  </si>
  <si>
    <t>0x23</t>
  </si>
  <si>
    <t>CONFIG_ANALOG_IO</t>
  </si>
  <si>
    <t>0x24</t>
  </si>
  <si>
    <t>0x25</t>
  </si>
  <si>
    <t>READ_SINGLE_DEVICE</t>
  </si>
  <si>
    <t>0x40</t>
  </si>
  <si>
    <t>Replied by READ_SINGLE_DEVICE_REPLY</t>
  </si>
  <si>
    <t>READ_SINGLE_DEVICE_REPLY</t>
  </si>
  <si>
    <t>WRITE_SINGLE_DEVICE</t>
  </si>
  <si>
    <t>0x41</t>
  </si>
  <si>
    <t>WRITE_MULTIPLE_DEVICE</t>
  </si>
  <si>
    <t>0x42</t>
  </si>
  <si>
    <t>GET_DEVICE_ERRORS</t>
  </si>
  <si>
    <t>0x43</t>
  </si>
  <si>
    <t>GET_DEVICE_WARNINGS</t>
  </si>
  <si>
    <t>0x44</t>
  </si>
  <si>
    <t>READ_TEMPERATURE_SENSORS</t>
  </si>
  <si>
    <t>0x45</t>
  </si>
  <si>
    <t>READ_TEMPERATURE_SENSORS_REPLY</t>
  </si>
  <si>
    <t>READ_PWM</t>
  </si>
  <si>
    <t>0x46</t>
  </si>
  <si>
    <t>READ_PWM_REPLY</t>
  </si>
  <si>
    <t xml:space="preserve">READ_ANALOG_INPUTS </t>
  </si>
  <si>
    <t>0x48</t>
  </si>
  <si>
    <t>READ_ANALOG_INPUTS _REPLY</t>
  </si>
  <si>
    <t>READ_BRIDGE_CURRENTS</t>
  </si>
  <si>
    <t>0x49</t>
  </si>
  <si>
    <t>READ_ BRIDGE_CURRENT S_REPLY</t>
  </si>
  <si>
    <t>READ_CURRENT_LOOPS</t>
  </si>
  <si>
    <t>0x50</t>
  </si>
  <si>
    <t>READ_ CURRENT_LOOP S_REPLY</t>
  </si>
  <si>
    <t>READ_DIGITAL_INPUTS</t>
  </si>
  <si>
    <t>0x52</t>
  </si>
  <si>
    <t>READ_DIGITAL_INPUTS _REPLY</t>
  </si>
  <si>
    <t>READ_TEMPERATURE_PWM_DI</t>
  </si>
  <si>
    <t>0x53</t>
  </si>
  <si>
    <t>READ_TEMPERATURE_PWM_DI_REPLY</t>
  </si>
  <si>
    <t>READ_ANALOGS_FEEDBACKS_ERRORS</t>
  </si>
  <si>
    <t>0x55</t>
  </si>
  <si>
    <t>READ_ANALOGS_FEEDBACKS_ERRORS_REPLY</t>
  </si>
  <si>
    <t>System Operations</t>
  </si>
  <si>
    <t>1.10</t>
  </si>
  <si>
    <t>1.11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</si>
  <si>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</si>
  <si>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</si>
  <si>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</si>
  <si>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</si>
  <si>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</si>
  <si>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</si>
  <si>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</si>
  <si>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</si>
  <si>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</si>
  <si>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</si>
  <si>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</si>
  <si>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</si>
  <si>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</si>
  <si>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</si>
  <si>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</si>
  <si>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</si>
  <si>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</si>
  <si>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</si>
  <si>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</si>
  <si>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4</t>
  </si>
  <si>
    <t>4.1</t>
  </si>
  <si>
    <t>4.2</t>
  </si>
  <si>
    <t>4.3</t>
  </si>
  <si>
    <t>4.4</t>
  </si>
  <si>
    <t>3</t>
  </si>
  <si>
    <t>2</t>
  </si>
  <si>
    <t>1.2.1</t>
  </si>
  <si>
    <t>1.4</t>
  </si>
  <si>
    <t>1.3</t>
  </si>
  <si>
    <t>1.4.1</t>
  </si>
  <si>
    <t>1.5</t>
  </si>
  <si>
    <t>1.51</t>
  </si>
  <si>
    <t>1.6</t>
  </si>
  <si>
    <t>1.7</t>
  </si>
  <si>
    <t>1.8</t>
  </si>
  <si>
    <t>1.9</t>
  </si>
  <si>
    <t>1.10.1</t>
  </si>
  <si>
    <t>1.11.1</t>
  </si>
  <si>
    <t>3.1.1</t>
  </si>
  <si>
    <t>3.6.1</t>
  </si>
  <si>
    <t>3.7.1</t>
  </si>
  <si>
    <t>3.8.1</t>
  </si>
  <si>
    <t>3.9.1</t>
  </si>
  <si>
    <t>3.10.1</t>
  </si>
  <si>
    <t>3.11.1</t>
  </si>
  <si>
    <t>3.12.1</t>
  </si>
  <si>
    <t>3.13.1</t>
  </si>
  <si>
    <t>3.14.1</t>
  </si>
  <si>
    <t>I/O Operations</t>
  </si>
  <si>
    <t>0x54</t>
  </si>
  <si>
    <t>READ_TEMPERATURE_PACKET</t>
  </si>
  <si>
    <t>READ_TEMPERATURE_PACKET_REPLY</t>
  </si>
  <si>
    <t>Used when only the reply of the previous request is needed. ( + SPI Echo)</t>
  </si>
  <si>
    <t>Done</t>
  </si>
  <si>
    <t>Done 
(no action)</t>
  </si>
  <si>
    <t>CONFIG_CHANNEL_TYPE</t>
  </si>
  <si>
    <t>Open</t>
  </si>
  <si>
    <t>open</t>
  </si>
  <si>
    <t>In Prog.</t>
  </si>
  <si>
    <t>PSoC Status</t>
  </si>
  <si>
    <t>ST Status</t>
  </si>
  <si>
    <t xml:space="preserve">Done </t>
  </si>
  <si>
    <t>in prog.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</si>
</sst>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6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Roman"/>
      <family val="1"/>
    </font>
    <font>
      <sz val="11"/>
      <color theme="1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  <charset val="177"/>
      <scheme val="minor"/>
    </font>
    <font>
      <sz val="12"/>
      <color rgb="FF000000"/>
      <name val="Arial"/>
      <family val="2"/>
      <charset val="177"/>
    </font>
    <font>
      <sz val="12"/>
      <name val="Arial"/>
      <family val="2"/>
      <charset val="177"/>
    </font>
    <font>
      <b/>
      <sz val="14"/>
      <color theme="1"/>
      <name val="Arial"/>
      <family val="2"/>
      <scheme val="minor"/>
    </font>
    <font>
      <sz val="12"/>
      <color theme="6" tint="-0.499984740745262"/>
      <name val="Arial"/>
      <family val="2"/>
      <charset val="177"/>
    </font>
    <font>
      <sz val="12"/>
      <color theme="6" tint="-0.499984740745262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gray0625">
        <bgColor auto="1"/>
      </patternFill>
    </fill>
    <fill>
      <patternFill patternType="solid">
        <fgColor rgb="FF548DD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0" xfId="0" applyNumberFormat="1"/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1" fontId="0" fillId="0" borderId="1" xfId="0" applyNumberFormat="1" applyBorder="1"/>
    <xf numFmtId="1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13" fillId="11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zoomScaleNormal="100" workbookViewId="0">
      <selection activeCell="B5" sqref="B5"/>
    </sheetView>
  </sheetViews>
  <sheetFormatPr defaultRowHeight="14.25"/>
  <cols>
    <col min="1" max="1" width="8.75" style="4" bestFit="1" customWidth="1"/>
    <col min="2" max="2" width="9.75" style="10" bestFit="1" customWidth="1"/>
    <col min="3" max="3" width="9.375" style="4" bestFit="1" customWidth="1"/>
    <col min="4" max="5" width="11.375" style="4" bestFit="1" customWidth="1"/>
    <col min="6" max="6" width="2.875" bestFit="1" customWidth="1"/>
    <col min="9" max="9" width="9" style="7"/>
    <col min="10" max="10" width="4.125" style="5" bestFit="1" customWidth="1"/>
    <col min="11" max="11" width="12.125" style="5" customWidth="1"/>
    <col min="13" max="13" width="3.25" bestFit="1" customWidth="1"/>
  </cols>
  <sheetData>
    <row r="2" spans="1:14">
      <c r="A2" s="4" t="s">
        <v>16</v>
      </c>
    </row>
    <row r="3" spans="1:14" ht="15">
      <c r="A3" s="6" t="s">
        <v>9</v>
      </c>
      <c r="B3" s="9" t="s">
        <v>10</v>
      </c>
      <c r="C3" s="6" t="s">
        <v>11</v>
      </c>
      <c r="D3" s="6" t="s">
        <v>7</v>
      </c>
      <c r="E3" s="6" t="s">
        <v>8</v>
      </c>
      <c r="F3" s="6" t="s">
        <v>6</v>
      </c>
      <c r="I3" s="7">
        <v>0</v>
      </c>
      <c r="J3" s="6" t="s">
        <v>13</v>
      </c>
      <c r="K3" s="6" t="s">
        <v>12</v>
      </c>
      <c r="M3" t="s">
        <v>574</v>
      </c>
      <c r="N3">
        <v>24</v>
      </c>
    </row>
    <row r="4" spans="1:14">
      <c r="A4" s="6" t="s">
        <v>18</v>
      </c>
      <c r="B4" s="9">
        <v>0</v>
      </c>
      <c r="C4" s="6" t="s">
        <v>18</v>
      </c>
      <c r="D4" s="6">
        <v>0</v>
      </c>
      <c r="E4" s="9">
        <v>0.21460000000000001</v>
      </c>
      <c r="F4" s="2">
        <v>0</v>
      </c>
      <c r="G4" s="7"/>
      <c r="H4" s="7"/>
      <c r="J4" s="2">
        <v>0</v>
      </c>
      <c r="K4" s="8" t="s">
        <v>18</v>
      </c>
      <c r="M4" t="s">
        <v>14</v>
      </c>
      <c r="N4">
        <v>38300</v>
      </c>
    </row>
    <row r="5" spans="1:14">
      <c r="A5" s="6">
        <v>1070000</v>
      </c>
      <c r="B5" s="9">
        <f>$N$3*$N$5/($N$5+$N$4+A5)</f>
        <v>0.21461146382902621</v>
      </c>
      <c r="C5" s="6">
        <f t="shared" ref="C5:C38" si="0">B6-B5</f>
        <v>0.13713996516115404</v>
      </c>
      <c r="D5" s="6">
        <f>(B4+B5)/2</f>
        <v>0.10730573191451311</v>
      </c>
      <c r="E5" s="6">
        <f>(B5+B6)/2</f>
        <v>0.28318144640960324</v>
      </c>
      <c r="F5" s="2">
        <v>1</v>
      </c>
      <c r="G5" s="7">
        <f t="shared" ref="G5:G38" si="1">(D5*2^12)/5</f>
        <v>87.90485558436913</v>
      </c>
      <c r="H5" s="7">
        <f>(I5+G5)/2</f>
        <v>159.94354824155806</v>
      </c>
      <c r="I5" s="7">
        <f t="shared" ref="I5:I37" si="2">(E5*2^12)/5</f>
        <v>231.98224089874697</v>
      </c>
      <c r="J5" s="2">
        <v>1</v>
      </c>
      <c r="K5" s="8">
        <v>1070000</v>
      </c>
      <c r="M5" t="s">
        <v>15</v>
      </c>
      <c r="N5">
        <v>10000</v>
      </c>
    </row>
    <row r="6" spans="1:14">
      <c r="A6" s="6">
        <v>634000</v>
      </c>
      <c r="B6" s="9">
        <f t="shared" ref="B6:B38" si="3">$N$3*$N$5/($N$5+$N$4+A6)</f>
        <v>0.35175142899018025</v>
      </c>
      <c r="C6" s="6">
        <f t="shared" si="0"/>
        <v>0.1377447978097382</v>
      </c>
      <c r="D6" s="6">
        <f t="shared" ref="D6:D38" si="4">(B5+B6)/2</f>
        <v>0.28318144640960324</v>
      </c>
      <c r="E6" s="6">
        <f t="shared" ref="E6:E38" si="5">(B6+B7)/2</f>
        <v>0.42062382789504937</v>
      </c>
      <c r="F6" s="2">
        <v>2</v>
      </c>
      <c r="G6" s="7">
        <f t="shared" si="1"/>
        <v>231.98224089874697</v>
      </c>
      <c r="H6" s="7">
        <f t="shared" ref="H6:H38" si="6">(I6+G6)/2</f>
        <v>288.2786403551857</v>
      </c>
      <c r="I6" s="7">
        <f t="shared" si="2"/>
        <v>344.57503981162444</v>
      </c>
      <c r="J6" s="2">
        <v>2</v>
      </c>
      <c r="K6" s="8">
        <v>634000</v>
      </c>
    </row>
    <row r="7" spans="1:14">
      <c r="A7" s="6">
        <v>442000</v>
      </c>
      <c r="B7" s="9">
        <f t="shared" si="3"/>
        <v>0.48949622679991844</v>
      </c>
      <c r="C7" s="6">
        <f t="shared" si="0"/>
        <v>0.14158449894291614</v>
      </c>
      <c r="D7" s="6">
        <f t="shared" si="4"/>
        <v>0.42062382789504937</v>
      </c>
      <c r="E7" s="6">
        <f t="shared" si="5"/>
        <v>0.56028847627137646</v>
      </c>
      <c r="F7" s="2">
        <v>3</v>
      </c>
      <c r="G7" s="7">
        <f t="shared" si="1"/>
        <v>344.57503981162444</v>
      </c>
      <c r="H7" s="7">
        <f t="shared" si="6"/>
        <v>401.78167978656802</v>
      </c>
      <c r="I7" s="7">
        <f t="shared" si="2"/>
        <v>458.9883197615116</v>
      </c>
      <c r="J7" s="2">
        <v>3</v>
      </c>
      <c r="K7" s="8">
        <v>442000</v>
      </c>
    </row>
    <row r="8" spans="1:14">
      <c r="A8" s="6">
        <v>332000</v>
      </c>
      <c r="B8" s="9">
        <f t="shared" si="3"/>
        <v>0.63108072574283458</v>
      </c>
      <c r="C8" s="6">
        <f>B9-B8</f>
        <v>0.14486495805929922</v>
      </c>
      <c r="D8" s="6">
        <f t="shared" si="4"/>
        <v>0.56028847627137646</v>
      </c>
      <c r="E8" s="6">
        <f t="shared" si="5"/>
        <v>0.70351320477248414</v>
      </c>
      <c r="F8" s="2">
        <v>4</v>
      </c>
      <c r="G8" s="7">
        <f t="shared" si="1"/>
        <v>458.9883197615116</v>
      </c>
      <c r="H8" s="7">
        <f t="shared" si="6"/>
        <v>517.65316855556534</v>
      </c>
      <c r="I8" s="7">
        <f t="shared" si="2"/>
        <v>576.31801734961903</v>
      </c>
      <c r="J8" s="2">
        <v>4</v>
      </c>
      <c r="K8" s="8">
        <v>332000</v>
      </c>
    </row>
    <row r="9" spans="1:14">
      <c r="A9" s="6">
        <v>261000</v>
      </c>
      <c r="B9" s="9">
        <f t="shared" si="3"/>
        <v>0.7759456838021338</v>
      </c>
      <c r="C9" s="6">
        <f t="shared" si="0"/>
        <v>0.13556210199353658</v>
      </c>
      <c r="D9" s="6">
        <f t="shared" si="4"/>
        <v>0.70351320477248414</v>
      </c>
      <c r="E9" s="6">
        <f t="shared" si="5"/>
        <v>0.84372673479890214</v>
      </c>
      <c r="F9" s="2">
        <v>5</v>
      </c>
      <c r="G9" s="7">
        <f t="shared" si="1"/>
        <v>576.31801734961903</v>
      </c>
      <c r="H9" s="7">
        <f t="shared" si="6"/>
        <v>633.74947924843991</v>
      </c>
      <c r="I9" s="7">
        <f t="shared" si="2"/>
        <v>691.18094114726068</v>
      </c>
      <c r="J9" s="2">
        <v>5</v>
      </c>
      <c r="K9" s="8">
        <v>261000</v>
      </c>
    </row>
    <row r="10" spans="1:14">
      <c r="A10" s="6">
        <v>215000</v>
      </c>
      <c r="B10" s="9">
        <f t="shared" si="3"/>
        <v>0.91150778579567038</v>
      </c>
      <c r="C10" s="6">
        <f>B11-B10</f>
        <v>0.13974057162877118</v>
      </c>
      <c r="D10" s="6">
        <f t="shared" si="4"/>
        <v>0.84372673479890214</v>
      </c>
      <c r="E10" s="6">
        <f t="shared" si="5"/>
        <v>0.98137807161005597</v>
      </c>
      <c r="F10" s="2">
        <v>6</v>
      </c>
      <c r="G10" s="7">
        <f t="shared" si="1"/>
        <v>691.18094114726068</v>
      </c>
      <c r="H10" s="7">
        <f t="shared" si="6"/>
        <v>747.56292870510924</v>
      </c>
      <c r="I10" s="7">
        <f t="shared" si="2"/>
        <v>803.9449162629578</v>
      </c>
      <c r="J10" s="2">
        <v>6</v>
      </c>
      <c r="K10" s="8">
        <v>215000</v>
      </c>
    </row>
    <row r="11" spans="1:14">
      <c r="A11" s="6">
        <v>180000</v>
      </c>
      <c r="B11" s="9">
        <f t="shared" si="3"/>
        <v>1.0512483574244416</v>
      </c>
      <c r="C11" s="6">
        <f t="shared" si="0"/>
        <v>0.13510853827501479</v>
      </c>
      <c r="D11" s="6">
        <f t="shared" si="4"/>
        <v>0.98137807161005597</v>
      </c>
      <c r="E11" s="6">
        <f t="shared" si="5"/>
        <v>1.1188026265619491</v>
      </c>
      <c r="F11" s="2">
        <v>7</v>
      </c>
      <c r="G11" s="7">
        <f t="shared" si="1"/>
        <v>803.9449162629578</v>
      </c>
      <c r="H11" s="7">
        <f t="shared" si="6"/>
        <v>860.23401397125326</v>
      </c>
      <c r="I11" s="7">
        <f t="shared" si="2"/>
        <v>916.52311167954872</v>
      </c>
      <c r="J11" s="2">
        <v>7</v>
      </c>
      <c r="K11" s="8">
        <v>180000</v>
      </c>
    </row>
    <row r="12" spans="1:14">
      <c r="A12" s="6">
        <v>154000</v>
      </c>
      <c r="B12" s="9">
        <f t="shared" si="3"/>
        <v>1.1863568956994563</v>
      </c>
      <c r="C12" s="6">
        <f t="shared" si="0"/>
        <v>0.13741585664472455</v>
      </c>
      <c r="D12" s="6">
        <f t="shared" si="4"/>
        <v>1.1188026265619491</v>
      </c>
      <c r="E12" s="6">
        <f t="shared" si="5"/>
        <v>1.2550648240218187</v>
      </c>
      <c r="F12" s="2">
        <v>8</v>
      </c>
      <c r="G12" s="7">
        <f t="shared" si="1"/>
        <v>916.52311167954872</v>
      </c>
      <c r="H12" s="7">
        <f t="shared" si="6"/>
        <v>972.33610775911131</v>
      </c>
      <c r="I12" s="7">
        <f t="shared" si="2"/>
        <v>1028.1491038386739</v>
      </c>
      <c r="J12" s="2">
        <v>8</v>
      </c>
      <c r="K12" s="8">
        <v>154000</v>
      </c>
    </row>
    <row r="13" spans="1:14">
      <c r="A13" s="6">
        <v>133000</v>
      </c>
      <c r="B13" s="9">
        <f t="shared" si="3"/>
        <v>1.3237727523441809</v>
      </c>
      <c r="C13" s="6">
        <f t="shared" si="0"/>
        <v>0.14591493902140384</v>
      </c>
      <c r="D13" s="6">
        <f t="shared" si="4"/>
        <v>1.2550648240218187</v>
      </c>
      <c r="E13" s="6">
        <f t="shared" si="5"/>
        <v>1.3967302218548827</v>
      </c>
      <c r="F13" s="2">
        <v>9</v>
      </c>
      <c r="G13" s="7">
        <f t="shared" si="1"/>
        <v>1028.1491038386739</v>
      </c>
      <c r="H13" s="7">
        <f t="shared" si="6"/>
        <v>1086.1752507910969</v>
      </c>
      <c r="I13" s="7">
        <f t="shared" si="2"/>
        <v>1144.2013977435199</v>
      </c>
      <c r="J13" s="2">
        <v>9</v>
      </c>
      <c r="K13" s="8">
        <v>133000</v>
      </c>
    </row>
    <row r="14" spans="1:14">
      <c r="A14" s="6">
        <v>115000</v>
      </c>
      <c r="B14" s="9">
        <f t="shared" si="3"/>
        <v>1.4696876913655847</v>
      </c>
      <c r="C14" s="6">
        <f t="shared" si="0"/>
        <v>0.12711869585996416</v>
      </c>
      <c r="D14" s="6">
        <f t="shared" si="4"/>
        <v>1.3967302218548827</v>
      </c>
      <c r="E14" s="6">
        <f t="shared" si="5"/>
        <v>1.5332470392955668</v>
      </c>
      <c r="F14" s="2">
        <v>10</v>
      </c>
      <c r="G14" s="7">
        <f t="shared" si="1"/>
        <v>1144.2013977435199</v>
      </c>
      <c r="H14" s="7">
        <f t="shared" si="6"/>
        <v>1200.118686167224</v>
      </c>
      <c r="I14" s="7">
        <f t="shared" si="2"/>
        <v>1256.0359745909284</v>
      </c>
      <c r="J14" s="2">
        <v>10</v>
      </c>
      <c r="K14" s="8">
        <v>115000</v>
      </c>
    </row>
    <row r="15" spans="1:14">
      <c r="A15" s="6">
        <v>102000</v>
      </c>
      <c r="B15" s="9">
        <f t="shared" si="3"/>
        <v>1.5968063872255489</v>
      </c>
      <c r="C15" s="6">
        <f t="shared" si="0"/>
        <v>0.12733154380893374</v>
      </c>
      <c r="D15" s="6">
        <f t="shared" si="4"/>
        <v>1.5332470392955668</v>
      </c>
      <c r="E15" s="6">
        <f t="shared" si="5"/>
        <v>1.6604721591300158</v>
      </c>
      <c r="F15" s="2">
        <v>11</v>
      </c>
      <c r="G15" s="7">
        <f t="shared" si="1"/>
        <v>1256.0359745909284</v>
      </c>
      <c r="H15" s="7">
        <f t="shared" si="6"/>
        <v>1308.1473836751188</v>
      </c>
      <c r="I15" s="7">
        <f t="shared" si="2"/>
        <v>1360.258792759309</v>
      </c>
      <c r="J15" s="2">
        <v>11</v>
      </c>
      <c r="K15" s="8">
        <v>102000</v>
      </c>
    </row>
    <row r="16" spans="1:14">
      <c r="A16" s="6">
        <v>90900</v>
      </c>
      <c r="B16" s="9">
        <f t="shared" si="3"/>
        <v>1.7241379310344827</v>
      </c>
      <c r="C16" s="6">
        <f t="shared" si="0"/>
        <v>0.13777052513308918</v>
      </c>
      <c r="D16" s="6">
        <f t="shared" si="4"/>
        <v>1.6604721591300158</v>
      </c>
      <c r="E16" s="6">
        <f t="shared" si="5"/>
        <v>1.7930231936010272</v>
      </c>
      <c r="F16" s="2">
        <v>12</v>
      </c>
      <c r="G16" s="7">
        <f t="shared" si="1"/>
        <v>1360.258792759309</v>
      </c>
      <c r="H16" s="7">
        <f t="shared" si="6"/>
        <v>1414.5516964786352</v>
      </c>
      <c r="I16" s="7">
        <f t="shared" si="2"/>
        <v>1468.8446001979614</v>
      </c>
      <c r="J16" s="2">
        <v>12</v>
      </c>
      <c r="K16" s="8">
        <v>90900</v>
      </c>
    </row>
    <row r="17" spans="1:11">
      <c r="A17" s="6">
        <v>80600</v>
      </c>
      <c r="B17" s="9">
        <f t="shared" si="3"/>
        <v>1.8619084561675718</v>
      </c>
      <c r="C17" s="6">
        <f t="shared" si="0"/>
        <v>0.14143044199603416</v>
      </c>
      <c r="D17" s="6">
        <f t="shared" si="4"/>
        <v>1.7930231936010272</v>
      </c>
      <c r="E17" s="6">
        <f t="shared" si="5"/>
        <v>1.9326236771655889</v>
      </c>
      <c r="F17" s="2">
        <v>13</v>
      </c>
      <c r="G17" s="7">
        <f t="shared" si="1"/>
        <v>1468.8446001979614</v>
      </c>
      <c r="H17" s="7">
        <f t="shared" si="6"/>
        <v>1526.0249582660058</v>
      </c>
      <c r="I17" s="7">
        <f t="shared" si="2"/>
        <v>1583.2053163340504</v>
      </c>
      <c r="J17" s="2">
        <v>13</v>
      </c>
      <c r="K17" s="8">
        <v>80600</v>
      </c>
    </row>
    <row r="18" spans="1:11">
      <c r="A18" s="6">
        <v>71500</v>
      </c>
      <c r="B18" s="9">
        <f t="shared" si="3"/>
        <v>2.003338898163606</v>
      </c>
      <c r="C18" s="6">
        <f t="shared" si="0"/>
        <v>0.14527345635743272</v>
      </c>
      <c r="D18" s="6">
        <f t="shared" si="4"/>
        <v>1.9326236771655889</v>
      </c>
      <c r="E18" s="6">
        <f t="shared" si="5"/>
        <v>2.0759756263423226</v>
      </c>
      <c r="F18" s="2">
        <v>14</v>
      </c>
      <c r="G18" s="7">
        <f t="shared" si="1"/>
        <v>1583.2053163340504</v>
      </c>
      <c r="H18" s="7">
        <f t="shared" si="6"/>
        <v>1641.9222747168405</v>
      </c>
      <c r="I18" s="7">
        <f t="shared" si="2"/>
        <v>1700.6392330996307</v>
      </c>
      <c r="J18" s="2">
        <v>14</v>
      </c>
      <c r="K18" s="8">
        <v>71500</v>
      </c>
    </row>
    <row r="19" spans="1:11">
      <c r="A19" s="6">
        <v>63400</v>
      </c>
      <c r="B19" s="9">
        <f t="shared" si="3"/>
        <v>2.1486123545210387</v>
      </c>
      <c r="C19" s="6">
        <f t="shared" si="0"/>
        <v>0.14803836318231056</v>
      </c>
      <c r="D19" s="6">
        <f t="shared" si="4"/>
        <v>2.0759756263423226</v>
      </c>
      <c r="E19" s="6">
        <f t="shared" si="5"/>
        <v>2.222631536112194</v>
      </c>
      <c r="F19" s="2">
        <v>15</v>
      </c>
      <c r="G19" s="7">
        <f t="shared" si="1"/>
        <v>1700.6392330996307</v>
      </c>
      <c r="H19" s="7">
        <f t="shared" si="6"/>
        <v>1760.7094937413699</v>
      </c>
      <c r="I19" s="7">
        <f t="shared" si="2"/>
        <v>1820.7797543831093</v>
      </c>
      <c r="J19" s="2">
        <v>15</v>
      </c>
      <c r="K19" s="8">
        <v>63400</v>
      </c>
    </row>
    <row r="20" spans="1:11">
      <c r="A20" s="6">
        <v>56200</v>
      </c>
      <c r="B20" s="9">
        <f t="shared" si="3"/>
        <v>2.2966507177033493</v>
      </c>
      <c r="C20" s="6">
        <f t="shared" si="0"/>
        <v>0.14734113565713969</v>
      </c>
      <c r="D20" s="6">
        <f t="shared" si="4"/>
        <v>2.222631536112194</v>
      </c>
      <c r="E20" s="6">
        <f t="shared" si="5"/>
        <v>2.3703212855319191</v>
      </c>
      <c r="F20" s="2">
        <v>16</v>
      </c>
      <c r="G20" s="7">
        <f t="shared" si="1"/>
        <v>1820.7797543831093</v>
      </c>
      <c r="H20" s="7">
        <f t="shared" si="6"/>
        <v>1881.2734757454286</v>
      </c>
      <c r="I20" s="7">
        <f t="shared" si="2"/>
        <v>1941.7671971077482</v>
      </c>
      <c r="J20" s="2">
        <v>16</v>
      </c>
      <c r="K20" s="8">
        <v>56200</v>
      </c>
    </row>
    <row r="21" spans="1:11">
      <c r="A21" s="6">
        <v>49900</v>
      </c>
      <c r="B21" s="9">
        <f t="shared" si="3"/>
        <v>2.443991853360489</v>
      </c>
      <c r="C21" s="6">
        <f t="shared" si="0"/>
        <v>0.15060274123410577</v>
      </c>
      <c r="D21" s="6">
        <f t="shared" si="4"/>
        <v>2.3703212855319191</v>
      </c>
      <c r="E21" s="6">
        <f t="shared" si="5"/>
        <v>2.5192932239775416</v>
      </c>
      <c r="F21" s="2">
        <v>17</v>
      </c>
      <c r="G21" s="7">
        <f t="shared" si="1"/>
        <v>1941.7671971077482</v>
      </c>
      <c r="H21" s="7">
        <f t="shared" si="6"/>
        <v>2002.7861030950753</v>
      </c>
      <c r="I21" s="7">
        <f t="shared" si="2"/>
        <v>2063.8050090824022</v>
      </c>
      <c r="J21" s="2">
        <v>17</v>
      </c>
      <c r="K21" s="8">
        <v>50000</v>
      </c>
    </row>
    <row r="22" spans="1:11">
      <c r="A22" s="6">
        <v>44200</v>
      </c>
      <c r="B22" s="9">
        <f t="shared" si="3"/>
        <v>2.5945945945945947</v>
      </c>
      <c r="C22" s="6">
        <f t="shared" si="0"/>
        <v>0.14826254826254814</v>
      </c>
      <c r="D22" s="6">
        <f t="shared" si="4"/>
        <v>2.5192932239775416</v>
      </c>
      <c r="E22" s="6">
        <f t="shared" si="5"/>
        <v>2.6687258687258688</v>
      </c>
      <c r="F22" s="2">
        <v>18</v>
      </c>
      <c r="G22" s="7">
        <f t="shared" si="1"/>
        <v>2063.8050090824022</v>
      </c>
      <c r="H22" s="7">
        <f t="shared" si="6"/>
        <v>2125.0126203713171</v>
      </c>
      <c r="I22" s="7">
        <f t="shared" si="2"/>
        <v>2186.2202316602315</v>
      </c>
      <c r="J22" s="2">
        <v>18</v>
      </c>
      <c r="K22" s="8">
        <v>44200</v>
      </c>
    </row>
    <row r="23" spans="1:11" ht="409.6">
      <c r="A23" s="6">
        <v>39200</v>
      </c>
      <c r="B23" s="9">
        <f t="shared" si="3"/>
        <v>2.7428571428571429</v>
      </c>
      <c r="C23" s="6">
        <f t="shared" si="0"/>
        <v>0.14522949974213528</v>
      </c>
      <c r="D23" s="6">
        <f t="shared" si="4"/>
        <v>2.6687258687258688</v>
      </c>
      <c r="E23" s="6">
        <f t="shared" si="5"/>
        <v>2.8154718927282105</v>
      </c>
      <c r="F23" s="2">
        <v>19</v>
      </c>
      <c r="G23" s="7">
        <f t="shared" si="1"/>
        <v>2186.2202316602315</v>
      </c>
      <c r="H23" s="7">
        <f t="shared" si="6"/>
        <v>2246.3274030915909</v>
      </c>
      <c r="I23" s="7">
        <f t="shared" si="2"/>
        <v>2306.4345745229502</v>
      </c>
      <c r="J23" s="2">
        <v>19</v>
      </c>
      <c r="K23" s="8">
        <v>39200</v>
      </c>
    </row>
    <row r="24" spans="1:11" ht="409.6">
      <c r="A24" s="11">
        <v>34800</v>
      </c>
      <c r="B24" s="9">
        <f t="shared" si="3"/>
        <v>2.8880866425992782</v>
      </c>
      <c r="C24" s="6">
        <f t="shared" si="0"/>
        <v>0.14221638770375211</v>
      </c>
      <c r="D24" s="6">
        <f t="shared" si="4"/>
        <v>2.8154718927282105</v>
      </c>
      <c r="E24" s="6">
        <f t="shared" si="5"/>
        <v>2.9591948364511542</v>
      </c>
      <c r="F24" s="2">
        <v>20</v>
      </c>
      <c r="G24" s="7">
        <f t="shared" si="1"/>
        <v>2306.4345745229502</v>
      </c>
      <c r="H24" s="7">
        <f t="shared" si="6"/>
        <v>2365.303492271868</v>
      </c>
      <c r="I24" s="7">
        <f t="shared" si="2"/>
        <v>2424.1724100207857</v>
      </c>
      <c r="J24" s="2">
        <v>20</v>
      </c>
      <c r="K24" s="8">
        <v>34800</v>
      </c>
    </row>
    <row r="25" spans="1:11" ht="409.6">
      <c r="A25" s="11">
        <v>30900</v>
      </c>
      <c r="B25" s="9">
        <f t="shared" si="3"/>
        <v>3.0303030303030303</v>
      </c>
      <c r="C25" s="6">
        <f t="shared" si="0"/>
        <v>0.14010648092550326</v>
      </c>
      <c r="D25" s="6">
        <f t="shared" si="4"/>
        <v>2.9591948364511542</v>
      </c>
      <c r="E25" s="6">
        <f t="shared" si="5"/>
        <v>3.1003562707657819</v>
      </c>
      <c r="F25" s="2">
        <v>21</v>
      </c>
      <c r="G25" s="7">
        <f t="shared" si="1"/>
        <v>2424.1724100207857</v>
      </c>
      <c r="H25" s="7">
        <f t="shared" si="6"/>
        <v>2481.992133516057</v>
      </c>
      <c r="I25" s="7">
        <f t="shared" si="2"/>
        <v>2539.8118570113284</v>
      </c>
      <c r="J25" s="2">
        <v>21</v>
      </c>
      <c r="K25" s="8">
        <v>30900</v>
      </c>
    </row>
    <row r="26" spans="1:11" ht="409.6">
      <c r="A26" s="11">
        <v>27400</v>
      </c>
      <c r="B26" s="9">
        <f t="shared" si="3"/>
        <v>3.1704095112285335</v>
      </c>
      <c r="C26" s="6">
        <f t="shared" si="0"/>
        <v>0.1353756127384087</v>
      </c>
      <c r="D26" s="6">
        <f t="shared" si="4"/>
        <v>3.1003562707657819</v>
      </c>
      <c r="E26" s="6">
        <f t="shared" si="5"/>
        <v>3.2380973175977381</v>
      </c>
      <c r="F26" s="2">
        <v>22</v>
      </c>
      <c r="G26" s="7">
        <f t="shared" si="1"/>
        <v>2539.8118570113284</v>
      </c>
      <c r="H26" s="7">
        <f t="shared" si="6"/>
        <v>2596.2305897936976</v>
      </c>
      <c r="I26" s="7">
        <f t="shared" si="2"/>
        <v>2652.6493225760669</v>
      </c>
      <c r="J26" s="2">
        <v>22</v>
      </c>
      <c r="K26" s="8">
        <v>27400</v>
      </c>
    </row>
    <row r="27" spans="1:11" ht="409.6">
      <c r="A27" s="11">
        <v>24300</v>
      </c>
      <c r="B27" s="9">
        <f t="shared" si="3"/>
        <v>3.3057851239669422</v>
      </c>
      <c r="C27" s="6">
        <f t="shared" si="0"/>
        <v>0.13261029150583692</v>
      </c>
      <c r="D27" s="6">
        <f t="shared" si="4"/>
        <v>3.2380973175977381</v>
      </c>
      <c r="E27" s="6">
        <f t="shared" si="5"/>
        <v>3.3720902697198607</v>
      </c>
      <c r="F27" s="2">
        <v>23</v>
      </c>
      <c r="G27" s="7">
        <f t="shared" si="1"/>
        <v>2652.6493225760669</v>
      </c>
      <c r="H27" s="7">
        <f t="shared" si="6"/>
        <v>2707.5328357652884</v>
      </c>
      <c r="I27" s="7">
        <f t="shared" si="2"/>
        <v>2762.4163489545099</v>
      </c>
      <c r="J27" s="2">
        <v>23</v>
      </c>
      <c r="K27" s="8">
        <v>24300</v>
      </c>
    </row>
    <row r="28" spans="1:11" ht="409.6">
      <c r="A28" s="11">
        <v>21500</v>
      </c>
      <c r="B28" s="9">
        <f t="shared" si="3"/>
        <v>3.4383954154727792</v>
      </c>
      <c r="C28" s="6">
        <f t="shared" si="0"/>
        <v>0.14369413676602694</v>
      </c>
      <c r="D28" s="6">
        <f t="shared" si="4"/>
        <v>3.3720902697198607</v>
      </c>
      <c r="E28" s="6">
        <f t="shared" si="5"/>
        <v>3.5102424838557926</v>
      </c>
      <c r="F28" s="2">
        <v>24</v>
      </c>
      <c r="G28" s="7">
        <f t="shared" si="1"/>
        <v>2762.4163489545099</v>
      </c>
      <c r="H28" s="7">
        <f t="shared" si="6"/>
        <v>2819.0034958645874</v>
      </c>
      <c r="I28" s="7">
        <f t="shared" si="2"/>
        <v>2875.5906427746654</v>
      </c>
      <c r="J28" s="2">
        <v>24</v>
      </c>
      <c r="K28" s="8">
        <v>21500</v>
      </c>
    </row>
    <row r="29" spans="1:11" ht="409.6">
      <c r="A29" s="11">
        <v>18700</v>
      </c>
      <c r="B29" s="9">
        <f t="shared" si="3"/>
        <v>3.5820895522388061</v>
      </c>
      <c r="C29" s="6">
        <f t="shared" si="0"/>
        <v>0.13884068031933339</v>
      </c>
      <c r="D29" s="6">
        <f t="shared" si="4"/>
        <v>3.5102424838557926</v>
      </c>
      <c r="E29" s="6">
        <f t="shared" si="5"/>
        <v>3.6515098923984728</v>
      </c>
      <c r="F29" s="2">
        <v>25</v>
      </c>
      <c r="G29" s="7">
        <f t="shared" si="1"/>
        <v>2875.5906427746654</v>
      </c>
      <c r="H29" s="7">
        <f t="shared" si="6"/>
        <v>2933.4537733137472</v>
      </c>
      <c r="I29" s="7">
        <f t="shared" si="2"/>
        <v>2991.316903852829</v>
      </c>
      <c r="J29" s="2">
        <v>25</v>
      </c>
      <c r="K29" s="8">
        <v>18700</v>
      </c>
    </row>
    <row r="30" spans="1:11" ht="409.6">
      <c r="A30" s="11">
        <v>16200</v>
      </c>
      <c r="B30" s="9">
        <f t="shared" si="3"/>
        <v>3.7209302325581395</v>
      </c>
      <c r="C30" s="6">
        <f t="shared" si="0"/>
        <v>0.1500375093773445</v>
      </c>
      <c r="D30" s="6">
        <f t="shared" si="4"/>
        <v>3.6515098923984728</v>
      </c>
      <c r="E30" s="6">
        <f t="shared" si="5"/>
        <v>3.7959489872468115</v>
      </c>
      <c r="F30" s="2">
        <v>26</v>
      </c>
      <c r="G30" s="7">
        <f t="shared" si="1"/>
        <v>2991.316903852829</v>
      </c>
      <c r="H30" s="7">
        <f t="shared" si="6"/>
        <v>3050.4791571027085</v>
      </c>
      <c r="I30" s="7">
        <f t="shared" si="2"/>
        <v>3109.6414103525881</v>
      </c>
      <c r="J30" s="2">
        <v>26</v>
      </c>
      <c r="K30" s="8">
        <v>16200</v>
      </c>
    </row>
    <row r="31" spans="1:11" ht="409.6">
      <c r="A31" s="11">
        <v>13700</v>
      </c>
      <c r="B31" s="9">
        <f t="shared" si="3"/>
        <v>3.870967741935484</v>
      </c>
      <c r="C31" s="6">
        <f t="shared" si="0"/>
        <v>0.14241018448592069</v>
      </c>
      <c r="D31" s="6">
        <f t="shared" si="4"/>
        <v>3.7959489872468115</v>
      </c>
      <c r="E31" s="6">
        <f t="shared" si="5"/>
        <v>3.9421728341784443</v>
      </c>
      <c r="F31" s="2">
        <v>27</v>
      </c>
      <c r="G31" s="7">
        <f t="shared" si="1"/>
        <v>3109.6414103525881</v>
      </c>
      <c r="H31" s="7">
        <f t="shared" si="6"/>
        <v>3169.5346980557852</v>
      </c>
      <c r="I31" s="7">
        <f t="shared" si="2"/>
        <v>3229.4279857589818</v>
      </c>
      <c r="J31" s="2">
        <v>27</v>
      </c>
      <c r="K31" s="8">
        <v>13700</v>
      </c>
    </row>
    <row r="32" spans="1:11" ht="409.6">
      <c r="A32" s="11">
        <v>11500</v>
      </c>
      <c r="B32" s="9">
        <f t="shared" si="3"/>
        <v>4.0133779264214047</v>
      </c>
      <c r="C32" s="6">
        <f t="shared" si="0"/>
        <v>0.15256548618057408</v>
      </c>
      <c r="D32" s="6">
        <f t="shared" si="4"/>
        <v>3.9421728341784443</v>
      </c>
      <c r="E32" s="6">
        <f t="shared" si="5"/>
        <v>4.0896606695116917</v>
      </c>
      <c r="F32" s="2">
        <v>28</v>
      </c>
      <c r="G32" s="7">
        <f t="shared" si="1"/>
        <v>3229.4279857589818</v>
      </c>
      <c r="H32" s="7">
        <f t="shared" si="6"/>
        <v>3289.8390031114795</v>
      </c>
      <c r="I32" s="7">
        <f t="shared" si="2"/>
        <v>3350.2500204639778</v>
      </c>
      <c r="J32" s="2">
        <v>28</v>
      </c>
      <c r="K32" s="8">
        <v>11500</v>
      </c>
    </row>
    <row r="33" spans="1:15" ht="409.6">
      <c r="A33" s="11">
        <v>9310</v>
      </c>
      <c r="B33" s="9">
        <f t="shared" si="3"/>
        <v>4.1659434126019788</v>
      </c>
      <c r="C33" s="6">
        <f t="shared" si="0"/>
        <v>0.13513185621522528</v>
      </c>
      <c r="D33" s="6">
        <f t="shared" si="4"/>
        <v>4.0896606695116917</v>
      </c>
      <c r="E33" s="6">
        <f t="shared" si="5"/>
        <v>4.2335093407095918</v>
      </c>
      <c r="F33" s="2">
        <v>29</v>
      </c>
      <c r="G33" s="7">
        <f t="shared" si="1"/>
        <v>3350.2500204639778</v>
      </c>
      <c r="H33" s="7">
        <f t="shared" si="6"/>
        <v>3409.1704361866377</v>
      </c>
      <c r="I33" s="7">
        <f t="shared" si="2"/>
        <v>3468.0908519092977</v>
      </c>
      <c r="J33" s="2">
        <v>29</v>
      </c>
      <c r="K33" s="8">
        <v>9310</v>
      </c>
    </row>
    <row r="34" spans="1:15" ht="409.6">
      <c r="A34" s="11">
        <v>7500</v>
      </c>
      <c r="B34" s="9">
        <f t="shared" si="3"/>
        <v>4.301075268817204</v>
      </c>
      <c r="C34" s="6">
        <f t="shared" si="0"/>
        <v>0.13843638490088672</v>
      </c>
      <c r="D34" s="6">
        <f t="shared" si="4"/>
        <v>4.2335093407095918</v>
      </c>
      <c r="E34" s="6">
        <f t="shared" si="5"/>
        <v>4.3702934612676474</v>
      </c>
      <c r="F34" s="2">
        <v>30</v>
      </c>
      <c r="G34" s="7">
        <f t="shared" si="1"/>
        <v>3468.0908519092977</v>
      </c>
      <c r="H34" s="7">
        <f t="shared" si="6"/>
        <v>3524.1176276898773</v>
      </c>
      <c r="I34" s="7">
        <f t="shared" si="2"/>
        <v>3580.1444034704568</v>
      </c>
      <c r="J34" s="2">
        <v>30</v>
      </c>
      <c r="K34" s="8">
        <v>7500</v>
      </c>
    </row>
    <row r="35" spans="1:15" ht="409.6">
      <c r="A35" s="11">
        <v>5760</v>
      </c>
      <c r="B35" s="9">
        <f t="shared" si="3"/>
        <v>4.4395116537180908</v>
      </c>
      <c r="C35" s="6">
        <f t="shared" si="0"/>
        <v>0.14764430958466157</v>
      </c>
      <c r="D35" s="6">
        <f t="shared" si="4"/>
        <v>4.3702934612676474</v>
      </c>
      <c r="E35" s="6">
        <f t="shared" si="5"/>
        <v>4.5133338085104215</v>
      </c>
      <c r="F35" s="2">
        <v>31</v>
      </c>
      <c r="G35" s="7">
        <f t="shared" si="1"/>
        <v>3580.1444034704568</v>
      </c>
      <c r="H35" s="7">
        <f t="shared" si="6"/>
        <v>3638.7337297010972</v>
      </c>
      <c r="I35" s="7">
        <f t="shared" si="2"/>
        <v>3697.3230559317371</v>
      </c>
      <c r="J35" s="2">
        <v>31</v>
      </c>
      <c r="K35" s="8">
        <v>5760</v>
      </c>
    </row>
    <row r="36" spans="1:15" ht="409.6">
      <c r="A36" s="11">
        <v>4020</v>
      </c>
      <c r="B36" s="9">
        <f t="shared" si="3"/>
        <v>4.5871559633027523</v>
      </c>
      <c r="C36" s="6">
        <f t="shared" si="0"/>
        <v>0.18421580608094512</v>
      </c>
      <c r="D36" s="6">
        <f t="shared" si="4"/>
        <v>4.5133338085104215</v>
      </c>
      <c r="E36" s="6">
        <f t="shared" si="5"/>
        <v>4.6792638663432253</v>
      </c>
      <c r="F36" s="2">
        <v>32</v>
      </c>
      <c r="G36" s="7">
        <f t="shared" si="1"/>
        <v>3697.3230559317371</v>
      </c>
      <c r="H36" s="7">
        <f t="shared" si="6"/>
        <v>3765.2880076200536</v>
      </c>
      <c r="I36" s="7">
        <f t="shared" si="2"/>
        <v>3833.25295930837</v>
      </c>
      <c r="J36" s="2">
        <v>32</v>
      </c>
      <c r="K36" s="8">
        <v>4000</v>
      </c>
    </row>
    <row r="37" spans="1:15" ht="409.6">
      <c r="A37" s="11">
        <v>2000</v>
      </c>
      <c r="B37" s="9">
        <f t="shared" si="3"/>
        <v>4.7713717693836974</v>
      </c>
      <c r="C37" s="6">
        <f t="shared" si="0"/>
        <v>0.14676179892712859</v>
      </c>
      <c r="D37" s="6">
        <f t="shared" si="4"/>
        <v>4.6792638663432253</v>
      </c>
      <c r="E37" s="6">
        <f t="shared" si="5"/>
        <v>4.8447526688472617</v>
      </c>
      <c r="F37" s="2">
        <v>33</v>
      </c>
      <c r="G37" s="7">
        <f t="shared" si="1"/>
        <v>3833.25295930837</v>
      </c>
      <c r="H37" s="7">
        <f t="shared" si="6"/>
        <v>3901.0371728140235</v>
      </c>
      <c r="I37" s="7">
        <f t="shared" si="2"/>
        <v>3968.821386319677</v>
      </c>
      <c r="J37" s="2">
        <v>33</v>
      </c>
      <c r="K37" s="8">
        <v>2000</v>
      </c>
    </row>
    <row r="38" spans="1:15" ht="409.6">
      <c r="A38" s="11">
        <v>499</v>
      </c>
      <c r="B38" s="9">
        <f t="shared" si="3"/>
        <v>4.918133568310826</v>
      </c>
      <c r="C38" s="6">
        <f t="shared" si="0"/>
        <v>-4.918133568310826</v>
      </c>
      <c r="D38" s="6">
        <f t="shared" si="4"/>
        <v>4.8447526688472617</v>
      </c>
      <c r="E38" s="6">
        <f t="shared" si="5"/>
        <v>2.459066784155413</v>
      </c>
      <c r="F38" s="2">
        <v>34</v>
      </c>
      <c r="G38" s="7">
        <f t="shared" si="1"/>
        <v>3968.821386319677</v>
      </c>
      <c r="H38" s="7">
        <f t="shared" si="6"/>
        <v>4032.4106931598385</v>
      </c>
      <c r="I38" s="7">
        <v>4096</v>
      </c>
      <c r="J38" s="2">
        <v>34</v>
      </c>
      <c r="K38" s="8">
        <v>500</v>
      </c>
    </row>
    <row r="41" spans="1:15" ht="409.6">
      <c r="A41" s="4" t="s">
        <v>17</v>
      </c>
      <c r="M41" t="s">
        <v>574</v>
      </c>
      <c r="N41">
        <v>24</v>
      </c>
    </row>
    <row r="42" spans="1:15" ht="15">
      <c r="A42" s="6" t="s">
        <v>9</v>
      </c>
      <c r="B42" s="9" t="s">
        <v>10</v>
      </c>
      <c r="C42" s="6" t="s">
        <v>11</v>
      </c>
      <c r="D42" s="6" t="s">
        <v>7</v>
      </c>
      <c r="E42" s="6" t="s">
        <v>8</v>
      </c>
      <c r="F42" s="6" t="s">
        <v>6</v>
      </c>
      <c r="I42" s="7">
        <v>0</v>
      </c>
      <c r="J42" s="6" t="s">
        <v>13</v>
      </c>
      <c r="K42" s="6" t="s">
        <v>12</v>
      </c>
      <c r="M42" t="s">
        <v>14</v>
      </c>
      <c r="N42">
        <v>80600</v>
      </c>
    </row>
    <row r="43" spans="1:15" ht="409.6">
      <c r="A43" s="6" t="s">
        <v>18</v>
      </c>
      <c r="B43" s="9">
        <v>0</v>
      </c>
      <c r="C43" s="6" t="s">
        <v>18</v>
      </c>
      <c r="D43" s="6">
        <v>0</v>
      </c>
      <c r="E43" s="6">
        <v>0.33850000000000002</v>
      </c>
      <c r="F43" s="2">
        <v>0</v>
      </c>
      <c r="G43" s="7"/>
      <c r="H43" s="7"/>
      <c r="J43" s="2">
        <v>0</v>
      </c>
      <c r="K43" s="8" t="s">
        <v>18</v>
      </c>
      <c r="M43" t="s">
        <v>15</v>
      </c>
      <c r="N43">
        <v>10000</v>
      </c>
    </row>
    <row r="44" spans="1:15" ht="409.6">
      <c r="A44" s="12">
        <v>634000</v>
      </c>
      <c r="B44" s="9">
        <f>$N$41*$N$43/($N$43+$N$42+A44)</f>
        <v>0.33121722329561137</v>
      </c>
      <c r="C44" s="6">
        <f t="shared" ref="C44:C46" si="7">B45-B44</f>
        <v>0.23669569672331908</v>
      </c>
      <c r="D44" s="6">
        <f>(B44+B43)/2</f>
        <v>0.16560861164780569</v>
      </c>
      <c r="E44" s="6">
        <f>(B45+B44)/2</f>
        <v>0.44956507165727089</v>
      </c>
      <c r="F44" s="2">
        <v>1</v>
      </c>
      <c r="G44" s="7">
        <f>(D44*2^12)/3</f>
        <v>226.11095776980403</v>
      </c>
      <c r="H44" s="7">
        <f>B44*4096/3</f>
        <v>452.22191553960806</v>
      </c>
      <c r="I44" s="7">
        <f>(E44*2^12)/3</f>
        <v>613.80617783606056</v>
      </c>
      <c r="J44" s="2">
        <v>1</v>
      </c>
      <c r="K44" s="13">
        <v>634000</v>
      </c>
      <c r="N44" s="7">
        <f>H44-G44</f>
        <v>226.11095776980403</v>
      </c>
      <c r="O44" s="7">
        <f>I44-H44</f>
        <v>161.58426229645249</v>
      </c>
    </row>
    <row r="45" spans="1:15" ht="409.6">
      <c r="A45" s="6">
        <v>332000</v>
      </c>
      <c r="B45" s="9">
        <f t="shared" ref="B45:B60" si="8">$N$41*$N$43/($N$43+$N$42+A45)</f>
        <v>0.56791292001893046</v>
      </c>
      <c r="C45" s="6">
        <f t="shared" si="7"/>
        <v>0.21742739411719525</v>
      </c>
      <c r="D45" s="6">
        <f t="shared" ref="D45:D60" si="9">(B45+B44)/2</f>
        <v>0.44956507165727089</v>
      </c>
      <c r="E45" s="6">
        <f t="shared" ref="E45:E60" si="10">(B46+B45)/2</f>
        <v>0.67662661707752814</v>
      </c>
      <c r="F45" s="2">
        <v>2</v>
      </c>
      <c r="G45" s="7">
        <f t="shared" ref="G45:G60" si="11">(D45*2^12)/3</f>
        <v>613.80617783606056</v>
      </c>
      <c r="H45" s="7">
        <f t="shared" ref="H45:H60" si="12">B45*4096/3</f>
        <v>775.39044013251305</v>
      </c>
      <c r="I45" s="7">
        <f t="shared" ref="I45:I60" si="13">(E45*2^12)/3</f>
        <v>923.82087451651842</v>
      </c>
      <c r="J45" s="2">
        <v>2</v>
      </c>
      <c r="K45" s="8">
        <v>332000</v>
      </c>
      <c r="L45" t="s">
        <v>81</v>
      </c>
      <c r="N45" s="7">
        <f t="shared" ref="N45:N60" si="14">H45-G45</f>
        <v>161.58426229645249</v>
      </c>
      <c r="O45" s="7">
        <f t="shared" ref="O45:O60" si="15">I45-H45</f>
        <v>148.43043438400537</v>
      </c>
    </row>
    <row r="46" spans="1:15" ht="409.6">
      <c r="A46" s="12">
        <v>215000</v>
      </c>
      <c r="B46" s="9">
        <f t="shared" si="8"/>
        <v>0.78534031413612571</v>
      </c>
      <c r="C46" s="6">
        <f t="shared" si="7"/>
        <v>0.19585347163656441</v>
      </c>
      <c r="D46" s="6">
        <f t="shared" si="9"/>
        <v>0.67662661707752814</v>
      </c>
      <c r="E46" s="6">
        <f t="shared" si="10"/>
        <v>0.88326704995440797</v>
      </c>
      <c r="F46" s="2">
        <v>3</v>
      </c>
      <c r="G46" s="7">
        <f t="shared" si="11"/>
        <v>923.82087451651842</v>
      </c>
      <c r="H46" s="7">
        <f t="shared" si="12"/>
        <v>1072.2513089005236</v>
      </c>
      <c r="I46" s="7">
        <f t="shared" si="13"/>
        <v>1205.9539455377517</v>
      </c>
      <c r="J46" s="2">
        <v>3</v>
      </c>
      <c r="K46" s="13">
        <v>215000</v>
      </c>
      <c r="N46" s="7">
        <f t="shared" si="14"/>
        <v>148.43043438400514</v>
      </c>
      <c r="O46" s="7">
        <f t="shared" si="15"/>
        <v>133.70263663722812</v>
      </c>
    </row>
    <row r="47" spans="1:15" ht="409.6">
      <c r="A47" s="6">
        <v>154000</v>
      </c>
      <c r="B47" s="9">
        <f t="shared" si="8"/>
        <v>0.98119378577269012</v>
      </c>
      <c r="C47" s="6">
        <f>B48-B47</f>
        <v>0.18612138932458622</v>
      </c>
      <c r="D47" s="6">
        <f t="shared" si="9"/>
        <v>0.88326704995440797</v>
      </c>
      <c r="E47" s="6">
        <f t="shared" si="10"/>
        <v>1.0742544804349832</v>
      </c>
      <c r="F47" s="2">
        <v>4</v>
      </c>
      <c r="G47" s="7">
        <f t="shared" si="11"/>
        <v>1205.9539455377517</v>
      </c>
      <c r="H47" s="7">
        <f t="shared" si="12"/>
        <v>1339.6565821749796</v>
      </c>
      <c r="I47" s="7">
        <f t="shared" si="13"/>
        <v>1466.7154506205636</v>
      </c>
      <c r="J47" s="2">
        <v>4</v>
      </c>
      <c r="K47" s="8">
        <v>154000</v>
      </c>
      <c r="L47" t="s">
        <v>575</v>
      </c>
      <c r="N47" s="7">
        <f t="shared" si="14"/>
        <v>133.7026366372279</v>
      </c>
      <c r="O47" s="7">
        <f t="shared" si="15"/>
        <v>127.05886844558404</v>
      </c>
    </row>
    <row r="48" spans="1:15" ht="409.6">
      <c r="A48" s="6">
        <v>115000</v>
      </c>
      <c r="B48" s="9">
        <f t="shared" si="8"/>
        <v>1.1673151750972763</v>
      </c>
      <c r="C48" s="6">
        <f t="shared" ref="C48" si="16">B49-B48</f>
        <v>0.15499887448950056</v>
      </c>
      <c r="D48" s="6">
        <f t="shared" si="9"/>
        <v>1.0742544804349832</v>
      </c>
      <c r="E48" s="6">
        <f t="shared" si="10"/>
        <v>1.2448146123420267</v>
      </c>
      <c r="F48" s="2">
        <v>5</v>
      </c>
      <c r="G48" s="7">
        <f t="shared" si="11"/>
        <v>1466.7154506205636</v>
      </c>
      <c r="H48" s="7">
        <f t="shared" si="12"/>
        <v>1593.7743190661479</v>
      </c>
      <c r="I48" s="7">
        <f t="shared" si="13"/>
        <v>1699.5868840509804</v>
      </c>
      <c r="J48" s="2">
        <v>5</v>
      </c>
      <c r="K48" s="8">
        <v>115000</v>
      </c>
      <c r="N48" s="7">
        <f t="shared" si="14"/>
        <v>127.05886844558427</v>
      </c>
      <c r="O48" s="7">
        <f t="shared" si="15"/>
        <v>105.81256498483253</v>
      </c>
    </row>
    <row r="49" spans="1:15" ht="409.6">
      <c r="A49" s="6">
        <v>90900</v>
      </c>
      <c r="B49" s="9">
        <f t="shared" si="8"/>
        <v>1.3223140495867769</v>
      </c>
      <c r="C49" s="6">
        <f>B50-B49</f>
        <v>0.15825350130773264</v>
      </c>
      <c r="D49" s="6">
        <f t="shared" si="9"/>
        <v>1.2448146123420267</v>
      </c>
      <c r="E49" s="6">
        <f t="shared" si="10"/>
        <v>1.4014408002406431</v>
      </c>
      <c r="F49" s="2">
        <v>6</v>
      </c>
      <c r="G49" s="7">
        <f t="shared" si="11"/>
        <v>1699.5868840509804</v>
      </c>
      <c r="H49" s="7">
        <f t="shared" si="12"/>
        <v>1805.3994490358127</v>
      </c>
      <c r="I49" s="7">
        <f t="shared" si="13"/>
        <v>1913.4338392618913</v>
      </c>
      <c r="J49" s="2">
        <v>6</v>
      </c>
      <c r="K49" s="8">
        <v>90900</v>
      </c>
      <c r="L49" t="s">
        <v>80</v>
      </c>
      <c r="N49" s="7">
        <f t="shared" si="14"/>
        <v>105.81256498483231</v>
      </c>
      <c r="O49" s="7">
        <f t="shared" si="15"/>
        <v>108.03439022607859</v>
      </c>
    </row>
    <row r="50" spans="1:15" ht="409.6">
      <c r="A50" s="6">
        <v>71500</v>
      </c>
      <c r="B50" s="9">
        <f t="shared" si="8"/>
        <v>1.4805675508945095</v>
      </c>
      <c r="C50" s="6">
        <f t="shared" ref="C50:C59" si="17">B51-B50</f>
        <v>0.15430983330167569</v>
      </c>
      <c r="D50" s="6">
        <f t="shared" si="9"/>
        <v>1.4014408002406431</v>
      </c>
      <c r="E50" s="6">
        <f t="shared" si="10"/>
        <v>1.5577224675453474</v>
      </c>
      <c r="F50" s="2">
        <v>7</v>
      </c>
      <c r="G50" s="7">
        <f t="shared" si="11"/>
        <v>1913.4338392618913</v>
      </c>
      <c r="H50" s="7">
        <f t="shared" si="12"/>
        <v>2021.4682294879703</v>
      </c>
      <c r="I50" s="7">
        <f t="shared" si="13"/>
        <v>2126.8104090219144</v>
      </c>
      <c r="J50" s="2">
        <v>7</v>
      </c>
      <c r="K50" s="8">
        <v>71500</v>
      </c>
      <c r="N50" s="7">
        <f t="shared" si="14"/>
        <v>108.03439022607904</v>
      </c>
      <c r="O50" s="7">
        <f t="shared" si="15"/>
        <v>105.34217953394409</v>
      </c>
    </row>
    <row r="51" spans="1:15" ht="409.6">
      <c r="A51" s="6">
        <v>56200</v>
      </c>
      <c r="B51" s="9">
        <f t="shared" si="8"/>
        <v>1.6348773841961852</v>
      </c>
      <c r="C51" s="6">
        <f t="shared" si="17"/>
        <v>0.14553804607087706</v>
      </c>
      <c r="D51" s="6">
        <f t="shared" si="9"/>
        <v>1.5577224675453474</v>
      </c>
      <c r="E51" s="6">
        <f t="shared" si="10"/>
        <v>1.7076464072316238</v>
      </c>
      <c r="F51" s="2">
        <v>8</v>
      </c>
      <c r="G51" s="7">
        <f t="shared" si="11"/>
        <v>2126.8104090219144</v>
      </c>
      <c r="H51" s="7">
        <f t="shared" si="12"/>
        <v>2232.1525885558581</v>
      </c>
      <c r="I51" s="7">
        <f t="shared" si="13"/>
        <v>2331.5065613402435</v>
      </c>
      <c r="J51" s="2">
        <v>8</v>
      </c>
      <c r="K51" s="8">
        <v>56200</v>
      </c>
      <c r="N51" s="7">
        <f t="shared" si="14"/>
        <v>105.34217953394364</v>
      </c>
      <c r="O51" s="7">
        <f t="shared" si="15"/>
        <v>99.353972784385405</v>
      </c>
    </row>
    <row r="52" spans="1:15" ht="409.6">
      <c r="A52" s="6">
        <v>44200</v>
      </c>
      <c r="B52" s="9">
        <f t="shared" si="8"/>
        <v>1.7804154302670623</v>
      </c>
      <c r="C52" s="6">
        <f t="shared" si="17"/>
        <v>0.13346016781906211</v>
      </c>
      <c r="D52" s="6">
        <f t="shared" si="9"/>
        <v>1.7076464072316238</v>
      </c>
      <c r="E52" s="6">
        <f t="shared" si="10"/>
        <v>1.8471455141765933</v>
      </c>
      <c r="F52" s="2">
        <v>9</v>
      </c>
      <c r="G52" s="7">
        <f t="shared" si="11"/>
        <v>2331.5065613402435</v>
      </c>
      <c r="H52" s="7">
        <f t="shared" si="12"/>
        <v>2430.8605341246289</v>
      </c>
      <c r="I52" s="7">
        <f t="shared" si="13"/>
        <v>2521.9693420224421</v>
      </c>
      <c r="J52" s="2">
        <v>9</v>
      </c>
      <c r="K52" s="8">
        <v>44200</v>
      </c>
      <c r="N52" s="7">
        <f t="shared" si="14"/>
        <v>99.353972784385405</v>
      </c>
      <c r="O52" s="7">
        <f t="shared" si="15"/>
        <v>91.108807897813222</v>
      </c>
    </row>
    <row r="53" spans="1:15" ht="409.6">
      <c r="A53" s="11">
        <v>34800</v>
      </c>
      <c r="B53" s="9">
        <f t="shared" si="8"/>
        <v>1.9138755980861244</v>
      </c>
      <c r="C53" s="6">
        <f t="shared" si="17"/>
        <v>0.12002270699862128</v>
      </c>
      <c r="D53" s="6">
        <f t="shared" si="9"/>
        <v>1.8471455141765933</v>
      </c>
      <c r="E53" s="6">
        <f t="shared" si="10"/>
        <v>1.9738869515854351</v>
      </c>
      <c r="F53" s="2">
        <v>10</v>
      </c>
      <c r="G53" s="7">
        <f t="shared" si="11"/>
        <v>2521.9693420224421</v>
      </c>
      <c r="H53" s="7">
        <f t="shared" si="12"/>
        <v>2613.0781499202553</v>
      </c>
      <c r="I53" s="7">
        <f t="shared" si="13"/>
        <v>2695.0136512313143</v>
      </c>
      <c r="J53" s="2">
        <v>10</v>
      </c>
      <c r="K53" s="8">
        <v>34800</v>
      </c>
      <c r="N53" s="7">
        <f t="shared" si="14"/>
        <v>91.108807897813222</v>
      </c>
      <c r="O53" s="7">
        <f t="shared" si="15"/>
        <v>81.935501311058943</v>
      </c>
    </row>
    <row r="54" spans="1:15" ht="409.6">
      <c r="A54" s="11">
        <v>27400</v>
      </c>
      <c r="B54" s="9">
        <f t="shared" si="8"/>
        <v>2.0338983050847457</v>
      </c>
      <c r="C54" s="6">
        <f t="shared" si="17"/>
        <v>0.1070472792149868</v>
      </c>
      <c r="D54" s="6">
        <f t="shared" si="9"/>
        <v>1.9738869515854351</v>
      </c>
      <c r="E54" s="6">
        <f t="shared" si="10"/>
        <v>2.0874219446922391</v>
      </c>
      <c r="F54" s="2">
        <v>11</v>
      </c>
      <c r="G54" s="7">
        <f t="shared" si="11"/>
        <v>2695.0136512313143</v>
      </c>
      <c r="H54" s="7">
        <f t="shared" si="12"/>
        <v>2776.9491525423728</v>
      </c>
      <c r="I54" s="7">
        <f t="shared" si="13"/>
        <v>2850.0267618198036</v>
      </c>
      <c r="J54" s="2">
        <v>11</v>
      </c>
      <c r="K54" s="8">
        <v>27400</v>
      </c>
      <c r="N54" s="7">
        <f t="shared" si="14"/>
        <v>81.935501311058488</v>
      </c>
      <c r="O54" s="7">
        <f t="shared" si="15"/>
        <v>73.077609277430838</v>
      </c>
    </row>
    <row r="55" spans="1:15" ht="409.6">
      <c r="A55" s="11">
        <v>21500</v>
      </c>
      <c r="B55" s="9">
        <f t="shared" si="8"/>
        <v>2.1409455842997325</v>
      </c>
      <c r="C55" s="6">
        <f t="shared" si="17"/>
        <v>0.10624542693622274</v>
      </c>
      <c r="D55" s="6">
        <f t="shared" si="9"/>
        <v>2.0874219446922391</v>
      </c>
      <c r="E55" s="6">
        <f t="shared" si="10"/>
        <v>2.1940682977678438</v>
      </c>
      <c r="F55" s="2">
        <v>12</v>
      </c>
      <c r="G55" s="7">
        <f t="shared" si="11"/>
        <v>2850.0267618198036</v>
      </c>
      <c r="H55" s="7">
        <f t="shared" si="12"/>
        <v>2923.1043710972349</v>
      </c>
      <c r="I55" s="7">
        <f t="shared" si="13"/>
        <v>2995.6345825523626</v>
      </c>
      <c r="J55" s="2">
        <v>12</v>
      </c>
      <c r="K55" s="8">
        <v>21500</v>
      </c>
      <c r="N55" s="7">
        <f t="shared" si="14"/>
        <v>73.077609277431293</v>
      </c>
      <c r="O55" s="7">
        <f t="shared" si="15"/>
        <v>72.530211455127755</v>
      </c>
    </row>
    <row r="56" spans="1:15" ht="409.6">
      <c r="A56" s="11">
        <v>16200</v>
      </c>
      <c r="B56" s="9">
        <f t="shared" si="8"/>
        <v>2.2471910112359552</v>
      </c>
      <c r="C56" s="6">
        <f t="shared" si="17"/>
        <v>0.10344561951820719</v>
      </c>
      <c r="D56" s="6">
        <f t="shared" si="9"/>
        <v>2.1940682977678438</v>
      </c>
      <c r="E56" s="6">
        <f t="shared" si="10"/>
        <v>2.2989138209950588</v>
      </c>
      <c r="F56" s="2">
        <v>13</v>
      </c>
      <c r="G56" s="7">
        <f t="shared" si="11"/>
        <v>2995.6345825523626</v>
      </c>
      <c r="H56" s="7">
        <f t="shared" si="12"/>
        <v>3068.1647940074909</v>
      </c>
      <c r="I56" s="7">
        <f t="shared" si="13"/>
        <v>3138.7836702652535</v>
      </c>
      <c r="J56" s="2">
        <v>13</v>
      </c>
      <c r="K56" s="8">
        <v>16200</v>
      </c>
      <c r="N56" s="7">
        <f t="shared" si="14"/>
        <v>72.53021145512821</v>
      </c>
      <c r="O56" s="7">
        <f t="shared" si="15"/>
        <v>70.618876257762622</v>
      </c>
    </row>
    <row r="57" spans="1:15" ht="409.6">
      <c r="A57" s="11">
        <v>11500</v>
      </c>
      <c r="B57" s="9">
        <f t="shared" si="8"/>
        <v>2.3506366307541624</v>
      </c>
      <c r="C57" s="6">
        <f t="shared" si="17"/>
        <v>9.5846549673971992E-2</v>
      </c>
      <c r="D57" s="6">
        <f t="shared" si="9"/>
        <v>2.2989138209950588</v>
      </c>
      <c r="E57" s="6">
        <f t="shared" si="10"/>
        <v>2.3985599055911484</v>
      </c>
      <c r="F57" s="2">
        <v>14</v>
      </c>
      <c r="G57" s="7">
        <f t="shared" si="11"/>
        <v>3138.7836702652535</v>
      </c>
      <c r="H57" s="7">
        <f t="shared" si="12"/>
        <v>3209.4025465230166</v>
      </c>
      <c r="I57" s="7">
        <f t="shared" si="13"/>
        <v>3274.8337911004478</v>
      </c>
      <c r="J57" s="2">
        <v>14</v>
      </c>
      <c r="K57" s="8">
        <v>11500</v>
      </c>
      <c r="N57" s="7">
        <f t="shared" si="14"/>
        <v>70.618876257763077</v>
      </c>
      <c r="O57" s="7">
        <f t="shared" si="15"/>
        <v>65.431244577431244</v>
      </c>
    </row>
    <row r="58" spans="1:15" ht="409.6">
      <c r="A58" s="11">
        <v>7500</v>
      </c>
      <c r="B58" s="9">
        <f t="shared" si="8"/>
        <v>2.4464831804281344</v>
      </c>
      <c r="C58" s="6">
        <f t="shared" si="17"/>
        <v>9.0514705406960605E-2</v>
      </c>
      <c r="D58" s="6">
        <f t="shared" si="9"/>
        <v>2.3985599055911484</v>
      </c>
      <c r="E58" s="6">
        <f t="shared" si="10"/>
        <v>2.4917405331316145</v>
      </c>
      <c r="F58" s="2">
        <v>15</v>
      </c>
      <c r="G58" s="7">
        <f t="shared" si="11"/>
        <v>3274.8337911004478</v>
      </c>
      <c r="H58" s="7">
        <f t="shared" si="12"/>
        <v>3340.2650356778795</v>
      </c>
      <c r="I58" s="7">
        <f t="shared" si="13"/>
        <v>3402.0564079023643</v>
      </c>
      <c r="J58" s="2">
        <v>15</v>
      </c>
      <c r="K58" s="8">
        <v>7500</v>
      </c>
      <c r="N58" s="7">
        <f t="shared" si="14"/>
        <v>65.431244577431698</v>
      </c>
      <c r="O58" s="7">
        <f t="shared" si="15"/>
        <v>61.791372224484803</v>
      </c>
    </row>
    <row r="59" spans="1:15" ht="409.6">
      <c r="A59" s="11">
        <v>4000</v>
      </c>
      <c r="B59" s="9">
        <f t="shared" si="8"/>
        <v>2.536997885835095</v>
      </c>
      <c r="C59" s="6">
        <f t="shared" si="17"/>
        <v>9.7498650899666028E-2</v>
      </c>
      <c r="D59" s="6">
        <f t="shared" si="9"/>
        <v>2.4917405331316145</v>
      </c>
      <c r="E59" s="6">
        <f t="shared" si="10"/>
        <v>2.5857472112849278</v>
      </c>
      <c r="F59" s="2">
        <v>16</v>
      </c>
      <c r="G59" s="7">
        <f t="shared" si="11"/>
        <v>3402.0564079023643</v>
      </c>
      <c r="H59" s="7">
        <f t="shared" si="12"/>
        <v>3463.8477801268496</v>
      </c>
      <c r="I59" s="7">
        <f t="shared" si="13"/>
        <v>3530.4068591410214</v>
      </c>
      <c r="J59" s="2">
        <v>16</v>
      </c>
      <c r="K59" s="8">
        <v>4000</v>
      </c>
      <c r="N59" s="7">
        <f t="shared" si="14"/>
        <v>61.791372224485258</v>
      </c>
      <c r="O59" s="7">
        <f t="shared" si="15"/>
        <v>66.559079014171857</v>
      </c>
    </row>
    <row r="60" spans="1:15" ht="409.6">
      <c r="A60" s="11">
        <v>499</v>
      </c>
      <c r="B60" s="9">
        <f t="shared" si="8"/>
        <v>2.634496536734761</v>
      </c>
      <c r="C60" s="6">
        <f>3.2-B60</f>
        <v>0.56550346326523915</v>
      </c>
      <c r="D60" s="6">
        <f t="shared" si="9"/>
        <v>2.5857472112849278</v>
      </c>
      <c r="E60" s="6">
        <f t="shared" si="10"/>
        <v>1.3172482683673805</v>
      </c>
      <c r="F60" s="2">
        <v>17</v>
      </c>
      <c r="G60" s="7">
        <f t="shared" si="11"/>
        <v>3530.4068591410214</v>
      </c>
      <c r="H60" s="7">
        <f t="shared" si="12"/>
        <v>3596.9659381551937</v>
      </c>
      <c r="I60" s="7">
        <f t="shared" si="13"/>
        <v>1798.4829690775969</v>
      </c>
      <c r="J60" s="2">
        <v>17</v>
      </c>
      <c r="K60" s="8">
        <v>500</v>
      </c>
      <c r="N60" s="7">
        <f t="shared" si="14"/>
        <v>66.559079014172312</v>
      </c>
      <c r="O60" s="7">
        <f t="shared" si="15"/>
        <v>-1798.4829690775969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3" sqref="G3"/>
    </sheetView>
  </sheetViews>
  <sheetFormatPr defaultRowHeight="14.25"/>
  <cols>
    <col min="1" max="1" width="9" style="15"/>
    <col min="2" max="2" width="11.375" style="15" bestFit="1" customWidth="1"/>
    <col min="3" max="3" width="9.125" style="15" bestFit="1" customWidth="1"/>
    <col min="4" max="4" width="10.875" style="15" bestFit="1" customWidth="1"/>
    <col min="5" max="5" width="8.875" style="15" bestFit="1" customWidth="1"/>
    <col min="6" max="6" width="5.625" style="15" bestFit="1" customWidth="1"/>
  </cols>
  <sheetData>
    <row r="1" spans="1:8">
      <c r="A1" s="16"/>
      <c r="B1" s="16"/>
      <c r="C1" s="16"/>
      <c r="D1" s="16"/>
      <c r="E1" s="16"/>
      <c r="F1" s="16"/>
      <c r="G1" s="16"/>
      <c r="H1" s="16"/>
    </row>
    <row r="2" spans="1:8">
      <c r="A2" s="17"/>
      <c r="B2" s="17" t="s">
        <v>35</v>
      </c>
      <c r="C2" s="17" t="s">
        <v>41</v>
      </c>
      <c r="D2" s="17" t="s">
        <v>42</v>
      </c>
      <c r="E2" s="17" t="s">
        <v>43</v>
      </c>
      <c r="F2" s="17" t="s">
        <v>44</v>
      </c>
    </row>
    <row r="3" spans="1:8">
      <c r="A3" s="17" t="s">
        <v>36</v>
      </c>
      <c r="B3" s="17">
        <v>202.3</v>
      </c>
      <c r="C3" s="17">
        <v>66.099999999999994</v>
      </c>
      <c r="D3" s="17">
        <v>746.6</v>
      </c>
      <c r="E3" s="17">
        <v>759.3</v>
      </c>
      <c r="F3" s="17"/>
    </row>
    <row r="4" spans="1:8">
      <c r="A4" s="17" t="s">
        <v>37</v>
      </c>
      <c r="B4" s="17">
        <v>198.5</v>
      </c>
      <c r="C4" s="17">
        <v>59.7</v>
      </c>
      <c r="D4" s="17">
        <v>744.8</v>
      </c>
      <c r="E4" s="17">
        <v>758.7</v>
      </c>
      <c r="F4" s="17"/>
    </row>
    <row r="5" spans="1:8">
      <c r="A5" s="17" t="s">
        <v>38</v>
      </c>
      <c r="B5" s="17">
        <v>262.39999999999998</v>
      </c>
      <c r="C5" s="17">
        <v>128.80000000000001</v>
      </c>
      <c r="D5" s="17">
        <v>750</v>
      </c>
      <c r="E5" s="17">
        <v>761.4</v>
      </c>
      <c r="F5" s="17"/>
      <c r="G5">
        <f>SUM(B5:F5)</f>
        <v>1902.6</v>
      </c>
    </row>
    <row r="6" spans="1:8">
      <c r="A6" s="17" t="s">
        <v>39</v>
      </c>
      <c r="B6" s="17">
        <v>7.79</v>
      </c>
      <c r="C6" s="17">
        <v>11.9</v>
      </c>
      <c r="D6" s="17">
        <v>1.1000000000000001</v>
      </c>
      <c r="E6" s="17">
        <v>0.47</v>
      </c>
      <c r="F6" s="17"/>
    </row>
    <row r="7" spans="1:8">
      <c r="A7" s="17" t="s">
        <v>40</v>
      </c>
      <c r="B7" s="17">
        <v>308</v>
      </c>
      <c r="C7" s="17">
        <v>950</v>
      </c>
      <c r="D7" s="17">
        <v>131</v>
      </c>
      <c r="E7" s="17">
        <v>142</v>
      </c>
      <c r="F7" s="17"/>
    </row>
    <row r="8" spans="1:8">
      <c r="D8" s="15" t="s">
        <v>47</v>
      </c>
      <c r="E8" s="15" t="s">
        <v>48</v>
      </c>
    </row>
    <row r="10" spans="1:8">
      <c r="D10" s="17" t="s">
        <v>42</v>
      </c>
      <c r="E10" s="17" t="s">
        <v>43</v>
      </c>
    </row>
    <row r="11" spans="1:8">
      <c r="D11" s="17">
        <v>2000</v>
      </c>
      <c r="E11" s="17">
        <v>6395</v>
      </c>
    </row>
    <row r="12" spans="1:8">
      <c r="D12" s="17">
        <v>2000</v>
      </c>
      <c r="E12" s="17">
        <v>6392</v>
      </c>
    </row>
    <row r="13" spans="1:8">
      <c r="D13" s="17">
        <v>2000</v>
      </c>
      <c r="E13" s="17">
        <v>6398</v>
      </c>
    </row>
    <row r="14" spans="1:8">
      <c r="D14" s="17">
        <v>1</v>
      </c>
      <c r="E14" s="17">
        <v>1.4</v>
      </c>
    </row>
    <row r="15" spans="1:8">
      <c r="D15" s="17">
        <v>140</v>
      </c>
      <c r="E15" s="17">
        <v>140</v>
      </c>
    </row>
    <row r="16" spans="1:8">
      <c r="D16" s="15" t="s">
        <v>45</v>
      </c>
      <c r="E16" s="1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>
      <selection activeCell="E41" sqref="E41"/>
    </sheetView>
  </sheetViews>
  <sheetFormatPr defaultRowHeight="14.25"/>
  <cols>
    <col min="1" max="1" width="17.875" bestFit="1" customWidth="1"/>
    <col min="2" max="2" width="36.125" bestFit="1" customWidth="1"/>
  </cols>
  <sheetData>
    <row r="2" spans="1:2" ht="15" thickBot="1"/>
    <row r="3" spans="1:2" ht="18.75">
      <c r="A3" s="18" t="s">
        <v>105</v>
      </c>
      <c r="B3" s="19" t="s">
        <v>106</v>
      </c>
    </row>
    <row r="4" spans="1:2">
      <c r="A4" s="20" t="s">
        <v>55</v>
      </c>
      <c r="B4" s="21" t="s">
        <v>56</v>
      </c>
    </row>
    <row r="5" spans="1:2">
      <c r="A5" s="20" t="s">
        <v>51</v>
      </c>
      <c r="B5" s="21" t="s">
        <v>52</v>
      </c>
    </row>
    <row r="6" spans="1:2">
      <c r="A6" s="22" t="s">
        <v>80</v>
      </c>
      <c r="B6" s="23" t="s">
        <v>107</v>
      </c>
    </row>
    <row r="7" spans="1:2">
      <c r="A7" s="47" t="s">
        <v>246</v>
      </c>
      <c r="B7" s="23" t="s">
        <v>247</v>
      </c>
    </row>
    <row r="8" spans="1:2">
      <c r="A8" s="22" t="s">
        <v>90</v>
      </c>
      <c r="B8" s="23" t="s">
        <v>91</v>
      </c>
    </row>
    <row r="9" spans="1:2">
      <c r="A9" s="20" t="s">
        <v>57</v>
      </c>
      <c r="B9" s="21" t="s">
        <v>58</v>
      </c>
    </row>
    <row r="10" spans="1:2">
      <c r="A10" s="20" t="s">
        <v>65</v>
      </c>
      <c r="B10" s="21" t="s">
        <v>66</v>
      </c>
    </row>
    <row r="11" spans="1:2">
      <c r="A11" s="22" t="s">
        <v>101</v>
      </c>
      <c r="B11" s="23" t="s">
        <v>102</v>
      </c>
    </row>
    <row r="12" spans="1:2">
      <c r="A12" s="20" t="s">
        <v>59</v>
      </c>
      <c r="B12" s="21" t="s">
        <v>60</v>
      </c>
    </row>
    <row r="13" spans="1:2">
      <c r="A13" s="20" t="s">
        <v>53</v>
      </c>
      <c r="B13" s="21" t="s">
        <v>54</v>
      </c>
    </row>
    <row r="14" spans="1:2">
      <c r="A14" s="22" t="s">
        <v>82</v>
      </c>
      <c r="B14" s="23" t="s">
        <v>83</v>
      </c>
    </row>
    <row r="15" spans="1:2">
      <c r="A15" s="22" t="s">
        <v>84</v>
      </c>
      <c r="B15" s="23" t="s">
        <v>85</v>
      </c>
    </row>
    <row r="16" spans="1:2">
      <c r="A16" s="22" t="s">
        <v>81</v>
      </c>
      <c r="B16" s="23" t="s">
        <v>108</v>
      </c>
    </row>
    <row r="17" spans="1:2">
      <c r="A17" s="22" t="s">
        <v>93</v>
      </c>
      <c r="B17" s="23" t="s">
        <v>94</v>
      </c>
    </row>
    <row r="18" spans="1:2">
      <c r="A18" s="20" t="s">
        <v>71</v>
      </c>
      <c r="B18" s="21" t="s">
        <v>72</v>
      </c>
    </row>
    <row r="19" spans="1:2">
      <c r="A19" s="20" t="s">
        <v>73</v>
      </c>
      <c r="B19" s="21" t="s">
        <v>74</v>
      </c>
    </row>
    <row r="20" spans="1:2">
      <c r="A20" s="22" t="s">
        <v>95</v>
      </c>
      <c r="B20" s="23" t="s">
        <v>96</v>
      </c>
    </row>
    <row r="21" spans="1:2">
      <c r="A21" s="22" t="s">
        <v>100</v>
      </c>
      <c r="B21" s="23" t="s">
        <v>109</v>
      </c>
    </row>
    <row r="22" spans="1:2">
      <c r="A22" s="22" t="s">
        <v>99</v>
      </c>
      <c r="B22" s="23" t="s">
        <v>110</v>
      </c>
    </row>
    <row r="23" spans="1:2" ht="409.6">
      <c r="A23" s="22" t="s">
        <v>92</v>
      </c>
      <c r="B23" s="23" t="s">
        <v>111</v>
      </c>
    </row>
    <row r="24" spans="1:2" ht="409.6">
      <c r="A24" s="20" t="s">
        <v>16</v>
      </c>
      <c r="B24" s="21" t="s">
        <v>79</v>
      </c>
    </row>
    <row r="25" spans="1:2" ht="409.6">
      <c r="A25" s="20" t="s">
        <v>49</v>
      </c>
      <c r="B25" s="21" t="s">
        <v>50</v>
      </c>
    </row>
    <row r="26" spans="1:2" ht="409.6">
      <c r="A26" s="22" t="s">
        <v>86</v>
      </c>
      <c r="B26" s="23" t="s">
        <v>87</v>
      </c>
    </row>
    <row r="27" spans="1:2" ht="409.6">
      <c r="A27" s="20" t="s">
        <v>63</v>
      </c>
      <c r="B27" s="21" t="s">
        <v>64</v>
      </c>
    </row>
    <row r="28" spans="1:2" ht="409.6">
      <c r="A28" s="20" t="s">
        <v>69</v>
      </c>
      <c r="B28" s="21" t="s">
        <v>70</v>
      </c>
    </row>
    <row r="29" spans="1:2" ht="409.6">
      <c r="A29" s="20" t="s">
        <v>67</v>
      </c>
      <c r="B29" s="21" t="s">
        <v>68</v>
      </c>
    </row>
    <row r="30" spans="1:2" ht="409.6">
      <c r="A30" s="20" t="s">
        <v>61</v>
      </c>
      <c r="B30" s="21" t="s">
        <v>62</v>
      </c>
    </row>
    <row r="31" spans="1:2" ht="409.6">
      <c r="A31" s="20" t="s">
        <v>75</v>
      </c>
      <c r="B31" s="21" t="s">
        <v>76</v>
      </c>
    </row>
    <row r="32" spans="1:2" ht="409.6">
      <c r="A32" s="22" t="s">
        <v>88</v>
      </c>
      <c r="B32" s="23" t="s">
        <v>89</v>
      </c>
    </row>
    <row r="33" spans="1:2" ht="409.6">
      <c r="A33" s="22" t="s">
        <v>103</v>
      </c>
      <c r="B33" s="23" t="s">
        <v>104</v>
      </c>
    </row>
    <row r="34" spans="1:2" ht="409.6">
      <c r="A34" s="22" t="s">
        <v>97</v>
      </c>
      <c r="B34" s="23" t="s">
        <v>98</v>
      </c>
    </row>
    <row r="35" spans="1:2" ht="15" thickBot="1">
      <c r="A35" s="24" t="s">
        <v>77</v>
      </c>
      <c r="B35" s="25" t="s">
        <v>78</v>
      </c>
    </row>
    <row r="36" spans="1:2" ht="409.6">
      <c r="A36" s="46"/>
      <c r="B36" s="46"/>
    </row>
    <row r="37" spans="1:2" ht="409.6">
      <c r="A37" s="46"/>
      <c r="B37" s="46"/>
    </row>
  </sheetData>
  <sortState ref="A4:B35">
    <sortCondition ref="A4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B1" zoomScale="115" zoomScaleNormal="115" workbookViewId="0">
      <selection activeCell="B27" sqref="B27:E32"/>
    </sheetView>
  </sheetViews>
  <sheetFormatPr defaultRowHeight="14.25"/>
  <cols>
    <col min="1" max="1" width="15.25" bestFit="1" customWidth="1"/>
    <col min="2" max="2" width="6" style="5" bestFit="1" customWidth="1"/>
    <col min="3" max="3" width="16.375" style="5" bestFit="1" customWidth="1"/>
    <col min="4" max="4" width="6" style="5" bestFit="1" customWidth="1"/>
    <col min="5" max="5" width="16.375" style="5" bestFit="1" customWidth="1"/>
    <col min="6" max="6" width="16.375" style="5" customWidth="1"/>
    <col min="7" max="7" width="3.875" customWidth="1"/>
    <col min="9" max="9" width="18.625" bestFit="1" customWidth="1"/>
    <col min="10" max="10" width="27.75" style="31" bestFit="1" customWidth="1"/>
    <col min="11" max="11" width="10.125" style="5" bestFit="1" customWidth="1"/>
    <col min="12" max="12" width="5.375" style="5" bestFit="1" customWidth="1"/>
    <col min="13" max="13" width="22.625" bestFit="1" customWidth="1"/>
    <col min="14" max="14" width="17.75" style="5" bestFit="1" customWidth="1"/>
    <col min="15" max="15" width="18.625" style="5" bestFit="1" customWidth="1"/>
    <col min="16" max="16" width="9" style="5"/>
  </cols>
  <sheetData>
    <row r="1" spans="1:14" ht="15.75" thickBot="1">
      <c r="A1" t="s">
        <v>208</v>
      </c>
      <c r="B1" s="26" t="s">
        <v>116</v>
      </c>
      <c r="C1" s="27" t="s">
        <v>166</v>
      </c>
      <c r="D1" s="28" t="s">
        <v>141</v>
      </c>
      <c r="E1" s="29" t="s">
        <v>169</v>
      </c>
      <c r="F1" s="31"/>
      <c r="G1" s="30"/>
      <c r="H1" s="71" t="s">
        <v>209</v>
      </c>
      <c r="I1" s="71" t="s">
        <v>527</v>
      </c>
      <c r="J1" s="70" t="s">
        <v>528</v>
      </c>
      <c r="K1" s="69" t="s">
        <v>529</v>
      </c>
      <c r="L1" s="69" t="s">
        <v>532</v>
      </c>
      <c r="M1" s="69" t="s">
        <v>535</v>
      </c>
      <c r="N1" s="5" t="s">
        <v>572</v>
      </c>
    </row>
    <row r="2" spans="1:14">
      <c r="B2" s="28" t="s">
        <v>117</v>
      </c>
      <c r="C2" s="29" t="s">
        <v>167</v>
      </c>
      <c r="D2" s="28" t="s">
        <v>142</v>
      </c>
      <c r="E2" s="29" t="s">
        <v>170</v>
      </c>
      <c r="F2" s="31"/>
      <c r="H2" s="60" t="s">
        <v>409</v>
      </c>
      <c r="I2" s="61" t="s">
        <v>360</v>
      </c>
      <c r="J2" s="62" t="s">
        <v>210</v>
      </c>
      <c r="K2" s="30" t="s">
        <v>18</v>
      </c>
      <c r="L2" s="5" t="s">
        <v>18</v>
      </c>
      <c r="N2" s="5" t="s">
        <v>5</v>
      </c>
    </row>
    <row r="3" spans="1:14">
      <c r="B3" s="28" t="s">
        <v>118</v>
      </c>
      <c r="C3" s="29" t="s">
        <v>168</v>
      </c>
      <c r="D3" s="28" t="s">
        <v>143</v>
      </c>
      <c r="E3" s="29" t="s">
        <v>171</v>
      </c>
      <c r="F3" s="31"/>
      <c r="H3" s="63" t="s">
        <v>391</v>
      </c>
      <c r="I3" s="2" t="s">
        <v>362</v>
      </c>
      <c r="J3" s="64" t="s">
        <v>204</v>
      </c>
      <c r="K3" s="30" t="s">
        <v>530</v>
      </c>
      <c r="L3" s="5">
        <v>28</v>
      </c>
      <c r="N3" s="5" t="s">
        <v>5</v>
      </c>
    </row>
    <row r="4" spans="1:14">
      <c r="B4" s="28" t="s">
        <v>119</v>
      </c>
      <c r="C4" s="29" t="s">
        <v>172</v>
      </c>
      <c r="D4" s="28" t="s">
        <v>144</v>
      </c>
      <c r="E4" s="29" t="s">
        <v>173</v>
      </c>
      <c r="F4" s="31"/>
      <c r="H4" s="63" t="s">
        <v>393</v>
      </c>
      <c r="I4" s="2" t="s">
        <v>364</v>
      </c>
      <c r="J4" s="64" t="s">
        <v>202</v>
      </c>
      <c r="K4" s="30" t="s">
        <v>530</v>
      </c>
      <c r="L4" s="5">
        <v>4</v>
      </c>
      <c r="N4" s="5" t="s">
        <v>5</v>
      </c>
    </row>
    <row r="5" spans="1:14">
      <c r="B5" s="26" t="s">
        <v>120</v>
      </c>
      <c r="C5" s="27" t="s">
        <v>174</v>
      </c>
      <c r="D5" s="28" t="s">
        <v>145</v>
      </c>
      <c r="E5" s="29" t="s">
        <v>174</v>
      </c>
      <c r="F5" s="31"/>
      <c r="H5" s="63" t="s">
        <v>392</v>
      </c>
      <c r="I5" s="2" t="s">
        <v>363</v>
      </c>
      <c r="J5" s="64" t="s">
        <v>203</v>
      </c>
      <c r="K5" s="30" t="s">
        <v>530</v>
      </c>
      <c r="L5" s="5">
        <v>29</v>
      </c>
      <c r="N5" s="5" t="s">
        <v>5</v>
      </c>
    </row>
    <row r="6" spans="1:14">
      <c r="B6" s="28" t="s">
        <v>121</v>
      </c>
      <c r="C6" s="29" t="s">
        <v>175</v>
      </c>
      <c r="D6" s="28" t="s">
        <v>146</v>
      </c>
      <c r="E6" s="29" t="s">
        <v>177</v>
      </c>
      <c r="F6" s="31"/>
      <c r="H6" s="63" t="s">
        <v>442</v>
      </c>
      <c r="I6" s="2" t="s">
        <v>367</v>
      </c>
      <c r="J6" s="65" t="s">
        <v>498</v>
      </c>
      <c r="K6" s="30" t="s">
        <v>18</v>
      </c>
      <c r="L6" s="30" t="s">
        <v>18</v>
      </c>
      <c r="N6" s="5" t="s">
        <v>5</v>
      </c>
    </row>
    <row r="7" spans="1:14">
      <c r="B7" s="28" t="s">
        <v>122</v>
      </c>
      <c r="C7" s="29" t="s">
        <v>176</v>
      </c>
      <c r="D7" s="28" t="s">
        <v>147</v>
      </c>
      <c r="E7" s="29" t="s">
        <v>178</v>
      </c>
      <c r="F7" s="31"/>
      <c r="H7" s="63" t="s">
        <v>443</v>
      </c>
      <c r="I7" s="2" t="s">
        <v>368</v>
      </c>
      <c r="J7" s="65" t="s">
        <v>499</v>
      </c>
      <c r="K7" s="30" t="s">
        <v>18</v>
      </c>
      <c r="L7" s="30" t="s">
        <v>18</v>
      </c>
      <c r="N7" s="5" t="s">
        <v>5</v>
      </c>
    </row>
    <row r="8" spans="1:14">
      <c r="B8" s="28" t="s">
        <v>123</v>
      </c>
      <c r="C8" s="29" t="s">
        <v>179</v>
      </c>
      <c r="D8" s="28" t="s">
        <v>148</v>
      </c>
      <c r="E8" s="29" t="s">
        <v>183</v>
      </c>
      <c r="F8" s="31"/>
      <c r="H8" s="63" t="s">
        <v>444</v>
      </c>
      <c r="I8" s="2" t="s">
        <v>369</v>
      </c>
      <c r="J8" s="65" t="s">
        <v>500</v>
      </c>
      <c r="K8" s="30" t="s">
        <v>18</v>
      </c>
      <c r="L8" s="30" t="s">
        <v>18</v>
      </c>
      <c r="N8" s="5" t="s">
        <v>5</v>
      </c>
    </row>
    <row r="9" spans="1:14" ht="15.75" customHeight="1">
      <c r="B9" s="28" t="s">
        <v>124</v>
      </c>
      <c r="C9" s="29" t="s">
        <v>180</v>
      </c>
      <c r="D9" s="28" t="s">
        <v>149</v>
      </c>
      <c r="E9" s="29" t="s">
        <v>184</v>
      </c>
      <c r="F9" s="31"/>
      <c r="H9" s="63" t="s">
        <v>397</v>
      </c>
      <c r="I9" s="2" t="s">
        <v>365</v>
      </c>
      <c r="J9" s="65" t="s">
        <v>211</v>
      </c>
      <c r="K9" s="5" t="s">
        <v>533</v>
      </c>
      <c r="L9" s="5">
        <v>4</v>
      </c>
      <c r="M9" s="30" t="s">
        <v>534</v>
      </c>
      <c r="N9" s="5" t="s">
        <v>5</v>
      </c>
    </row>
    <row r="10" spans="1:14">
      <c r="B10" s="28" t="s">
        <v>125</v>
      </c>
      <c r="C10" s="29" t="s">
        <v>181</v>
      </c>
      <c r="D10" s="28" t="s">
        <v>150</v>
      </c>
      <c r="E10" s="29" t="s">
        <v>185</v>
      </c>
      <c r="F10" s="31"/>
      <c r="H10" s="63" t="s">
        <v>408</v>
      </c>
      <c r="I10" s="2" t="s">
        <v>359</v>
      </c>
      <c r="J10" s="64" t="s">
        <v>526</v>
      </c>
      <c r="K10" s="30" t="s">
        <v>530</v>
      </c>
      <c r="L10" s="5">
        <v>5</v>
      </c>
      <c r="N10" s="5" t="s">
        <v>5</v>
      </c>
    </row>
    <row r="11" spans="1:14">
      <c r="B11" s="28" t="s">
        <v>126</v>
      </c>
      <c r="C11" s="29" t="s">
        <v>182</v>
      </c>
      <c r="D11" s="28" t="s">
        <v>151</v>
      </c>
      <c r="E11" s="29" t="s">
        <v>186</v>
      </c>
      <c r="F11" s="31"/>
      <c r="H11" s="63" t="s">
        <v>416</v>
      </c>
      <c r="I11" s="2" t="s">
        <v>370</v>
      </c>
      <c r="J11" s="64" t="s">
        <v>370</v>
      </c>
      <c r="K11" s="5" t="s">
        <v>536</v>
      </c>
      <c r="L11" s="84" t="s">
        <v>537</v>
      </c>
      <c r="M11" s="85" t="s">
        <v>538</v>
      </c>
    </row>
    <row r="12" spans="1:14">
      <c r="B12" s="28" t="s">
        <v>127</v>
      </c>
      <c r="C12" s="29" t="s">
        <v>187</v>
      </c>
      <c r="D12" s="28" t="s">
        <v>152</v>
      </c>
      <c r="E12" s="29" t="s">
        <v>187</v>
      </c>
      <c r="F12" s="31"/>
      <c r="H12" s="63" t="s">
        <v>417</v>
      </c>
      <c r="I12" s="2" t="s">
        <v>371</v>
      </c>
      <c r="J12" s="64" t="s">
        <v>371</v>
      </c>
      <c r="K12" s="5" t="s">
        <v>536</v>
      </c>
      <c r="L12" s="84"/>
      <c r="M12" s="85"/>
    </row>
    <row r="13" spans="1:14">
      <c r="B13" s="28" t="s">
        <v>128</v>
      </c>
      <c r="C13" s="29" t="s">
        <v>188</v>
      </c>
      <c r="D13" s="28" t="s">
        <v>153</v>
      </c>
      <c r="E13" s="29" t="s">
        <v>191</v>
      </c>
      <c r="F13" s="31"/>
      <c r="H13" s="63" t="s">
        <v>398</v>
      </c>
      <c r="I13" s="2" t="s">
        <v>366</v>
      </c>
      <c r="J13" s="64" t="s">
        <v>545</v>
      </c>
      <c r="K13" s="30" t="s">
        <v>530</v>
      </c>
      <c r="L13" s="5" t="s">
        <v>543</v>
      </c>
      <c r="M13" s="30" t="s">
        <v>548</v>
      </c>
      <c r="N13" s="5" t="s">
        <v>5</v>
      </c>
    </row>
    <row r="14" spans="1:14">
      <c r="B14" s="26" t="s">
        <v>129</v>
      </c>
      <c r="C14" s="27" t="s">
        <v>189</v>
      </c>
      <c r="D14" s="28" t="s">
        <v>154</v>
      </c>
      <c r="E14" s="29" t="s">
        <v>190</v>
      </c>
      <c r="F14" s="31"/>
      <c r="H14" s="63" t="s">
        <v>406</v>
      </c>
      <c r="I14" s="2" t="s">
        <v>358</v>
      </c>
      <c r="J14" s="64" t="s">
        <v>546</v>
      </c>
      <c r="K14" s="30" t="s">
        <v>530</v>
      </c>
      <c r="L14" s="5" t="s">
        <v>547</v>
      </c>
      <c r="M14" s="30" t="s">
        <v>548</v>
      </c>
      <c r="N14" s="5" t="s">
        <v>5</v>
      </c>
    </row>
    <row r="15" spans="1:14">
      <c r="B15" s="28" t="s">
        <v>130</v>
      </c>
      <c r="C15" s="29" t="s">
        <v>187</v>
      </c>
      <c r="D15" s="28" t="s">
        <v>155</v>
      </c>
      <c r="E15" s="29" t="s">
        <v>542</v>
      </c>
      <c r="F15" s="31"/>
      <c r="H15" s="63" t="s">
        <v>395</v>
      </c>
      <c r="I15" s="2" t="s">
        <v>375</v>
      </c>
      <c r="J15" s="64" t="s">
        <v>375</v>
      </c>
      <c r="K15" s="5" t="s">
        <v>551</v>
      </c>
      <c r="L15" s="84" t="s">
        <v>552</v>
      </c>
      <c r="M15" s="84"/>
      <c r="N15" s="5" t="s">
        <v>5</v>
      </c>
    </row>
    <row r="16" spans="1:14">
      <c r="B16" s="26" t="s">
        <v>131</v>
      </c>
      <c r="C16" s="27" t="s">
        <v>192</v>
      </c>
      <c r="D16" s="28" t="s">
        <v>156</v>
      </c>
      <c r="E16" s="29" t="s">
        <v>187</v>
      </c>
      <c r="F16" s="31"/>
      <c r="H16" s="63" t="s">
        <v>407</v>
      </c>
      <c r="I16" s="2" t="s">
        <v>372</v>
      </c>
      <c r="J16" s="64" t="s">
        <v>372</v>
      </c>
      <c r="K16" s="5" t="s">
        <v>551</v>
      </c>
      <c r="L16" s="84"/>
      <c r="M16" s="84"/>
      <c r="N16" s="5" t="s">
        <v>5</v>
      </c>
    </row>
    <row r="17" spans="2:14">
      <c r="B17" s="28" t="s">
        <v>132</v>
      </c>
      <c r="C17" s="29" t="s">
        <v>198</v>
      </c>
      <c r="D17" s="28" t="s">
        <v>157</v>
      </c>
      <c r="E17" s="29" t="s">
        <v>199</v>
      </c>
      <c r="F17" s="31"/>
      <c r="H17" s="63" t="s">
        <v>390</v>
      </c>
      <c r="I17" s="2" t="s">
        <v>374</v>
      </c>
      <c r="J17" s="64" t="s">
        <v>374</v>
      </c>
      <c r="K17" s="5" t="s">
        <v>551</v>
      </c>
      <c r="L17" s="84"/>
      <c r="M17" s="84"/>
      <c r="N17" s="5" t="s">
        <v>5</v>
      </c>
    </row>
    <row r="18" spans="2:14">
      <c r="B18" s="28" t="s">
        <v>133</v>
      </c>
      <c r="C18" s="29" t="s">
        <v>196</v>
      </c>
      <c r="D18" s="28" t="s">
        <v>158</v>
      </c>
      <c r="E18" s="29" t="s">
        <v>197</v>
      </c>
      <c r="F18" s="31"/>
      <c r="H18" s="63" t="s">
        <v>389</v>
      </c>
      <c r="I18" s="2" t="s">
        <v>373</v>
      </c>
      <c r="J18" s="64" t="s">
        <v>373</v>
      </c>
      <c r="K18" s="5" t="s">
        <v>551</v>
      </c>
      <c r="L18" s="84"/>
      <c r="M18" s="84"/>
      <c r="N18" s="5" t="s">
        <v>5</v>
      </c>
    </row>
    <row r="19" spans="2:14">
      <c r="B19" s="28" t="s">
        <v>134</v>
      </c>
      <c r="C19" s="29" t="s">
        <v>194</v>
      </c>
      <c r="D19" s="28" t="s">
        <v>159</v>
      </c>
      <c r="E19" s="29" t="s">
        <v>195</v>
      </c>
      <c r="F19" s="31"/>
      <c r="H19" s="63" t="s">
        <v>410</v>
      </c>
      <c r="I19" s="2" t="s">
        <v>376</v>
      </c>
      <c r="J19" s="64" t="s">
        <v>376</v>
      </c>
      <c r="K19" s="5" t="s">
        <v>551</v>
      </c>
      <c r="L19" s="84"/>
      <c r="M19" s="84"/>
      <c r="N19" s="5" t="s">
        <v>5</v>
      </c>
    </row>
    <row r="20" spans="2:14" ht="409.6">
      <c r="B20" s="28" t="s">
        <v>135</v>
      </c>
      <c r="C20" s="29" t="s">
        <v>200</v>
      </c>
      <c r="D20" s="28" t="s">
        <v>160</v>
      </c>
      <c r="E20" s="29" t="s">
        <v>193</v>
      </c>
      <c r="F20" s="31"/>
      <c r="H20" s="63" t="s">
        <v>411</v>
      </c>
      <c r="I20" s="2" t="s">
        <v>377</v>
      </c>
      <c r="J20" s="64" t="s">
        <v>377</v>
      </c>
      <c r="K20" s="5" t="s">
        <v>551</v>
      </c>
      <c r="L20" s="84"/>
      <c r="M20" s="84"/>
      <c r="N20" s="5" t="s">
        <v>5</v>
      </c>
    </row>
    <row r="21" spans="2:14" ht="409.6">
      <c r="B21" s="28" t="s">
        <v>136</v>
      </c>
      <c r="C21" s="29" t="s">
        <v>201</v>
      </c>
      <c r="D21" s="28" t="s">
        <v>161</v>
      </c>
      <c r="E21" s="29" t="s">
        <v>200</v>
      </c>
      <c r="F21" s="31"/>
      <c r="H21" s="63" t="s">
        <v>353</v>
      </c>
      <c r="I21" s="2" t="s">
        <v>378</v>
      </c>
      <c r="J21" s="64" t="s">
        <v>378</v>
      </c>
      <c r="K21" s="5" t="s">
        <v>551</v>
      </c>
      <c r="L21" s="84"/>
      <c r="M21" s="84"/>
      <c r="N21" s="5" t="s">
        <v>5</v>
      </c>
    </row>
    <row r="22" spans="2:14" ht="409.6">
      <c r="B22" s="28" t="s">
        <v>137</v>
      </c>
      <c r="C22" s="29" t="s">
        <v>202</v>
      </c>
      <c r="D22" s="28" t="s">
        <v>162</v>
      </c>
      <c r="E22" s="29" t="s">
        <v>203</v>
      </c>
      <c r="F22" s="31"/>
      <c r="H22" s="63" t="s">
        <v>354</v>
      </c>
      <c r="I22" s="2" t="s">
        <v>379</v>
      </c>
      <c r="J22" s="64" t="s">
        <v>379</v>
      </c>
      <c r="K22" s="5" t="s">
        <v>551</v>
      </c>
      <c r="L22" s="84"/>
      <c r="M22" s="84"/>
      <c r="N22" s="5" t="s">
        <v>5</v>
      </c>
    </row>
    <row r="23" spans="2:14" ht="409.6">
      <c r="B23" s="28" t="s">
        <v>138</v>
      </c>
      <c r="C23" s="29" t="s">
        <v>294</v>
      </c>
      <c r="D23" s="28" t="s">
        <v>163</v>
      </c>
      <c r="E23" s="29" t="s">
        <v>204</v>
      </c>
      <c r="F23" s="31"/>
      <c r="H23" s="63" t="s">
        <v>355</v>
      </c>
      <c r="I23" s="2" t="s">
        <v>380</v>
      </c>
      <c r="J23" s="64" t="s">
        <v>380</v>
      </c>
      <c r="K23" s="5" t="s">
        <v>551</v>
      </c>
      <c r="L23" s="84"/>
      <c r="M23" s="84"/>
      <c r="N23" s="5" t="s">
        <v>5</v>
      </c>
    </row>
    <row r="24" spans="2:14" ht="409.6">
      <c r="B24" s="28" t="s">
        <v>139</v>
      </c>
      <c r="C24" s="29" t="s">
        <v>205</v>
      </c>
      <c r="D24" s="28" t="s">
        <v>164</v>
      </c>
      <c r="E24" s="29" t="s">
        <v>200</v>
      </c>
      <c r="F24" s="31"/>
      <c r="H24" s="63" t="s">
        <v>437</v>
      </c>
      <c r="I24" s="2" t="s">
        <v>338</v>
      </c>
      <c r="J24" s="64" t="s">
        <v>493</v>
      </c>
      <c r="K24" s="5" t="s">
        <v>553</v>
      </c>
      <c r="L24" s="5" t="s">
        <v>554</v>
      </c>
      <c r="M24" s="30" t="s">
        <v>544</v>
      </c>
      <c r="N24" s="5" t="s">
        <v>5</v>
      </c>
    </row>
    <row r="25" spans="2:14" ht="409.6">
      <c r="B25" s="28" t="s">
        <v>140</v>
      </c>
      <c r="C25" s="29" t="s">
        <v>206</v>
      </c>
      <c r="D25" s="28" t="s">
        <v>165</v>
      </c>
      <c r="E25" s="29" t="s">
        <v>207</v>
      </c>
      <c r="F25" s="31"/>
      <c r="H25" s="63" t="s">
        <v>329</v>
      </c>
      <c r="I25" s="2" t="s">
        <v>338</v>
      </c>
      <c r="J25" s="64" t="s">
        <v>525</v>
      </c>
      <c r="K25" s="5" t="s">
        <v>553</v>
      </c>
      <c r="L25" s="5" t="s">
        <v>555</v>
      </c>
      <c r="M25" s="30" t="s">
        <v>544</v>
      </c>
      <c r="N25" s="5" t="s">
        <v>5</v>
      </c>
    </row>
    <row r="26" spans="2:14" ht="409.6">
      <c r="H26" s="63" t="s">
        <v>453</v>
      </c>
      <c r="I26" s="2" t="s">
        <v>338</v>
      </c>
      <c r="J26" s="64" t="s">
        <v>515</v>
      </c>
      <c r="K26" s="5" t="s">
        <v>553</v>
      </c>
      <c r="L26" s="5" t="s">
        <v>556</v>
      </c>
      <c r="M26" s="30" t="s">
        <v>544</v>
      </c>
      <c r="N26" s="5" t="s">
        <v>5</v>
      </c>
    </row>
    <row r="27" spans="2:14" ht="409.6">
      <c r="C27" s="30"/>
      <c r="D27"/>
      <c r="H27" s="63" t="s">
        <v>517</v>
      </c>
      <c r="I27" s="2" t="s">
        <v>338</v>
      </c>
      <c r="J27" s="64" t="s">
        <v>516</v>
      </c>
      <c r="K27" s="5" t="s">
        <v>553</v>
      </c>
      <c r="L27" s="5" t="s">
        <v>557</v>
      </c>
      <c r="M27" s="30" t="s">
        <v>544</v>
      </c>
      <c r="N27" s="5" t="s">
        <v>5</v>
      </c>
    </row>
    <row r="28" spans="2:14" ht="409.6">
      <c r="C28" s="30"/>
      <c r="D28"/>
      <c r="H28" s="63" t="s">
        <v>435</v>
      </c>
      <c r="I28" s="2" t="s">
        <v>338</v>
      </c>
      <c r="J28" s="64" t="s">
        <v>483</v>
      </c>
      <c r="K28" s="5" t="s">
        <v>553</v>
      </c>
      <c r="L28" s="5" t="s">
        <v>558</v>
      </c>
      <c r="M28" s="30" t="s">
        <v>544</v>
      </c>
      <c r="N28" s="5" t="s">
        <v>5</v>
      </c>
    </row>
    <row r="29" spans="2:14" ht="409.6">
      <c r="C29" s="30"/>
      <c r="D29"/>
      <c r="H29" s="63" t="s">
        <v>328</v>
      </c>
      <c r="I29" s="2" t="s">
        <v>338</v>
      </c>
      <c r="J29" s="64" t="s">
        <v>524</v>
      </c>
      <c r="K29" s="5" t="s">
        <v>553</v>
      </c>
      <c r="L29" s="5" t="s">
        <v>559</v>
      </c>
      <c r="M29" s="30" t="s">
        <v>544</v>
      </c>
      <c r="N29" s="5" t="s">
        <v>5</v>
      </c>
    </row>
    <row r="30" spans="2:14" ht="409.6">
      <c r="C30" s="30"/>
      <c r="D30"/>
      <c r="H30" s="63" t="s">
        <v>321</v>
      </c>
      <c r="I30" s="2" t="s">
        <v>338</v>
      </c>
      <c r="J30" s="64" t="s">
        <v>485</v>
      </c>
      <c r="K30" s="5" t="s">
        <v>530</v>
      </c>
      <c r="L30" s="5" t="s">
        <v>560</v>
      </c>
      <c r="M30" s="30" t="s">
        <v>544</v>
      </c>
      <c r="N30" s="5" t="s">
        <v>5</v>
      </c>
    </row>
    <row r="31" spans="2:14" ht="409.6">
      <c r="C31" s="30"/>
      <c r="D31"/>
      <c r="H31" s="63" t="s">
        <v>323</v>
      </c>
      <c r="I31" s="2" t="s">
        <v>338</v>
      </c>
      <c r="J31" s="64" t="s">
        <v>460</v>
      </c>
      <c r="K31" s="5" t="s">
        <v>530</v>
      </c>
      <c r="L31" s="5" t="s">
        <v>561</v>
      </c>
      <c r="M31" s="30" t="s">
        <v>544</v>
      </c>
      <c r="N31" s="5" t="s">
        <v>5</v>
      </c>
    </row>
    <row r="32" spans="2:14" ht="409.6">
      <c r="H32" s="63" t="s">
        <v>420</v>
      </c>
      <c r="I32" s="2" t="s">
        <v>338</v>
      </c>
      <c r="J32" s="64" t="s">
        <v>466</v>
      </c>
      <c r="K32" s="5" t="s">
        <v>530</v>
      </c>
      <c r="L32" s="5" t="s">
        <v>562</v>
      </c>
      <c r="M32" s="30" t="s">
        <v>544</v>
      </c>
      <c r="N32" s="5" t="s">
        <v>5</v>
      </c>
    </row>
    <row r="33" spans="8:14" ht="409.6">
      <c r="H33" s="63" t="s">
        <v>421</v>
      </c>
      <c r="I33" s="2" t="s">
        <v>338</v>
      </c>
      <c r="J33" s="64" t="s">
        <v>467</v>
      </c>
      <c r="K33" s="5" t="s">
        <v>530</v>
      </c>
      <c r="L33" s="5" t="s">
        <v>563</v>
      </c>
      <c r="M33" s="30" t="s">
        <v>544</v>
      </c>
      <c r="N33" s="5" t="s">
        <v>5</v>
      </c>
    </row>
    <row r="34" spans="8:14" ht="409.6">
      <c r="H34" s="63" t="s">
        <v>324</v>
      </c>
      <c r="I34" s="2" t="s">
        <v>338</v>
      </c>
      <c r="J34" s="64" t="s">
        <v>473</v>
      </c>
      <c r="K34" s="5" t="s">
        <v>530</v>
      </c>
      <c r="L34" s="5" t="s">
        <v>564</v>
      </c>
      <c r="M34" s="30" t="s">
        <v>544</v>
      </c>
      <c r="N34" s="5" t="s">
        <v>5</v>
      </c>
    </row>
    <row r="35" spans="8:14" ht="409.6">
      <c r="H35" s="63" t="s">
        <v>322</v>
      </c>
      <c r="I35" s="2" t="s">
        <v>338</v>
      </c>
      <c r="J35" s="64" t="s">
        <v>488</v>
      </c>
      <c r="K35" s="5" t="s">
        <v>530</v>
      </c>
      <c r="L35" s="5" t="s">
        <v>565</v>
      </c>
      <c r="M35" s="30" t="s">
        <v>544</v>
      </c>
      <c r="N35" s="5" t="s">
        <v>5</v>
      </c>
    </row>
    <row r="36" spans="8:14" ht="409.6">
      <c r="H36" s="63" t="s">
        <v>388</v>
      </c>
      <c r="I36" s="2" t="s">
        <v>361</v>
      </c>
      <c r="J36" s="64" t="s">
        <v>531</v>
      </c>
      <c r="K36" s="30" t="s">
        <v>18</v>
      </c>
      <c r="L36" s="5" t="s">
        <v>18</v>
      </c>
      <c r="N36" s="5" t="s">
        <v>5</v>
      </c>
    </row>
    <row r="37" spans="8:14" ht="409.6">
      <c r="H37" s="63" t="s">
        <v>404</v>
      </c>
      <c r="I37" s="2" t="s">
        <v>382</v>
      </c>
      <c r="J37" s="64" t="s">
        <v>207</v>
      </c>
      <c r="K37" s="30" t="s">
        <v>530</v>
      </c>
      <c r="L37" s="5">
        <v>26</v>
      </c>
      <c r="N37" s="5" t="s">
        <v>5</v>
      </c>
    </row>
    <row r="38" spans="8:14" ht="409.6">
      <c r="H38" s="63" t="s">
        <v>403</v>
      </c>
      <c r="I38" s="2" t="s">
        <v>381</v>
      </c>
      <c r="J38" s="64" t="s">
        <v>206</v>
      </c>
      <c r="K38" s="30" t="s">
        <v>530</v>
      </c>
      <c r="L38" s="5">
        <v>1</v>
      </c>
      <c r="N38" s="5" t="s">
        <v>5</v>
      </c>
    </row>
    <row r="39" spans="8:14" ht="409.6">
      <c r="H39" s="63" t="s">
        <v>446</v>
      </c>
      <c r="I39" s="2" t="s">
        <v>339</v>
      </c>
      <c r="J39" s="64" t="s">
        <v>509</v>
      </c>
      <c r="K39" s="5" t="s">
        <v>18</v>
      </c>
      <c r="L39" s="5" t="s">
        <v>18</v>
      </c>
      <c r="N39" s="5" t="s">
        <v>573</v>
      </c>
    </row>
    <row r="40" spans="8:14" ht="409.6">
      <c r="H40" s="63" t="s">
        <v>315</v>
      </c>
      <c r="I40" s="2" t="s">
        <v>339</v>
      </c>
      <c r="J40" s="64" t="s">
        <v>489</v>
      </c>
      <c r="K40" s="5" t="s">
        <v>18</v>
      </c>
      <c r="N40" s="5" t="s">
        <v>573</v>
      </c>
    </row>
    <row r="41" spans="8:14" ht="409.6">
      <c r="H41" s="63" t="s">
        <v>447</v>
      </c>
      <c r="I41" s="2" t="s">
        <v>339</v>
      </c>
      <c r="J41" s="64" t="s">
        <v>508</v>
      </c>
      <c r="K41" s="5" t="s">
        <v>18</v>
      </c>
      <c r="N41" s="5" t="s">
        <v>573</v>
      </c>
    </row>
    <row r="42" spans="8:14" ht="409.6">
      <c r="H42" s="63" t="s">
        <v>448</v>
      </c>
      <c r="I42" s="2" t="s">
        <v>339</v>
      </c>
      <c r="J42" s="64" t="s">
        <v>510</v>
      </c>
      <c r="K42" s="5" t="s">
        <v>18</v>
      </c>
      <c r="N42" s="5" t="s">
        <v>573</v>
      </c>
    </row>
    <row r="43" spans="8:14" ht="409.6">
      <c r="H43" s="63" t="s">
        <v>449</v>
      </c>
      <c r="I43" s="2" t="s">
        <v>339</v>
      </c>
      <c r="J43" s="64" t="s">
        <v>511</v>
      </c>
      <c r="K43" s="5" t="s">
        <v>18</v>
      </c>
      <c r="N43" s="5" t="s">
        <v>573</v>
      </c>
    </row>
    <row r="44" spans="8:14" ht="409.6">
      <c r="H44" s="63" t="s">
        <v>450</v>
      </c>
      <c r="I44" s="2" t="s">
        <v>339</v>
      </c>
      <c r="J44" s="64" t="s">
        <v>512</v>
      </c>
      <c r="K44" s="5" t="s">
        <v>18</v>
      </c>
      <c r="N44" s="5" t="s">
        <v>573</v>
      </c>
    </row>
    <row r="45" spans="8:14" ht="409.6">
      <c r="H45" s="63" t="s">
        <v>307</v>
      </c>
      <c r="I45" s="2" t="s">
        <v>339</v>
      </c>
      <c r="J45" s="64" t="s">
        <v>503</v>
      </c>
      <c r="K45" s="5" t="s">
        <v>18</v>
      </c>
      <c r="N45" s="5" t="s">
        <v>573</v>
      </c>
    </row>
    <row r="46" spans="8:14" ht="409.6">
      <c r="H46" s="63" t="s">
        <v>434</v>
      </c>
      <c r="I46" s="2" t="s">
        <v>339</v>
      </c>
      <c r="J46" s="64" t="s">
        <v>482</v>
      </c>
      <c r="K46" s="5" t="s">
        <v>530</v>
      </c>
      <c r="L46" s="5">
        <v>31</v>
      </c>
      <c r="N46" s="5" t="s">
        <v>5</v>
      </c>
    </row>
    <row r="47" spans="8:14" ht="409.6">
      <c r="H47" s="63" t="s">
        <v>394</v>
      </c>
      <c r="I47" s="2" t="s">
        <v>338</v>
      </c>
      <c r="J47" s="65" t="s">
        <v>456</v>
      </c>
      <c r="K47" s="5" t="s">
        <v>530</v>
      </c>
      <c r="L47" s="5">
        <v>7</v>
      </c>
      <c r="N47" s="5" t="s">
        <v>5</v>
      </c>
    </row>
    <row r="48" spans="8:14" ht="409.6">
      <c r="H48" s="63" t="s">
        <v>312</v>
      </c>
      <c r="I48" s="2" t="s">
        <v>339</v>
      </c>
      <c r="J48" s="64" t="s">
        <v>484</v>
      </c>
      <c r="K48" s="5" t="s">
        <v>530</v>
      </c>
      <c r="L48" s="5">
        <v>32</v>
      </c>
      <c r="N48" s="5" t="s">
        <v>5</v>
      </c>
    </row>
    <row r="49" spans="8:14" ht="409.6">
      <c r="H49" s="63" t="s">
        <v>405</v>
      </c>
      <c r="I49" s="2" t="s">
        <v>339</v>
      </c>
      <c r="J49" s="64" t="s">
        <v>459</v>
      </c>
      <c r="K49" s="5" t="s">
        <v>530</v>
      </c>
      <c r="L49" s="5">
        <v>8</v>
      </c>
      <c r="N49" s="5" t="s">
        <v>5</v>
      </c>
    </row>
    <row r="50" spans="8:14" ht="409.6">
      <c r="H50" s="63" t="s">
        <v>313</v>
      </c>
      <c r="I50" s="2" t="s">
        <v>339</v>
      </c>
      <c r="J50" s="64" t="s">
        <v>486</v>
      </c>
      <c r="K50" s="5" t="s">
        <v>530</v>
      </c>
      <c r="L50" s="5">
        <v>33</v>
      </c>
      <c r="N50" s="5" t="s">
        <v>5</v>
      </c>
    </row>
    <row r="51" spans="8:14" ht="409.6">
      <c r="H51" s="63" t="s">
        <v>314</v>
      </c>
      <c r="I51" s="2" t="s">
        <v>339</v>
      </c>
      <c r="J51" s="64" t="s">
        <v>487</v>
      </c>
      <c r="K51" s="5" t="s">
        <v>530</v>
      </c>
      <c r="L51" s="5">
        <v>9</v>
      </c>
      <c r="N51" s="5" t="s">
        <v>5</v>
      </c>
    </row>
    <row r="52" spans="8:14" ht="409.6">
      <c r="H52" s="63" t="s">
        <v>431</v>
      </c>
      <c r="I52" s="2" t="s">
        <v>339</v>
      </c>
      <c r="J52" s="64" t="s">
        <v>479</v>
      </c>
      <c r="K52" s="5" t="s">
        <v>530</v>
      </c>
      <c r="L52" s="5">
        <v>34</v>
      </c>
      <c r="N52" s="5" t="s">
        <v>5</v>
      </c>
    </row>
    <row r="53" spans="8:14" ht="409.6">
      <c r="H53" s="63" t="s">
        <v>432</v>
      </c>
      <c r="I53" s="2" t="s">
        <v>339</v>
      </c>
      <c r="J53" s="64" t="s">
        <v>480</v>
      </c>
      <c r="K53" s="5" t="s">
        <v>530</v>
      </c>
      <c r="L53" s="5">
        <v>10</v>
      </c>
      <c r="N53" s="5" t="s">
        <v>5</v>
      </c>
    </row>
    <row r="54" spans="8:14" ht="409.6">
      <c r="H54" s="63" t="s">
        <v>356</v>
      </c>
      <c r="I54" s="2" t="s">
        <v>384</v>
      </c>
      <c r="J54" s="64" t="s">
        <v>384</v>
      </c>
      <c r="K54" s="5" t="s">
        <v>549</v>
      </c>
      <c r="L54" s="5">
        <v>2</v>
      </c>
      <c r="M54" s="84" t="s">
        <v>550</v>
      </c>
    </row>
    <row r="55" spans="8:14" ht="409.6">
      <c r="H55" s="63" t="s">
        <v>357</v>
      </c>
      <c r="I55" s="2" t="s">
        <v>385</v>
      </c>
      <c r="J55" s="64" t="s">
        <v>385</v>
      </c>
      <c r="K55" s="5" t="s">
        <v>549</v>
      </c>
      <c r="L55" s="5">
        <v>3</v>
      </c>
      <c r="M55" s="84"/>
    </row>
    <row r="56" spans="8:14" ht="409.6">
      <c r="H56" s="63" t="s">
        <v>396</v>
      </c>
      <c r="I56" s="2" t="s">
        <v>383</v>
      </c>
      <c r="J56" s="64" t="s">
        <v>383</v>
      </c>
      <c r="K56" s="5" t="s">
        <v>18</v>
      </c>
      <c r="L56" s="5" t="s">
        <v>18</v>
      </c>
      <c r="M56" s="84"/>
    </row>
    <row r="57" spans="8:14" ht="409.6">
      <c r="H57" s="63" t="s">
        <v>425</v>
      </c>
      <c r="I57" s="2" t="s">
        <v>343</v>
      </c>
      <c r="J57" s="64" t="s">
        <v>471</v>
      </c>
      <c r="K57" s="72" t="s">
        <v>536</v>
      </c>
      <c r="L57" s="86" t="s">
        <v>539</v>
      </c>
      <c r="M57" s="84" t="s">
        <v>540</v>
      </c>
      <c r="N57" s="5" t="s">
        <v>5</v>
      </c>
    </row>
    <row r="58" spans="8:14" ht="409.6">
      <c r="H58" s="63" t="s">
        <v>424</v>
      </c>
      <c r="I58" s="2" t="s">
        <v>342</v>
      </c>
      <c r="J58" s="64" t="s">
        <v>470</v>
      </c>
      <c r="K58" s="72" t="s">
        <v>536</v>
      </c>
      <c r="L58" s="86"/>
      <c r="M58" s="84"/>
      <c r="N58" s="5" t="s">
        <v>5</v>
      </c>
    </row>
    <row r="59" spans="8:14" ht="409.6">
      <c r="H59" s="63" t="s">
        <v>441</v>
      </c>
      <c r="I59" s="2" t="s">
        <v>338</v>
      </c>
      <c r="J59" s="64" t="s">
        <v>497</v>
      </c>
      <c r="K59" s="5" t="s">
        <v>566</v>
      </c>
      <c r="L59" s="5" t="s">
        <v>567</v>
      </c>
      <c r="M59" s="30" t="s">
        <v>568</v>
      </c>
      <c r="N59" s="5" t="s">
        <v>5</v>
      </c>
    </row>
    <row r="60" spans="8:14" ht="409.6">
      <c r="H60" s="63" t="s">
        <v>318</v>
      </c>
      <c r="I60" s="2" t="s">
        <v>339</v>
      </c>
      <c r="J60" s="64" t="s">
        <v>472</v>
      </c>
      <c r="K60" s="5" t="s">
        <v>18</v>
      </c>
      <c r="L60" s="5" t="s">
        <v>18</v>
      </c>
      <c r="M60" s="30" t="s">
        <v>569</v>
      </c>
      <c r="N60" s="5" t="s">
        <v>5</v>
      </c>
    </row>
    <row r="61" spans="8:14" ht="409.6">
      <c r="H61" s="63" t="s">
        <v>297</v>
      </c>
      <c r="I61" s="2" t="s">
        <v>330</v>
      </c>
      <c r="J61" s="64" t="s">
        <v>330</v>
      </c>
      <c r="K61" s="5" t="s">
        <v>18</v>
      </c>
      <c r="L61" s="5" t="s">
        <v>18</v>
      </c>
      <c r="N61" s="5" t="s">
        <v>5</v>
      </c>
    </row>
    <row r="62" spans="8:14" ht="409.6">
      <c r="H62" s="63" t="s">
        <v>298</v>
      </c>
      <c r="I62" s="2" t="s">
        <v>331</v>
      </c>
      <c r="J62" s="64" t="s">
        <v>331</v>
      </c>
      <c r="K62" s="5" t="s">
        <v>18</v>
      </c>
      <c r="L62" s="5" t="s">
        <v>18</v>
      </c>
      <c r="N62" s="5" t="s">
        <v>5</v>
      </c>
    </row>
    <row r="63" spans="8:14" ht="409.6">
      <c r="H63" s="63" t="s">
        <v>419</v>
      </c>
      <c r="I63" s="2" t="s">
        <v>332</v>
      </c>
      <c r="J63" s="64" t="s">
        <v>332</v>
      </c>
      <c r="K63" s="5" t="s">
        <v>18</v>
      </c>
      <c r="L63" s="5" t="s">
        <v>18</v>
      </c>
      <c r="N63" s="5" t="s">
        <v>5</v>
      </c>
    </row>
    <row r="64" spans="8:14" ht="409.6">
      <c r="H64" s="63" t="s">
        <v>418</v>
      </c>
      <c r="I64" s="2" t="s">
        <v>339</v>
      </c>
      <c r="J64" s="64" t="s">
        <v>465</v>
      </c>
      <c r="K64" s="5" t="s">
        <v>18</v>
      </c>
      <c r="L64" s="5" t="s">
        <v>18</v>
      </c>
      <c r="N64" s="5" t="s">
        <v>5</v>
      </c>
    </row>
    <row r="65" spans="8:14" ht="409.6">
      <c r="H65" s="63" t="s">
        <v>412</v>
      </c>
      <c r="I65" s="2" t="s">
        <v>339</v>
      </c>
      <c r="J65" s="64" t="s">
        <v>461</v>
      </c>
      <c r="K65" s="5" t="s">
        <v>18</v>
      </c>
      <c r="L65" s="5" t="s">
        <v>18</v>
      </c>
      <c r="N65" s="5" t="s">
        <v>5</v>
      </c>
    </row>
    <row r="66" spans="8:14" ht="409.6">
      <c r="H66" s="63" t="s">
        <v>413</v>
      </c>
      <c r="I66" s="2" t="s">
        <v>339</v>
      </c>
      <c r="J66" s="64" t="s">
        <v>462</v>
      </c>
      <c r="K66" s="5" t="s">
        <v>18</v>
      </c>
      <c r="L66" s="5" t="s">
        <v>18</v>
      </c>
      <c r="N66" s="5" t="s">
        <v>5</v>
      </c>
    </row>
    <row r="67" spans="8:14" ht="409.6">
      <c r="H67" s="63" t="s">
        <v>414</v>
      </c>
      <c r="I67" s="2" t="s">
        <v>339</v>
      </c>
      <c r="J67" s="64" t="s">
        <v>463</v>
      </c>
      <c r="K67" s="5" t="s">
        <v>18</v>
      </c>
      <c r="L67" s="5" t="s">
        <v>18</v>
      </c>
      <c r="N67" s="5" t="s">
        <v>5</v>
      </c>
    </row>
    <row r="68" spans="8:14" ht="409.6">
      <c r="H68" s="63" t="s">
        <v>415</v>
      </c>
      <c r="I68" s="2" t="s">
        <v>339</v>
      </c>
      <c r="J68" s="64" t="s">
        <v>464</v>
      </c>
      <c r="K68" s="5" t="s">
        <v>18</v>
      </c>
      <c r="L68" s="5" t="s">
        <v>18</v>
      </c>
      <c r="N68" s="5" t="s">
        <v>5</v>
      </c>
    </row>
    <row r="69" spans="8:14" ht="409.6">
      <c r="H69" s="63" t="s">
        <v>422</v>
      </c>
      <c r="I69" s="2" t="s">
        <v>339</v>
      </c>
      <c r="J69" s="64" t="s">
        <v>468</v>
      </c>
      <c r="K69" s="5" t="s">
        <v>18</v>
      </c>
      <c r="L69" s="5" t="s">
        <v>18</v>
      </c>
      <c r="N69" s="5" t="s">
        <v>5</v>
      </c>
    </row>
    <row r="70" spans="8:14" ht="409.6">
      <c r="H70" s="63" t="s">
        <v>320</v>
      </c>
      <c r="I70" s="2" t="s">
        <v>339</v>
      </c>
      <c r="J70" s="64" t="s">
        <v>475</v>
      </c>
      <c r="K70" s="5" t="s">
        <v>18</v>
      </c>
      <c r="L70" s="5" t="s">
        <v>18</v>
      </c>
      <c r="N70" s="5" t="s">
        <v>5</v>
      </c>
    </row>
    <row r="71" spans="8:14" ht="409.6">
      <c r="H71" s="63" t="s">
        <v>436</v>
      </c>
      <c r="I71" s="2" t="s">
        <v>339</v>
      </c>
      <c r="J71" s="64" t="s">
        <v>492</v>
      </c>
      <c r="K71" s="5" t="s">
        <v>18</v>
      </c>
      <c r="L71" s="5" t="s">
        <v>18</v>
      </c>
      <c r="N71" s="5" t="s">
        <v>5</v>
      </c>
    </row>
    <row r="72" spans="8:14" ht="409.6">
      <c r="H72" s="63" t="s">
        <v>300</v>
      </c>
      <c r="I72" s="2" t="s">
        <v>334</v>
      </c>
      <c r="J72" s="64" t="s">
        <v>334</v>
      </c>
      <c r="K72" s="5" t="s">
        <v>18</v>
      </c>
      <c r="L72" s="5" t="s">
        <v>18</v>
      </c>
      <c r="N72" s="5" t="s">
        <v>5</v>
      </c>
    </row>
    <row r="73" spans="8:14" ht="409.6">
      <c r="H73" s="63" t="s">
        <v>301</v>
      </c>
      <c r="I73" s="2" t="s">
        <v>335</v>
      </c>
      <c r="J73" s="64" t="s">
        <v>335</v>
      </c>
      <c r="K73" s="5" t="s">
        <v>18</v>
      </c>
      <c r="L73" s="5" t="s">
        <v>18</v>
      </c>
      <c r="N73" s="5" t="s">
        <v>5</v>
      </c>
    </row>
    <row r="74" spans="8:14" ht="409.6">
      <c r="H74" s="63" t="s">
        <v>299</v>
      </c>
      <c r="I74" s="2" t="s">
        <v>333</v>
      </c>
      <c r="J74" s="64" t="s">
        <v>333</v>
      </c>
      <c r="K74" s="5" t="s">
        <v>18</v>
      </c>
      <c r="L74" s="5" t="s">
        <v>18</v>
      </c>
      <c r="N74" s="5" t="s">
        <v>5</v>
      </c>
    </row>
    <row r="75" spans="8:14" ht="409.6">
      <c r="H75" s="63" t="s">
        <v>308</v>
      </c>
      <c r="I75" s="2" t="s">
        <v>339</v>
      </c>
      <c r="J75" s="64" t="s">
        <v>504</v>
      </c>
      <c r="K75" s="5" t="s">
        <v>18</v>
      </c>
      <c r="L75" s="5" t="s">
        <v>18</v>
      </c>
      <c r="N75" s="5" t="s">
        <v>5</v>
      </c>
    </row>
    <row r="76" spans="8:14" ht="409.6">
      <c r="H76" s="63" t="s">
        <v>309</v>
      </c>
      <c r="I76" s="2" t="s">
        <v>339</v>
      </c>
      <c r="J76" s="64" t="s">
        <v>505</v>
      </c>
      <c r="K76" s="5" t="s">
        <v>18</v>
      </c>
      <c r="L76" s="5" t="s">
        <v>18</v>
      </c>
      <c r="N76" s="5" t="s">
        <v>5</v>
      </c>
    </row>
    <row r="77" spans="8:14" ht="409.6">
      <c r="H77" s="63" t="s">
        <v>310</v>
      </c>
      <c r="I77" s="2" t="s">
        <v>339</v>
      </c>
      <c r="J77" s="64" t="s">
        <v>506</v>
      </c>
      <c r="K77" s="5" t="s">
        <v>18</v>
      </c>
      <c r="L77" s="5" t="s">
        <v>18</v>
      </c>
      <c r="N77" s="5" t="s">
        <v>5</v>
      </c>
    </row>
    <row r="78" spans="8:14" ht="409.6">
      <c r="H78" s="63" t="s">
        <v>311</v>
      </c>
      <c r="I78" s="2" t="s">
        <v>339</v>
      </c>
      <c r="J78" s="64" t="s">
        <v>507</v>
      </c>
      <c r="K78" s="5" t="s">
        <v>18</v>
      </c>
      <c r="L78" s="5" t="s">
        <v>18</v>
      </c>
      <c r="N78" s="5" t="s">
        <v>5</v>
      </c>
    </row>
    <row r="79" spans="8:14" ht="409.6">
      <c r="H79" s="63" t="s">
        <v>319</v>
      </c>
      <c r="I79" s="2" t="s">
        <v>339</v>
      </c>
      <c r="J79" s="64" t="s">
        <v>474</v>
      </c>
      <c r="K79" s="5" t="s">
        <v>18</v>
      </c>
      <c r="L79" s="5" t="s">
        <v>18</v>
      </c>
      <c r="N79" s="5" t="s">
        <v>5</v>
      </c>
    </row>
    <row r="80" spans="8:14" ht="409.6">
      <c r="H80" s="63" t="s">
        <v>426</v>
      </c>
      <c r="I80" s="2" t="s">
        <v>338</v>
      </c>
      <c r="J80" s="64" t="s">
        <v>476</v>
      </c>
      <c r="K80" s="5" t="s">
        <v>18</v>
      </c>
      <c r="L80" s="5" t="s">
        <v>18</v>
      </c>
      <c r="N80" s="5" t="s">
        <v>5</v>
      </c>
    </row>
    <row r="81" spans="8:14" ht="409.6">
      <c r="H81" s="63" t="s">
        <v>427</v>
      </c>
      <c r="I81" s="2" t="s">
        <v>339</v>
      </c>
      <c r="J81" s="64" t="s">
        <v>477</v>
      </c>
      <c r="K81" s="5" t="s">
        <v>18</v>
      </c>
      <c r="L81" s="5" t="s">
        <v>18</v>
      </c>
      <c r="N81" s="5" t="s">
        <v>5</v>
      </c>
    </row>
    <row r="82" spans="8:14" ht="409.6">
      <c r="H82" s="63" t="s">
        <v>428</v>
      </c>
      <c r="I82" s="2" t="s">
        <v>338</v>
      </c>
      <c r="J82" s="64" t="s">
        <v>386</v>
      </c>
      <c r="K82" s="5" t="s">
        <v>18</v>
      </c>
      <c r="L82" s="5" t="s">
        <v>18</v>
      </c>
      <c r="N82" s="5" t="s">
        <v>5</v>
      </c>
    </row>
    <row r="83" spans="8:14" ht="409.6">
      <c r="H83" s="63" t="s">
        <v>429</v>
      </c>
      <c r="I83" s="2" t="s">
        <v>339</v>
      </c>
      <c r="J83" s="64" t="s">
        <v>387</v>
      </c>
      <c r="K83" s="5" t="s">
        <v>18</v>
      </c>
      <c r="L83" s="5" t="s">
        <v>18</v>
      </c>
      <c r="N83" s="5" t="s">
        <v>5</v>
      </c>
    </row>
    <row r="84" spans="8:14" ht="409.6">
      <c r="H84" s="63" t="s">
        <v>430</v>
      </c>
      <c r="I84" s="2" t="s">
        <v>338</v>
      </c>
      <c r="J84" s="64" t="s">
        <v>478</v>
      </c>
      <c r="K84" s="5" t="s">
        <v>18</v>
      </c>
      <c r="L84" s="5" t="s">
        <v>18</v>
      </c>
      <c r="N84" s="5" t="s">
        <v>5</v>
      </c>
    </row>
    <row r="85" spans="8:14" ht="409.6">
      <c r="H85" s="63" t="s">
        <v>316</v>
      </c>
      <c r="I85" s="2" t="s">
        <v>339</v>
      </c>
      <c r="J85" s="64" t="s">
        <v>490</v>
      </c>
      <c r="K85" s="5" t="s">
        <v>18</v>
      </c>
      <c r="L85" s="5" t="s">
        <v>18</v>
      </c>
      <c r="N85" s="5" t="s">
        <v>5</v>
      </c>
    </row>
    <row r="86" spans="8:14" ht="409.6">
      <c r="H86" s="63" t="s">
        <v>317</v>
      </c>
      <c r="I86" s="2" t="s">
        <v>338</v>
      </c>
      <c r="J86" s="64" t="s">
        <v>491</v>
      </c>
      <c r="K86" s="5" t="s">
        <v>18</v>
      </c>
      <c r="L86" s="5" t="s">
        <v>18</v>
      </c>
      <c r="N86" s="5" t="s">
        <v>5</v>
      </c>
    </row>
    <row r="87" spans="8:14" ht="409.6">
      <c r="H87" s="63" t="s">
        <v>401</v>
      </c>
      <c r="I87" s="2" t="s">
        <v>339</v>
      </c>
      <c r="J87" s="64" t="s">
        <v>457</v>
      </c>
      <c r="K87" s="5" t="s">
        <v>18</v>
      </c>
      <c r="L87" s="5" t="s">
        <v>18</v>
      </c>
      <c r="N87" s="5" t="s">
        <v>5</v>
      </c>
    </row>
    <row r="88" spans="8:14" ht="409.6">
      <c r="H88" s="63" t="s">
        <v>402</v>
      </c>
      <c r="I88" s="2" t="s">
        <v>338</v>
      </c>
      <c r="J88" s="64" t="s">
        <v>458</v>
      </c>
      <c r="K88" s="5" t="s">
        <v>18</v>
      </c>
      <c r="L88" s="5" t="s">
        <v>18</v>
      </c>
      <c r="N88" s="5" t="s">
        <v>5</v>
      </c>
    </row>
    <row r="89" spans="8:14" ht="409.6">
      <c r="H89" s="63" t="s">
        <v>433</v>
      </c>
      <c r="I89" s="2" t="s">
        <v>339</v>
      </c>
      <c r="J89" s="64" t="s">
        <v>481</v>
      </c>
      <c r="K89" s="5" t="s">
        <v>18</v>
      </c>
      <c r="L89" s="5" t="s">
        <v>18</v>
      </c>
      <c r="N89" s="5" t="s">
        <v>5</v>
      </c>
    </row>
    <row r="90" spans="8:14" ht="409.6">
      <c r="H90" s="63" t="s">
        <v>438</v>
      </c>
      <c r="I90" s="2" t="s">
        <v>338</v>
      </c>
      <c r="J90" s="64" t="s">
        <v>494</v>
      </c>
      <c r="K90" s="5" t="s">
        <v>18</v>
      </c>
      <c r="L90" s="5" t="s">
        <v>18</v>
      </c>
      <c r="N90" s="5" t="s">
        <v>5</v>
      </c>
    </row>
    <row r="91" spans="8:14" ht="409.6">
      <c r="H91" s="63" t="s">
        <v>445</v>
      </c>
      <c r="I91" s="2" t="s">
        <v>339</v>
      </c>
      <c r="J91" s="64" t="s">
        <v>501</v>
      </c>
      <c r="K91" s="5" t="s">
        <v>18</v>
      </c>
      <c r="L91" s="5" t="s">
        <v>18</v>
      </c>
      <c r="N91" s="5" t="s">
        <v>5</v>
      </c>
    </row>
    <row r="92" spans="8:14" ht="409.6">
      <c r="H92" s="63" t="s">
        <v>439</v>
      </c>
      <c r="I92" s="2" t="s">
        <v>338</v>
      </c>
      <c r="J92" s="64" t="s">
        <v>495</v>
      </c>
      <c r="K92" s="5" t="s">
        <v>18</v>
      </c>
      <c r="L92" s="5" t="s">
        <v>18</v>
      </c>
      <c r="N92" s="5" t="s">
        <v>5</v>
      </c>
    </row>
    <row r="93" spans="8:14" ht="409.6">
      <c r="H93" s="63" t="s">
        <v>306</v>
      </c>
      <c r="I93" s="2" t="s">
        <v>339</v>
      </c>
      <c r="J93" s="64" t="s">
        <v>502</v>
      </c>
      <c r="K93" s="5" t="s">
        <v>18</v>
      </c>
      <c r="L93" s="5" t="s">
        <v>18</v>
      </c>
      <c r="N93" s="5" t="s">
        <v>5</v>
      </c>
    </row>
    <row r="94" spans="8:14" ht="409.6">
      <c r="H94" s="63" t="s">
        <v>440</v>
      </c>
      <c r="I94" s="2" t="s">
        <v>338</v>
      </c>
      <c r="J94" s="64" t="s">
        <v>496</v>
      </c>
      <c r="K94" s="5" t="s">
        <v>18</v>
      </c>
      <c r="L94" s="5" t="s">
        <v>18</v>
      </c>
      <c r="N94" s="5" t="s">
        <v>5</v>
      </c>
    </row>
    <row r="95" spans="8:14" ht="409.6">
      <c r="H95" s="63" t="s">
        <v>303</v>
      </c>
      <c r="I95" s="2" t="s">
        <v>347</v>
      </c>
      <c r="J95" s="64" t="s">
        <v>347</v>
      </c>
      <c r="K95" s="5" t="s">
        <v>570</v>
      </c>
      <c r="L95" s="5">
        <v>4</v>
      </c>
      <c r="M95" s="84" t="s">
        <v>571</v>
      </c>
      <c r="N95" s="5" t="s">
        <v>5</v>
      </c>
    </row>
    <row r="96" spans="8:14" ht="409.6">
      <c r="H96" s="63" t="s">
        <v>304</v>
      </c>
      <c r="I96" s="2" t="s">
        <v>346</v>
      </c>
      <c r="J96" s="64" t="s">
        <v>346</v>
      </c>
      <c r="K96" s="5" t="s">
        <v>570</v>
      </c>
      <c r="L96" s="5">
        <v>8</v>
      </c>
      <c r="M96" s="84"/>
      <c r="N96" s="5" t="s">
        <v>5</v>
      </c>
    </row>
    <row r="97" spans="8:14" ht="409.6">
      <c r="H97" s="63" t="s">
        <v>399</v>
      </c>
      <c r="I97" s="2" t="s">
        <v>345</v>
      </c>
      <c r="J97" s="64" t="s">
        <v>345</v>
      </c>
      <c r="K97" s="5" t="s">
        <v>570</v>
      </c>
      <c r="L97" s="5">
        <v>6</v>
      </c>
      <c r="M97" s="84"/>
      <c r="N97" s="5" t="s">
        <v>5</v>
      </c>
    </row>
    <row r="98" spans="8:14" ht="409.6">
      <c r="H98" s="63" t="s">
        <v>302</v>
      </c>
      <c r="I98" s="2" t="s">
        <v>348</v>
      </c>
      <c r="J98" s="64" t="s">
        <v>348</v>
      </c>
      <c r="K98" s="5" t="s">
        <v>570</v>
      </c>
      <c r="L98" s="5">
        <v>2</v>
      </c>
      <c r="M98" s="84"/>
      <c r="N98" s="5" t="s">
        <v>5</v>
      </c>
    </row>
    <row r="99" spans="8:14" ht="409.6">
      <c r="H99" s="63" t="s">
        <v>400</v>
      </c>
      <c r="I99" s="2" t="s">
        <v>344</v>
      </c>
      <c r="J99" s="64" t="s">
        <v>344</v>
      </c>
      <c r="K99" s="5" t="s">
        <v>570</v>
      </c>
      <c r="L99" s="5">
        <v>10</v>
      </c>
      <c r="M99" s="84"/>
      <c r="N99" s="5" t="s">
        <v>5</v>
      </c>
    </row>
    <row r="100" spans="8:14" ht="409.6">
      <c r="H100" s="63" t="s">
        <v>454</v>
      </c>
      <c r="I100" s="2" t="s">
        <v>350</v>
      </c>
      <c r="J100" s="64" t="s">
        <v>350</v>
      </c>
      <c r="K100" s="5" t="s">
        <v>18</v>
      </c>
      <c r="L100" s="5" t="s">
        <v>18</v>
      </c>
    </row>
    <row r="101" spans="8:14" ht="409.6">
      <c r="H101" s="63" t="s">
        <v>455</v>
      </c>
      <c r="I101" s="2" t="s">
        <v>349</v>
      </c>
      <c r="J101" s="64" t="s">
        <v>349</v>
      </c>
      <c r="K101" s="5" t="s">
        <v>18</v>
      </c>
      <c r="L101" s="5" t="s">
        <v>18</v>
      </c>
    </row>
    <row r="102" spans="8:14" ht="409.6">
      <c r="H102" s="63" t="s">
        <v>351</v>
      </c>
      <c r="I102" s="2" t="s">
        <v>336</v>
      </c>
      <c r="J102" s="64" t="s">
        <v>336</v>
      </c>
      <c r="K102" s="5" t="s">
        <v>18</v>
      </c>
      <c r="L102" s="5" t="s">
        <v>18</v>
      </c>
    </row>
    <row r="103" spans="8:14" ht="409.6">
      <c r="H103" s="63" t="s">
        <v>352</v>
      </c>
      <c r="I103" s="2" t="s">
        <v>337</v>
      </c>
      <c r="J103" s="64" t="s">
        <v>337</v>
      </c>
      <c r="K103" s="5" t="s">
        <v>18</v>
      </c>
      <c r="L103" s="5" t="s">
        <v>18</v>
      </c>
    </row>
    <row r="104" spans="8:14" ht="409.6">
      <c r="H104" s="63" t="s">
        <v>423</v>
      </c>
      <c r="I104" s="2" t="s">
        <v>339</v>
      </c>
      <c r="J104" s="65" t="s">
        <v>469</v>
      </c>
      <c r="K104" s="5" t="s">
        <v>18</v>
      </c>
      <c r="L104" s="5" t="s">
        <v>18</v>
      </c>
    </row>
    <row r="105" spans="8:14" ht="409.6">
      <c r="H105" s="63" t="s">
        <v>518</v>
      </c>
      <c r="I105" s="2" t="s">
        <v>340</v>
      </c>
      <c r="J105" s="64" t="s">
        <v>519</v>
      </c>
      <c r="K105" s="5" t="s">
        <v>541</v>
      </c>
      <c r="L105" s="5">
        <v>2</v>
      </c>
    </row>
    <row r="106" spans="8:14" ht="409.6">
      <c r="H106" s="63" t="s">
        <v>305</v>
      </c>
      <c r="I106" s="2" t="s">
        <v>341</v>
      </c>
      <c r="J106" s="64" t="s">
        <v>523</v>
      </c>
      <c r="K106" s="5" t="s">
        <v>541</v>
      </c>
      <c r="L106" s="5">
        <v>3</v>
      </c>
    </row>
    <row r="107" spans="8:14" ht="409.6">
      <c r="H107" s="63" t="s">
        <v>452</v>
      </c>
      <c r="I107" s="2" t="s">
        <v>339</v>
      </c>
      <c r="J107" s="64" t="s">
        <v>514</v>
      </c>
      <c r="K107" s="5" t="s">
        <v>18</v>
      </c>
      <c r="L107" s="5" t="s">
        <v>18</v>
      </c>
    </row>
    <row r="108" spans="8:14" ht="409.6">
      <c r="H108" s="63" t="s">
        <v>451</v>
      </c>
      <c r="I108" s="2" t="s">
        <v>338</v>
      </c>
      <c r="J108" s="64" t="s">
        <v>513</v>
      </c>
      <c r="K108" s="5" t="s">
        <v>18</v>
      </c>
      <c r="L108" s="5" t="s">
        <v>18</v>
      </c>
    </row>
    <row r="109" spans="8:14" ht="409.6">
      <c r="H109" s="63" t="s">
        <v>325</v>
      </c>
      <c r="I109" s="2" t="s">
        <v>338</v>
      </c>
      <c r="J109" s="64" t="s">
        <v>520</v>
      </c>
      <c r="K109" s="5" t="s">
        <v>18</v>
      </c>
      <c r="L109" s="5" t="s">
        <v>18</v>
      </c>
    </row>
    <row r="110" spans="8:14" ht="409.6">
      <c r="H110" s="63" t="s">
        <v>326</v>
      </c>
      <c r="I110" s="2" t="s">
        <v>338</v>
      </c>
      <c r="J110" s="64" t="s">
        <v>521</v>
      </c>
      <c r="K110" s="5" t="s">
        <v>18</v>
      </c>
      <c r="L110" s="5" t="s">
        <v>18</v>
      </c>
    </row>
    <row r="111" spans="8:14" ht="15" thickBot="1">
      <c r="H111" s="66" t="s">
        <v>327</v>
      </c>
      <c r="I111" s="67" t="s">
        <v>338</v>
      </c>
      <c r="J111" s="68" t="s">
        <v>522</v>
      </c>
      <c r="K111" s="5" t="s">
        <v>18</v>
      </c>
      <c r="L111" s="5" t="s">
        <v>18</v>
      </c>
    </row>
  </sheetData>
  <sortState ref="H2:L111">
    <sortCondition ref="J1"/>
  </sortState>
  <mergeCells count="7">
    <mergeCell ref="M95:M99"/>
    <mergeCell ref="M11:M12"/>
    <mergeCell ref="L11:L12"/>
    <mergeCell ref="L57:L58"/>
    <mergeCell ref="M57:M58"/>
    <mergeCell ref="L15:M23"/>
    <mergeCell ref="M54:M5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pane ySplit="1" topLeftCell="A25" activePane="bottomLeft" state="frozen"/>
      <selection pane="bottomLeft" activeCell="C47" sqref="C47"/>
    </sheetView>
  </sheetViews>
  <sheetFormatPr defaultRowHeight="14.25"/>
  <cols>
    <col min="1" max="1" width="7.5" bestFit="1" customWidth="1"/>
    <col min="2" max="2" width="28" style="1" bestFit="1" customWidth="1"/>
    <col min="3" max="3" width="32.125" style="1" bestFit="1" customWidth="1"/>
    <col min="4" max="4" width="18.375" style="5" bestFit="1" customWidth="1"/>
    <col min="5" max="5" width="28.125" style="1" bestFit="1" customWidth="1"/>
    <col min="6" max="7" width="9.625" style="1" bestFit="1" customWidth="1"/>
    <col min="8" max="9" width="9" style="5"/>
    <col min="11" max="11" width="7.5" bestFit="1" customWidth="1"/>
    <col min="12" max="12" width="27.25" bestFit="1" customWidth="1"/>
    <col min="13" max="13" width="32.25" bestFit="1" customWidth="1"/>
    <col min="14" max="14" width="18.375" bestFit="1" customWidth="1"/>
    <col min="15" max="15" width="25.375" bestFit="1" customWidth="1"/>
  </cols>
  <sheetData>
    <row r="1" spans="1:9" s="3" customFormat="1" ht="90">
      <c r="A1" s="41" t="s">
        <v>112</v>
      </c>
      <c r="B1" s="42" t="s">
        <v>113</v>
      </c>
      <c r="C1" s="42" t="s">
        <v>114</v>
      </c>
      <c r="D1" s="42" t="s">
        <v>214</v>
      </c>
      <c r="E1" s="42" t="s">
        <v>115</v>
      </c>
      <c r="F1" s="53" t="s">
        <v>258</v>
      </c>
      <c r="G1" s="53" t="s">
        <v>259</v>
      </c>
      <c r="H1" s="14" t="s">
        <v>219</v>
      </c>
      <c r="I1" s="14" t="s">
        <v>220</v>
      </c>
    </row>
    <row r="2" spans="1:9" ht="20.100000000000001" customHeight="1">
      <c r="A2" s="33">
        <v>1</v>
      </c>
      <c r="B2" s="34" t="s">
        <v>231</v>
      </c>
      <c r="C2" s="34" t="s">
        <v>232</v>
      </c>
      <c r="D2" s="35" t="s">
        <v>217</v>
      </c>
      <c r="E2" s="36"/>
      <c r="F2" s="50" t="s">
        <v>5</v>
      </c>
      <c r="G2" s="50"/>
      <c r="H2" s="37">
        <v>1</v>
      </c>
      <c r="I2" s="37" t="s">
        <v>19</v>
      </c>
    </row>
    <row r="3" spans="1:9" ht="20.100000000000001" customHeight="1">
      <c r="A3" s="33">
        <v>2</v>
      </c>
      <c r="B3" s="34" t="s">
        <v>243</v>
      </c>
      <c r="C3" s="33"/>
      <c r="D3" s="35"/>
      <c r="E3" s="39"/>
      <c r="F3" s="52" t="s">
        <v>5</v>
      </c>
      <c r="G3" s="52"/>
      <c r="H3" s="37">
        <v>2</v>
      </c>
      <c r="I3" s="40" t="s">
        <v>20</v>
      </c>
    </row>
    <row r="4" spans="1:9" ht="20.100000000000001" customHeight="1">
      <c r="A4" s="33">
        <v>3</v>
      </c>
      <c r="B4" s="34" t="s">
        <v>244</v>
      </c>
      <c r="C4" s="34" t="s">
        <v>233</v>
      </c>
      <c r="D4" s="35" t="s">
        <v>218</v>
      </c>
      <c r="E4" s="34"/>
      <c r="F4" s="51" t="s">
        <v>5</v>
      </c>
      <c r="G4" s="51"/>
      <c r="H4" s="37">
        <v>4</v>
      </c>
      <c r="I4" s="37" t="s">
        <v>21</v>
      </c>
    </row>
    <row r="5" spans="1:9" ht="20.100000000000001" customHeight="1">
      <c r="A5" s="33">
        <v>4</v>
      </c>
      <c r="B5" s="34" t="s">
        <v>245</v>
      </c>
      <c r="C5" s="34" t="s">
        <v>234</v>
      </c>
      <c r="D5" s="35" t="s">
        <v>213</v>
      </c>
      <c r="E5" s="34"/>
      <c r="F5" s="51"/>
      <c r="G5" s="51"/>
      <c r="H5" s="37">
        <v>8</v>
      </c>
      <c r="I5" s="40" t="s">
        <v>22</v>
      </c>
    </row>
    <row r="6" spans="1:9" ht="20.100000000000001" customHeight="1">
      <c r="A6" s="33">
        <v>5</v>
      </c>
      <c r="B6" s="32"/>
      <c r="C6" s="33"/>
      <c r="D6" s="35"/>
      <c r="E6" s="34"/>
      <c r="F6" s="51"/>
      <c r="G6" s="51"/>
      <c r="H6" s="37">
        <v>16</v>
      </c>
      <c r="I6" s="40" t="s">
        <v>23</v>
      </c>
    </row>
    <row r="7" spans="1:9" ht="20.100000000000001" customHeight="1">
      <c r="A7" s="33">
        <v>6</v>
      </c>
      <c r="B7" s="43" t="s">
        <v>221</v>
      </c>
      <c r="C7" s="38" t="s">
        <v>235</v>
      </c>
      <c r="D7" s="35" t="s">
        <v>215</v>
      </c>
      <c r="E7" s="34"/>
      <c r="F7" s="51"/>
      <c r="G7" s="51" t="s">
        <v>5</v>
      </c>
      <c r="H7" s="37">
        <f>H6*2</f>
        <v>32</v>
      </c>
      <c r="I7" s="40" t="s">
        <v>24</v>
      </c>
    </row>
    <row r="8" spans="1:9" ht="20.100000000000001" customHeight="1">
      <c r="A8" s="33">
        <v>7</v>
      </c>
      <c r="B8" s="44" t="s">
        <v>222</v>
      </c>
      <c r="C8" s="38" t="s">
        <v>236</v>
      </c>
      <c r="D8" s="35" t="s">
        <v>217</v>
      </c>
      <c r="E8" s="34"/>
      <c r="F8" s="51"/>
      <c r="G8" s="51" t="s">
        <v>5</v>
      </c>
      <c r="H8" s="37">
        <f t="shared" ref="H8:H17" si="0">H7*2</f>
        <v>64</v>
      </c>
      <c r="I8" s="40" t="s">
        <v>25</v>
      </c>
    </row>
    <row r="9" spans="1:9" ht="20.100000000000001" customHeight="1">
      <c r="A9" s="33">
        <v>8</v>
      </c>
      <c r="B9" s="43" t="s">
        <v>223</v>
      </c>
      <c r="C9" s="34" t="s">
        <v>237</v>
      </c>
      <c r="D9" s="35" t="s">
        <v>216</v>
      </c>
      <c r="E9" s="34"/>
      <c r="F9" s="51"/>
      <c r="G9" s="51" t="s">
        <v>5</v>
      </c>
      <c r="H9" s="37">
        <f t="shared" si="0"/>
        <v>128</v>
      </c>
      <c r="I9" s="40" t="s">
        <v>26</v>
      </c>
    </row>
    <row r="10" spans="1:9" ht="20.100000000000001" customHeight="1">
      <c r="A10" s="33">
        <v>9</v>
      </c>
      <c r="B10" s="43" t="s">
        <v>224</v>
      </c>
      <c r="C10" s="34" t="s">
        <v>238</v>
      </c>
      <c r="D10" s="35" t="s">
        <v>215</v>
      </c>
      <c r="E10" s="34" t="s">
        <v>241</v>
      </c>
      <c r="F10" s="51"/>
      <c r="G10" s="51" t="s">
        <v>5</v>
      </c>
      <c r="H10" s="37">
        <f t="shared" si="0"/>
        <v>256</v>
      </c>
      <c r="I10" s="40" t="s">
        <v>27</v>
      </c>
    </row>
    <row r="11" spans="1:9" ht="20.100000000000001" customHeight="1">
      <c r="A11" s="33">
        <v>10</v>
      </c>
      <c r="B11" s="45" t="s">
        <v>230</v>
      </c>
      <c r="C11" s="35"/>
      <c r="D11" s="35"/>
      <c r="E11" s="34"/>
      <c r="F11" s="51"/>
      <c r="G11" s="51" t="s">
        <v>5</v>
      </c>
      <c r="H11" s="37">
        <f t="shared" si="0"/>
        <v>512</v>
      </c>
      <c r="I11" s="40" t="s">
        <v>28</v>
      </c>
    </row>
    <row r="12" spans="1:9" ht="20.100000000000001" customHeight="1">
      <c r="A12" s="33">
        <v>11</v>
      </c>
      <c r="B12" s="43" t="s">
        <v>226</v>
      </c>
      <c r="C12" s="34" t="s">
        <v>239</v>
      </c>
      <c r="D12" s="35" t="s">
        <v>212</v>
      </c>
      <c r="E12" s="34"/>
      <c r="F12" s="51" t="s">
        <v>5</v>
      </c>
      <c r="G12" s="51"/>
      <c r="H12" s="37">
        <f t="shared" si="0"/>
        <v>1024</v>
      </c>
      <c r="I12" s="40" t="s">
        <v>29</v>
      </c>
    </row>
    <row r="13" spans="1:9" ht="20.100000000000001" customHeight="1">
      <c r="A13" s="33">
        <v>12</v>
      </c>
      <c r="B13" s="44" t="s">
        <v>227</v>
      </c>
      <c r="C13" s="34" t="s">
        <v>240</v>
      </c>
      <c r="D13" s="35" t="s">
        <v>217</v>
      </c>
      <c r="E13" s="34" t="s">
        <v>242</v>
      </c>
      <c r="F13" s="51"/>
      <c r="G13" s="51"/>
      <c r="H13" s="37">
        <f t="shared" si="0"/>
        <v>2048</v>
      </c>
      <c r="I13" s="40" t="s">
        <v>30</v>
      </c>
    </row>
    <row r="14" spans="1:9" ht="20.100000000000001" customHeight="1">
      <c r="A14" s="33">
        <v>13</v>
      </c>
      <c r="B14" s="43" t="s">
        <v>228</v>
      </c>
      <c r="C14" s="34"/>
      <c r="D14" s="35"/>
      <c r="E14" s="34"/>
      <c r="F14" s="51"/>
      <c r="G14" s="51"/>
      <c r="H14" s="37">
        <f t="shared" si="0"/>
        <v>4096</v>
      </c>
      <c r="I14" s="40" t="s">
        <v>31</v>
      </c>
    </row>
    <row r="15" spans="1:9" ht="20.100000000000001" customHeight="1">
      <c r="A15" s="33">
        <v>14</v>
      </c>
      <c r="B15" s="43" t="s">
        <v>229</v>
      </c>
      <c r="C15" s="39"/>
      <c r="D15" s="35"/>
      <c r="E15" s="34"/>
      <c r="F15" s="51" t="s">
        <v>5</v>
      </c>
      <c r="G15" s="51"/>
      <c r="H15" s="37">
        <f t="shared" si="0"/>
        <v>8192</v>
      </c>
      <c r="I15" s="40" t="s">
        <v>32</v>
      </c>
    </row>
    <row r="16" spans="1:9" ht="20.100000000000001" customHeight="1">
      <c r="A16" s="33">
        <v>15</v>
      </c>
      <c r="B16" s="45" t="s">
        <v>225</v>
      </c>
      <c r="C16" s="34"/>
      <c r="D16" s="35"/>
      <c r="E16" s="34"/>
      <c r="F16" s="51" t="s">
        <v>5</v>
      </c>
      <c r="G16" s="51"/>
      <c r="H16" s="37">
        <f t="shared" si="0"/>
        <v>16384</v>
      </c>
      <c r="I16" s="40" t="s">
        <v>33</v>
      </c>
    </row>
    <row r="17" spans="1:9" ht="20.100000000000001" customHeight="1">
      <c r="A17" s="33">
        <v>16</v>
      </c>
      <c r="B17" s="32"/>
      <c r="C17" s="34"/>
      <c r="D17" s="35"/>
      <c r="E17" s="34"/>
      <c r="F17" s="51"/>
      <c r="G17" s="51"/>
      <c r="H17" s="37">
        <f t="shared" si="0"/>
        <v>32768</v>
      </c>
      <c r="I17" s="40" t="s">
        <v>34</v>
      </c>
    </row>
    <row r="22" spans="1:9" ht="15" customHeight="1"/>
    <row r="23" spans="1:9" ht="15" customHeight="1"/>
    <row r="24" spans="1:9" ht="15" customHeight="1">
      <c r="A24" s="41" t="s">
        <v>112</v>
      </c>
      <c r="B24" s="42" t="s">
        <v>113</v>
      </c>
      <c r="C24" s="42" t="s">
        <v>114</v>
      </c>
      <c r="D24" s="42" t="s">
        <v>214</v>
      </c>
      <c r="E24" s="42" t="s">
        <v>115</v>
      </c>
    </row>
    <row r="25" spans="1:9" ht="15" customHeight="1">
      <c r="A25" s="33">
        <v>1</v>
      </c>
      <c r="B25" s="34" t="s">
        <v>276</v>
      </c>
      <c r="C25" s="34" t="s">
        <v>285</v>
      </c>
      <c r="D25" s="35" t="s">
        <v>217</v>
      </c>
      <c r="E25" s="36"/>
    </row>
    <row r="26" spans="1:9" ht="15" customHeight="1">
      <c r="A26" s="33">
        <v>2</v>
      </c>
      <c r="B26" s="34" t="s">
        <v>277</v>
      </c>
      <c r="C26" s="33"/>
      <c r="D26" s="35"/>
      <c r="E26" s="39"/>
    </row>
    <row r="27" spans="1:9" ht="15" customHeight="1">
      <c r="A27" s="33">
        <v>3</v>
      </c>
      <c r="B27" s="34" t="s">
        <v>278</v>
      </c>
      <c r="C27" s="34" t="s">
        <v>286</v>
      </c>
      <c r="D27" s="35" t="s">
        <v>218</v>
      </c>
      <c r="E27" s="34"/>
    </row>
    <row r="28" spans="1:9" ht="15" customHeight="1">
      <c r="A28" s="33">
        <v>4</v>
      </c>
      <c r="B28" s="34" t="s">
        <v>279</v>
      </c>
      <c r="C28" s="34" t="s">
        <v>287</v>
      </c>
      <c r="D28" s="35" t="s">
        <v>213</v>
      </c>
      <c r="E28" s="34"/>
    </row>
    <row r="29" spans="1:9" ht="15" customHeight="1">
      <c r="A29" s="33">
        <v>5</v>
      </c>
      <c r="B29" s="32"/>
      <c r="C29" s="33"/>
      <c r="D29" s="35"/>
      <c r="E29" s="34"/>
    </row>
    <row r="30" spans="1:9" ht="15" customHeight="1">
      <c r="A30" s="33">
        <v>6</v>
      </c>
      <c r="B30" s="43" t="s">
        <v>3</v>
      </c>
      <c r="C30" s="38" t="s">
        <v>288</v>
      </c>
      <c r="D30" s="35" t="s">
        <v>215</v>
      </c>
      <c r="E30" s="34"/>
    </row>
    <row r="31" spans="1:9" ht="15" customHeight="1">
      <c r="A31" s="33">
        <v>7</v>
      </c>
      <c r="B31" s="44" t="s">
        <v>0</v>
      </c>
      <c r="C31" s="38" t="s">
        <v>289</v>
      </c>
      <c r="D31" s="35" t="s">
        <v>217</v>
      </c>
      <c r="E31" s="34"/>
    </row>
    <row r="32" spans="1:9" ht="15" customHeight="1">
      <c r="A32" s="33">
        <v>8</v>
      </c>
      <c r="B32" s="43" t="s">
        <v>4</v>
      </c>
      <c r="C32" s="34" t="s">
        <v>290</v>
      </c>
      <c r="D32" s="35" t="s">
        <v>216</v>
      </c>
      <c r="E32" s="34"/>
    </row>
    <row r="33" spans="1:5" ht="15" customHeight="1">
      <c r="A33" s="33">
        <v>9</v>
      </c>
      <c r="B33" s="43" t="s">
        <v>280</v>
      </c>
      <c r="C33" s="34" t="s">
        <v>293</v>
      </c>
      <c r="D33" s="35" t="s">
        <v>215</v>
      </c>
      <c r="E33" s="34" t="s">
        <v>295</v>
      </c>
    </row>
    <row r="34" spans="1:5" ht="15" customHeight="1">
      <c r="A34" s="33">
        <v>10</v>
      </c>
      <c r="B34" s="45" t="s">
        <v>281</v>
      </c>
      <c r="C34" s="35"/>
      <c r="D34" s="35"/>
      <c r="E34" s="34"/>
    </row>
    <row r="35" spans="1:5" ht="15" customHeight="1">
      <c r="A35" s="33">
        <v>11</v>
      </c>
      <c r="B35" s="43" t="s">
        <v>1</v>
      </c>
      <c r="C35" s="34" t="s">
        <v>292</v>
      </c>
      <c r="D35" s="35" t="s">
        <v>212</v>
      </c>
      <c r="E35" s="34"/>
    </row>
    <row r="36" spans="1:5" ht="15" customHeight="1">
      <c r="A36" s="33">
        <v>12</v>
      </c>
      <c r="B36" s="44" t="s">
        <v>282</v>
      </c>
      <c r="C36" s="34" t="s">
        <v>291</v>
      </c>
      <c r="D36" s="35" t="s">
        <v>217</v>
      </c>
      <c r="E36" s="34" t="s">
        <v>296</v>
      </c>
    </row>
    <row r="37" spans="1:5" ht="15" customHeight="1">
      <c r="A37" s="33">
        <v>13</v>
      </c>
      <c r="B37" s="43" t="s">
        <v>2</v>
      </c>
      <c r="C37" s="34"/>
      <c r="D37" s="35"/>
      <c r="E37" s="34"/>
    </row>
    <row r="38" spans="1:5" ht="15">
      <c r="A38" s="33">
        <v>14</v>
      </c>
      <c r="B38" s="43" t="s">
        <v>283</v>
      </c>
      <c r="C38" s="39"/>
      <c r="D38" s="35"/>
      <c r="E38" s="34"/>
    </row>
    <row r="39" spans="1:5" ht="15">
      <c r="A39" s="33">
        <v>15</v>
      </c>
      <c r="B39" s="45" t="s">
        <v>284</v>
      </c>
      <c r="C39" s="34"/>
      <c r="D39" s="35"/>
      <c r="E39" s="34"/>
    </row>
    <row r="40" spans="1:5" ht="15">
      <c r="A40" s="33">
        <v>16</v>
      </c>
      <c r="B40" s="32"/>
      <c r="C40" s="34"/>
      <c r="D40" s="35"/>
      <c r="E40" s="3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"/>
  <sheetViews>
    <sheetView topLeftCell="K1" workbookViewId="0">
      <selection activeCell="AL20" sqref="AL20"/>
    </sheetView>
  </sheetViews>
  <sheetFormatPr defaultRowHeight="14.25"/>
  <cols>
    <col min="13" max="71" width="6.625" customWidth="1"/>
  </cols>
  <sheetData>
    <row r="2" spans="2:26"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</row>
    <row r="3" spans="2:26" ht="85.5">
      <c r="B3" s="48" t="s">
        <v>248</v>
      </c>
      <c r="C3" s="49" t="s">
        <v>249</v>
      </c>
      <c r="D3" s="48" t="s">
        <v>251</v>
      </c>
      <c r="E3" s="49" t="s">
        <v>250</v>
      </c>
      <c r="F3" s="48" t="s">
        <v>252</v>
      </c>
      <c r="G3" s="49" t="s">
        <v>253</v>
      </c>
      <c r="H3" s="48" t="s">
        <v>254</v>
      </c>
      <c r="I3" s="49" t="s">
        <v>255</v>
      </c>
      <c r="J3" s="48" t="s">
        <v>256</v>
      </c>
      <c r="K3" s="49" t="s">
        <v>257</v>
      </c>
    </row>
    <row r="7" spans="2:26" ht="15.75">
      <c r="M7">
        <v>0</v>
      </c>
      <c r="N7">
        <v>1</v>
      </c>
      <c r="O7">
        <v>2</v>
      </c>
      <c r="P7">
        <v>3</v>
      </c>
      <c r="Q7">
        <v>4</v>
      </c>
      <c r="R7">
        <v>5</v>
      </c>
      <c r="S7">
        <v>6</v>
      </c>
      <c r="T7">
        <v>7</v>
      </c>
      <c r="U7" s="59" t="s">
        <v>274</v>
      </c>
      <c r="V7" s="59" t="s">
        <v>275</v>
      </c>
      <c r="W7">
        <v>96</v>
      </c>
      <c r="X7">
        <v>97</v>
      </c>
      <c r="Y7">
        <v>98</v>
      </c>
      <c r="Z7">
        <v>99</v>
      </c>
    </row>
    <row r="8" spans="2:26">
      <c r="F8" t="s">
        <v>264</v>
      </c>
      <c r="G8" t="s">
        <v>265</v>
      </c>
      <c r="H8" t="s">
        <v>266</v>
      </c>
      <c r="I8" t="s">
        <v>267</v>
      </c>
      <c r="M8" s="54" t="s">
        <v>260</v>
      </c>
      <c r="N8" s="55" t="s">
        <v>261</v>
      </c>
      <c r="O8" s="56" t="s">
        <v>262</v>
      </c>
      <c r="P8" s="57" t="s">
        <v>263</v>
      </c>
      <c r="Q8" s="54" t="s">
        <v>264</v>
      </c>
      <c r="R8" s="55" t="s">
        <v>265</v>
      </c>
      <c r="S8" s="56" t="s">
        <v>268</v>
      </c>
      <c r="T8" s="57" t="s">
        <v>269</v>
      </c>
      <c r="U8" s="58"/>
      <c r="V8" s="58"/>
      <c r="W8" s="54" t="s">
        <v>270</v>
      </c>
      <c r="X8" s="55" t="s">
        <v>271</v>
      </c>
      <c r="Y8" s="56" t="s">
        <v>272</v>
      </c>
      <c r="Z8" s="57" t="s">
        <v>273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42" zoomScale="115" zoomScaleNormal="115" workbookViewId="0">
      <selection activeCell="E49" sqref="E49"/>
    </sheetView>
  </sheetViews>
  <sheetFormatPr defaultRowHeight="39.950000000000003" customHeight="1"/>
  <cols>
    <col min="1" max="1" width="10.125" style="82" customWidth="1"/>
    <col min="2" max="2" width="30.625" style="73" customWidth="1"/>
    <col min="3" max="3" width="32.125" style="73" customWidth="1"/>
    <col min="4" max="4" width="32.75" style="73" bestFit="1" customWidth="1"/>
    <col min="5" max="5" width="12" style="73" bestFit="1" customWidth="1"/>
    <col min="6" max="16384" width="9" style="46"/>
  </cols>
  <sheetData>
    <row r="1" spans="1:6" ht="39.950000000000003" customHeight="1">
      <c r="A1" s="79" t="s">
        <v>576</v>
      </c>
      <c r="B1" s="74" t="s">
        <v>577</v>
      </c>
      <c r="C1" s="74" t="s">
        <v>578</v>
      </c>
      <c r="D1" s="74" t="s">
        <v>579</v>
      </c>
      <c r="E1" s="78" t="s">
        <v>730</v>
      </c>
      <c r="F1" s="78" t="s">
        <v>731</v>
      </c>
    </row>
    <row r="2" spans="1:6" ht="39.950000000000003" customHeight="1">
      <c r="A2" s="80">
        <v>1</v>
      </c>
      <c r="B2" s="77" t="s">
        <v>580</v>
      </c>
      <c r="C2" s="75"/>
      <c r="D2" s="75"/>
      <c r="E2" s="75"/>
      <c r="F2" s="75"/>
    </row>
    <row r="3" spans="1:6" ht="39.950000000000003" customHeight="1">
      <c r="A3" s="81">
        <v>1.1000000000000001</v>
      </c>
      <c r="B3" s="76" t="s">
        <v>581</v>
      </c>
      <c r="C3" s="76" t="s">
        <v>582</v>
      </c>
      <c r="D3" s="76" t="s">
        <v>723</v>
      </c>
      <c r="E3" s="2" t="s">
        <v>724</v>
      </c>
      <c r="F3" s="88"/>
    </row>
    <row r="4" spans="1:6" ht="39.950000000000003" customHeight="1">
      <c r="A4" s="81">
        <v>1.2</v>
      </c>
      <c r="B4" s="76" t="s">
        <v>583</v>
      </c>
      <c r="C4" s="76" t="s">
        <v>584</v>
      </c>
      <c r="D4" s="76" t="s">
        <v>585</v>
      </c>
      <c r="E4" s="2" t="s">
        <v>724</v>
      </c>
      <c r="F4" s="2" t="s">
        <v>724</v>
      </c>
    </row>
    <row r="5" spans="1:6" ht="39.950000000000003" customHeight="1">
      <c r="A5" s="81" t="s">
        <v>697</v>
      </c>
      <c r="B5" s="76" t="s">
        <v>586</v>
      </c>
      <c r="C5" s="76" t="s">
        <v>587</v>
      </c>
      <c r="D5" s="76"/>
      <c r="E5" s="2" t="s">
        <v>724</v>
      </c>
      <c r="F5" s="2" t="s">
        <v>724</v>
      </c>
    </row>
    <row r="6" spans="1:6" ht="39.950000000000003" customHeight="1">
      <c r="A6" s="81" t="s">
        <v>699</v>
      </c>
      <c r="B6" s="76" t="s">
        <v>592</v>
      </c>
      <c r="C6" s="76" t="s">
        <v>593</v>
      </c>
      <c r="D6" s="76"/>
      <c r="E6" s="2" t="s">
        <v>724</v>
      </c>
      <c r="F6" s="88"/>
    </row>
    <row r="7" spans="1:6" ht="39.950000000000003" customHeight="1">
      <c r="A7" s="81" t="s">
        <v>698</v>
      </c>
      <c r="B7" s="76" t="s">
        <v>594</v>
      </c>
      <c r="C7" s="76" t="s">
        <v>595</v>
      </c>
      <c r="D7" s="76" t="s">
        <v>596</v>
      </c>
      <c r="E7" s="2" t="s">
        <v>724</v>
      </c>
      <c r="F7" s="2" t="s">
        <v>724</v>
      </c>
    </row>
    <row r="8" spans="1:6" ht="39.950000000000003" customHeight="1">
      <c r="A8" s="81" t="s">
        <v>700</v>
      </c>
      <c r="B8" s="76" t="s">
        <v>597</v>
      </c>
      <c r="C8" s="76" t="s">
        <v>587</v>
      </c>
      <c r="D8" s="76"/>
      <c r="E8" s="2" t="s">
        <v>724</v>
      </c>
      <c r="F8" s="2" t="s">
        <v>724</v>
      </c>
    </row>
    <row r="9" spans="1:6" ht="39.950000000000003" customHeight="1">
      <c r="A9" s="81" t="s">
        <v>701</v>
      </c>
      <c r="B9" s="76" t="s">
        <v>598</v>
      </c>
      <c r="C9" s="76" t="s">
        <v>599</v>
      </c>
      <c r="D9" s="76" t="s">
        <v>600</v>
      </c>
      <c r="E9" s="2" t="s">
        <v>724</v>
      </c>
      <c r="F9" s="88"/>
    </row>
    <row r="10" spans="1:6" ht="39.950000000000003" customHeight="1">
      <c r="A10" s="81" t="s">
        <v>702</v>
      </c>
      <c r="B10" s="76" t="s">
        <v>601</v>
      </c>
      <c r="C10" s="76" t="s">
        <v>587</v>
      </c>
      <c r="D10" s="76"/>
      <c r="E10" s="2" t="s">
        <v>724</v>
      </c>
      <c r="F10" s="88"/>
    </row>
    <row r="11" spans="1:6" ht="39.950000000000003" customHeight="1">
      <c r="A11" s="81" t="s">
        <v>703</v>
      </c>
      <c r="B11" s="76" t="s">
        <v>602</v>
      </c>
      <c r="C11" s="76" t="s">
        <v>603</v>
      </c>
      <c r="D11" s="76"/>
      <c r="E11" s="2" t="s">
        <v>724</v>
      </c>
      <c r="F11" s="2" t="s">
        <v>724</v>
      </c>
    </row>
    <row r="12" spans="1:6" ht="39.950000000000003" customHeight="1">
      <c r="A12" s="81" t="s">
        <v>704</v>
      </c>
      <c r="B12" s="76" t="s">
        <v>604</v>
      </c>
      <c r="C12" s="76" t="s">
        <v>605</v>
      </c>
      <c r="D12" s="76"/>
      <c r="E12" s="2" t="s">
        <v>724</v>
      </c>
      <c r="F12" s="2" t="s">
        <v>724</v>
      </c>
    </row>
    <row r="13" spans="1:6" ht="39.950000000000003" customHeight="1">
      <c r="A13" s="81" t="s">
        <v>705</v>
      </c>
      <c r="B13" s="76" t="s">
        <v>606</v>
      </c>
      <c r="C13" s="76" t="s">
        <v>607</v>
      </c>
      <c r="D13" s="76"/>
      <c r="E13" s="2" t="s">
        <v>724</v>
      </c>
      <c r="F13" s="88"/>
    </row>
    <row r="14" spans="1:6" ht="39.950000000000003" customHeight="1">
      <c r="A14" s="81" t="s">
        <v>706</v>
      </c>
      <c r="B14" s="76" t="s">
        <v>608</v>
      </c>
      <c r="C14" s="76" t="s">
        <v>609</v>
      </c>
      <c r="D14" s="76"/>
      <c r="E14" s="2" t="s">
        <v>724</v>
      </c>
      <c r="F14" s="88"/>
    </row>
    <row r="15" spans="1:6" ht="39.950000000000003" customHeight="1">
      <c r="A15" s="81" t="s">
        <v>669</v>
      </c>
      <c r="B15" s="76" t="s">
        <v>610</v>
      </c>
      <c r="C15" s="76" t="s">
        <v>611</v>
      </c>
      <c r="D15" s="76" t="s">
        <v>612</v>
      </c>
      <c r="E15" s="2" t="s">
        <v>724</v>
      </c>
      <c r="F15" s="88"/>
    </row>
    <row r="16" spans="1:6" ht="39.950000000000003" customHeight="1">
      <c r="A16" s="81" t="s">
        <v>707</v>
      </c>
      <c r="B16" s="76" t="s">
        <v>613</v>
      </c>
      <c r="C16" s="76" t="s">
        <v>587</v>
      </c>
      <c r="D16" s="76"/>
      <c r="E16" s="2" t="s">
        <v>724</v>
      </c>
      <c r="F16" s="88"/>
    </row>
    <row r="17" spans="1:6" ht="39.950000000000003" customHeight="1">
      <c r="A17" s="81" t="s">
        <v>670</v>
      </c>
      <c r="B17" s="76" t="s">
        <v>614</v>
      </c>
      <c r="C17" s="76" t="s">
        <v>615</v>
      </c>
      <c r="D17" s="76" t="s">
        <v>616</v>
      </c>
      <c r="E17" s="2" t="s">
        <v>724</v>
      </c>
      <c r="F17" s="88"/>
    </row>
    <row r="18" spans="1:6" ht="39.950000000000003" customHeight="1">
      <c r="A18" s="81" t="s">
        <v>708</v>
      </c>
      <c r="B18" s="76" t="s">
        <v>617</v>
      </c>
      <c r="C18" s="76" t="s">
        <v>587</v>
      </c>
      <c r="D18" s="76"/>
      <c r="E18" s="2" t="s">
        <v>724</v>
      </c>
      <c r="F18" s="88"/>
    </row>
    <row r="19" spans="1:6" ht="39.950000000000003" customHeight="1">
      <c r="A19" s="80" t="s">
        <v>696</v>
      </c>
      <c r="B19" s="77" t="s">
        <v>622</v>
      </c>
      <c r="C19" s="75"/>
      <c r="D19" s="75"/>
      <c r="E19" s="75"/>
      <c r="F19" s="75"/>
    </row>
    <row r="20" spans="1:6" ht="39.950000000000003" customHeight="1">
      <c r="A20" s="81" t="s">
        <v>671</v>
      </c>
      <c r="B20" s="76" t="s">
        <v>623</v>
      </c>
      <c r="C20" s="76" t="s">
        <v>624</v>
      </c>
      <c r="D20" s="76"/>
      <c r="E20" s="83" t="s">
        <v>732</v>
      </c>
      <c r="F20" s="83" t="s">
        <v>732</v>
      </c>
    </row>
    <row r="21" spans="1:6" ht="39.950000000000003" customHeight="1">
      <c r="A21" s="81" t="s">
        <v>672</v>
      </c>
      <c r="B21" s="76" t="s">
        <v>625</v>
      </c>
      <c r="C21" s="76" t="s">
        <v>626</v>
      </c>
      <c r="D21" s="76"/>
      <c r="E21" s="2" t="s">
        <v>724</v>
      </c>
      <c r="F21" s="87" t="s">
        <v>733</v>
      </c>
    </row>
    <row r="22" spans="1:6" ht="39.950000000000003" customHeight="1">
      <c r="A22" s="81" t="s">
        <v>673</v>
      </c>
      <c r="B22" s="76" t="s">
        <v>627</v>
      </c>
      <c r="C22" s="76" t="s">
        <v>628</v>
      </c>
      <c r="D22" s="76"/>
      <c r="E22" s="83" t="s">
        <v>725</v>
      </c>
      <c r="F22" s="88"/>
    </row>
    <row r="23" spans="1:6" ht="39.950000000000003" customHeight="1">
      <c r="A23" s="81" t="s">
        <v>674</v>
      </c>
      <c r="B23" s="76" t="s">
        <v>629</v>
      </c>
      <c r="C23" s="76" t="s">
        <v>630</v>
      </c>
      <c r="D23" s="76"/>
      <c r="E23" s="2" t="s">
        <v>724</v>
      </c>
      <c r="F23" s="87" t="s">
        <v>733</v>
      </c>
    </row>
    <row r="24" spans="1:6" ht="39.950000000000003" customHeight="1">
      <c r="A24" s="81" t="s">
        <v>675</v>
      </c>
      <c r="B24" s="76" t="s">
        <v>726</v>
      </c>
      <c r="C24" s="76" t="s">
        <v>631</v>
      </c>
      <c r="D24" s="76"/>
      <c r="E24" s="2" t="s">
        <v>724</v>
      </c>
      <c r="F24" s="87" t="s">
        <v>733</v>
      </c>
    </row>
    <row r="25" spans="1:6" ht="39.950000000000003" customHeight="1">
      <c r="A25" s="80" t="s">
        <v>695</v>
      </c>
      <c r="B25" s="77" t="s">
        <v>719</v>
      </c>
      <c r="C25" s="75"/>
      <c r="D25" s="75"/>
      <c r="E25" s="75"/>
      <c r="F25" s="75"/>
    </row>
    <row r="26" spans="1:6" ht="39.950000000000003" customHeight="1">
      <c r="A26" s="81" t="s">
        <v>676</v>
      </c>
      <c r="B26" s="76" t="s">
        <v>632</v>
      </c>
      <c r="C26" s="76" t="s">
        <v>633</v>
      </c>
      <c r="D26" s="76" t="s">
        <v>634</v>
      </c>
      <c r="E26" s="2" t="s">
        <v>724</v>
      </c>
      <c r="F26" s="88"/>
    </row>
    <row r="27" spans="1:6" ht="39.950000000000003" customHeight="1">
      <c r="A27" s="81" t="s">
        <v>709</v>
      </c>
      <c r="B27" s="76" t="s">
        <v>635</v>
      </c>
      <c r="C27" s="76" t="s">
        <v>587</v>
      </c>
      <c r="D27" s="76"/>
      <c r="E27" s="2" t="s">
        <v>724</v>
      </c>
      <c r="F27" s="88"/>
    </row>
    <row r="28" spans="1:6" ht="39.950000000000003" customHeight="1">
      <c r="A28" s="81" t="s">
        <v>677</v>
      </c>
      <c r="B28" s="76" t="s">
        <v>636</v>
      </c>
      <c r="C28" s="76" t="s">
        <v>637</v>
      </c>
      <c r="D28" s="76"/>
      <c r="E28" s="2" t="s">
        <v>724</v>
      </c>
      <c r="F28" s="88"/>
    </row>
    <row r="29" spans="1:6" ht="39.950000000000003" customHeight="1">
      <c r="A29" s="81" t="s">
        <v>678</v>
      </c>
      <c r="B29" s="76" t="s">
        <v>638</v>
      </c>
      <c r="C29" s="76" t="s">
        <v>639</v>
      </c>
      <c r="D29" s="76"/>
      <c r="E29" s="2" t="s">
        <v>724</v>
      </c>
      <c r="F29" s="2" t="s">
        <v>733</v>
      </c>
    </row>
    <row r="30" spans="1:6" ht="39.950000000000003" customHeight="1">
      <c r="A30" s="81" t="s">
        <v>679</v>
      </c>
      <c r="B30" s="76" t="s">
        <v>640</v>
      </c>
      <c r="C30" s="76" t="s">
        <v>641</v>
      </c>
      <c r="D30" s="76" t="s">
        <v>612</v>
      </c>
      <c r="E30" s="2" t="s">
        <v>727</v>
      </c>
      <c r="F30" s="88"/>
    </row>
    <row r="31" spans="1:6" ht="39.950000000000003" customHeight="1">
      <c r="A31" s="81" t="s">
        <v>680</v>
      </c>
      <c r="B31" s="76" t="s">
        <v>642</v>
      </c>
      <c r="C31" s="76" t="s">
        <v>643</v>
      </c>
      <c r="D31" s="76" t="s">
        <v>616</v>
      </c>
      <c r="E31" s="2" t="s">
        <v>727</v>
      </c>
      <c r="F31" s="88"/>
    </row>
    <row r="32" spans="1:6" ht="39.950000000000003" customHeight="1">
      <c r="A32" s="81" t="s">
        <v>681</v>
      </c>
      <c r="B32" s="76" t="s">
        <v>644</v>
      </c>
      <c r="C32" s="76" t="s">
        <v>645</v>
      </c>
      <c r="D32" s="76"/>
      <c r="E32" s="2" t="s">
        <v>724</v>
      </c>
      <c r="F32" s="88"/>
    </row>
    <row r="33" spans="1:6" ht="39.950000000000003" customHeight="1">
      <c r="A33" s="81" t="s">
        <v>710</v>
      </c>
      <c r="B33" s="76" t="s">
        <v>646</v>
      </c>
      <c r="C33" s="76" t="s">
        <v>587</v>
      </c>
      <c r="D33" s="76"/>
      <c r="E33" s="2" t="s">
        <v>724</v>
      </c>
      <c r="F33" s="88"/>
    </row>
    <row r="34" spans="1:6" ht="39.950000000000003" customHeight="1">
      <c r="A34" s="81" t="s">
        <v>682</v>
      </c>
      <c r="B34" s="76" t="s">
        <v>647</v>
      </c>
      <c r="C34" s="76" t="s">
        <v>648</v>
      </c>
      <c r="D34" s="76"/>
      <c r="E34" s="2" t="s">
        <v>724</v>
      </c>
      <c r="F34" s="88"/>
    </row>
    <row r="35" spans="1:6" ht="39.950000000000003" customHeight="1">
      <c r="A35" s="81" t="s">
        <v>711</v>
      </c>
      <c r="B35" s="76" t="s">
        <v>649</v>
      </c>
      <c r="C35" s="76" t="s">
        <v>587</v>
      </c>
      <c r="D35" s="76"/>
      <c r="E35" s="2" t="s">
        <v>724</v>
      </c>
      <c r="F35" s="88"/>
    </row>
    <row r="36" spans="1:6" ht="39.950000000000003" customHeight="1">
      <c r="A36" s="81" t="s">
        <v>683</v>
      </c>
      <c r="B36" s="76" t="s">
        <v>650</v>
      </c>
      <c r="C36" s="76" t="s">
        <v>651</v>
      </c>
      <c r="D36" s="76"/>
      <c r="E36" s="2" t="s">
        <v>724</v>
      </c>
      <c r="F36" s="88"/>
    </row>
    <row r="37" spans="1:6" ht="39.950000000000003" customHeight="1">
      <c r="A37" s="81" t="s">
        <v>712</v>
      </c>
      <c r="B37" s="76" t="s">
        <v>652</v>
      </c>
      <c r="C37" s="76" t="s">
        <v>587</v>
      </c>
      <c r="D37" s="76"/>
      <c r="E37" s="2" t="s">
        <v>724</v>
      </c>
      <c r="F37" s="88"/>
    </row>
    <row r="38" spans="1:6" ht="39.950000000000003" customHeight="1">
      <c r="A38" s="81" t="s">
        <v>684</v>
      </c>
      <c r="B38" s="76" t="s">
        <v>653</v>
      </c>
      <c r="C38" s="76" t="s">
        <v>654</v>
      </c>
      <c r="D38" s="76"/>
      <c r="E38" s="2" t="s">
        <v>728</v>
      </c>
      <c r="F38" s="88"/>
    </row>
    <row r="39" spans="1:6" ht="39.950000000000003" customHeight="1">
      <c r="A39" s="81" t="s">
        <v>713</v>
      </c>
      <c r="B39" s="76" t="s">
        <v>655</v>
      </c>
      <c r="C39" s="76" t="s">
        <v>587</v>
      </c>
      <c r="D39" s="76"/>
      <c r="E39" s="2" t="s">
        <v>728</v>
      </c>
      <c r="F39" s="88"/>
    </row>
    <row r="40" spans="1:6" ht="39.950000000000003" customHeight="1">
      <c r="A40" s="81" t="s">
        <v>685</v>
      </c>
      <c r="B40" s="76" t="s">
        <v>656</v>
      </c>
      <c r="C40" s="76" t="s">
        <v>657</v>
      </c>
      <c r="D40" s="76"/>
      <c r="E40" s="2" t="s">
        <v>729</v>
      </c>
      <c r="F40" s="88"/>
    </row>
    <row r="41" spans="1:6" ht="39.950000000000003" customHeight="1">
      <c r="A41" s="81" t="s">
        <v>714</v>
      </c>
      <c r="B41" s="76" t="s">
        <v>658</v>
      </c>
      <c r="C41" s="76" t="s">
        <v>587</v>
      </c>
      <c r="D41" s="76"/>
      <c r="E41" s="2" t="s">
        <v>729</v>
      </c>
      <c r="F41" s="88"/>
    </row>
    <row r="42" spans="1:6" ht="39.950000000000003" customHeight="1">
      <c r="A42" s="81" t="s">
        <v>686</v>
      </c>
      <c r="B42" s="76" t="s">
        <v>659</v>
      </c>
      <c r="C42" s="76" t="s">
        <v>660</v>
      </c>
      <c r="D42" s="76"/>
      <c r="E42" s="2"/>
      <c r="F42" s="88"/>
    </row>
    <row r="43" spans="1:6" ht="39.950000000000003" customHeight="1">
      <c r="A43" s="81" t="s">
        <v>715</v>
      </c>
      <c r="B43" s="76" t="s">
        <v>661</v>
      </c>
      <c r="C43" s="76" t="s">
        <v>587</v>
      </c>
      <c r="D43" s="76"/>
      <c r="E43" s="2"/>
      <c r="F43" s="88"/>
    </row>
    <row r="44" spans="1:6" ht="39.950000000000003" customHeight="1">
      <c r="A44" s="81" t="s">
        <v>687</v>
      </c>
      <c r="B44" s="76" t="s">
        <v>662</v>
      </c>
      <c r="C44" s="76" t="s">
        <v>663</v>
      </c>
      <c r="D44" s="76"/>
      <c r="E44" s="2"/>
      <c r="F44" s="88" t="s">
        <v>733</v>
      </c>
    </row>
    <row r="45" spans="1:6" ht="39.950000000000003" customHeight="1">
      <c r="A45" s="81" t="s">
        <v>716</v>
      </c>
      <c r="B45" s="76" t="s">
        <v>664</v>
      </c>
      <c r="C45" s="76" t="s">
        <v>587</v>
      </c>
      <c r="D45" s="76"/>
      <c r="E45" s="2"/>
      <c r="F45" s="88" t="s">
        <v>733</v>
      </c>
    </row>
    <row r="46" spans="1:6" ht="39.950000000000003" customHeight="1">
      <c r="A46" s="81" t="s">
        <v>688</v>
      </c>
      <c r="B46" s="76" t="s">
        <v>721</v>
      </c>
      <c r="C46" s="76" t="s">
        <v>720</v>
      </c>
      <c r="D46" s="76"/>
      <c r="E46" s="2"/>
      <c r="F46" s="88"/>
    </row>
    <row r="47" spans="1:6" ht="39.950000000000003" customHeight="1">
      <c r="A47" s="81" t="s">
        <v>717</v>
      </c>
      <c r="B47" s="76" t="s">
        <v>722</v>
      </c>
      <c r="C47" s="76" t="s">
        <v>587</v>
      </c>
      <c r="D47" s="76"/>
      <c r="E47" s="2"/>
      <c r="F47" s="88"/>
    </row>
    <row r="48" spans="1:6" ht="39.950000000000003" customHeight="1">
      <c r="A48" s="81" t="s">
        <v>689</v>
      </c>
      <c r="B48" s="76" t="s">
        <v>665</v>
      </c>
      <c r="C48" s="76" t="s">
        <v>666</v>
      </c>
      <c r="D48" s="76"/>
      <c r="E48" s="2"/>
      <c r="F48" s="88" t="s">
        <v>733</v>
      </c>
    </row>
    <row r="49" spans="1:6" ht="39.950000000000003" customHeight="1">
      <c r="A49" s="81" t="s">
        <v>718</v>
      </c>
      <c r="B49" s="76" t="s">
        <v>667</v>
      </c>
      <c r="C49" s="76" t="s">
        <v>587</v>
      </c>
      <c r="D49" s="76"/>
      <c r="E49" s="2"/>
      <c r="F49" s="88" t="s">
        <v>733</v>
      </c>
    </row>
    <row r="50" spans="1:6" ht="39.950000000000003" customHeight="1">
      <c r="A50" s="80" t="s">
        <v>690</v>
      </c>
      <c r="B50" s="77" t="s">
        <v>668</v>
      </c>
      <c r="C50" s="75"/>
      <c r="D50" s="75"/>
      <c r="E50" s="75"/>
      <c r="F50" s="75"/>
    </row>
    <row r="51" spans="1:6" ht="39.950000000000003" customHeight="1">
      <c r="A51" s="81" t="s">
        <v>691</v>
      </c>
      <c r="B51" s="76" t="s">
        <v>618</v>
      </c>
      <c r="C51" s="76" t="s">
        <v>619</v>
      </c>
      <c r="D51" s="76"/>
      <c r="E51" s="2"/>
      <c r="F51" s="88"/>
    </row>
    <row r="52" spans="1:6" ht="39.950000000000003" customHeight="1">
      <c r="A52" s="81" t="s">
        <v>692</v>
      </c>
      <c r="B52" s="76" t="s">
        <v>620</v>
      </c>
      <c r="C52" s="76" t="s">
        <v>621</v>
      </c>
      <c r="D52" s="76"/>
      <c r="E52" s="2"/>
      <c r="F52" s="88"/>
    </row>
    <row r="53" spans="1:6" ht="39.950000000000003" customHeight="1">
      <c r="A53" s="81" t="s">
        <v>693</v>
      </c>
      <c r="B53" s="76" t="s">
        <v>588</v>
      </c>
      <c r="C53" s="76" t="s">
        <v>589</v>
      </c>
      <c r="D53" s="76"/>
      <c r="E53" s="2"/>
      <c r="F53" s="88"/>
    </row>
    <row r="54" spans="1:6" ht="39.950000000000003" customHeight="1">
      <c r="A54" s="81" t="s">
        <v>694</v>
      </c>
      <c r="B54" s="76" t="s">
        <v>590</v>
      </c>
      <c r="C54" s="76" t="s">
        <v>591</v>
      </c>
      <c r="D54" s="76"/>
      <c r="E54" s="2"/>
      <c r="F54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Cable ID Resistors</vt:lpstr>
      <vt:lpstr>Program Timmings</vt:lpstr>
      <vt:lpstr>Achronyms4DR</vt:lpstr>
      <vt:lpstr>ST Connector J12</vt:lpstr>
      <vt:lpstr>New Registers</vt:lpstr>
      <vt:lpstr>Data4MMCU Mem</vt:lpstr>
      <vt:lpstr>Sheet1</vt:lpstr>
      <vt:lpstr>Sheet1!_Hlk338258922</vt:lpstr>
      <vt:lpstr>Sheet1!OLE_LINK13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Frank</dc:creator>
  <cp:lastModifiedBy>Ehud Frank</cp:lastModifiedBy>
  <dcterms:created xsi:type="dcterms:W3CDTF">2013-11-14T08:54:54Z</dcterms:created>
  <dcterms:modified xsi:type="dcterms:W3CDTF">2014-09-11T09:11:58Z</dcterms:modified>
</cp:coreProperties>
</file>