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IUJUNQIANG\05 潜在项目\武汉导航院\"/>
    </mc:Choice>
  </mc:AlternateContent>
  <bookViews>
    <workbookView xWindow="0" yWindow="0" windowWidth="14430" windowHeight="8100"/>
  </bookViews>
  <sheets>
    <sheet name="信标坐标" sheetId="1" r:id="rId1"/>
    <sheet name="信标信息" sheetId="2" r:id="rId2"/>
  </sheets>
  <calcPr calcId="152511"/>
</workbook>
</file>

<file path=xl/calcChain.xml><?xml version="1.0" encoding="utf-8"?>
<calcChain xmlns="http://schemas.openxmlformats.org/spreadsheetml/2006/main">
  <c r="Y44" i="2" l="1"/>
  <c r="X44" i="2"/>
  <c r="W44" i="2"/>
  <c r="V44" i="2"/>
  <c r="U44" i="2"/>
  <c r="T44" i="2"/>
  <c r="S44" i="2"/>
  <c r="R44" i="2"/>
  <c r="Y43" i="2"/>
  <c r="X43" i="2"/>
  <c r="W43" i="2"/>
  <c r="V43" i="2"/>
  <c r="U43" i="2"/>
  <c r="T43" i="2"/>
  <c r="S43" i="2"/>
  <c r="R43" i="2"/>
  <c r="Y42" i="2"/>
  <c r="X42" i="2"/>
  <c r="W42" i="2"/>
  <c r="V42" i="2"/>
  <c r="U42" i="2"/>
  <c r="T42" i="2"/>
  <c r="S42" i="2"/>
  <c r="R42" i="2"/>
  <c r="Y41" i="2"/>
  <c r="X41" i="2"/>
  <c r="W41" i="2"/>
  <c r="V41" i="2"/>
  <c r="U41" i="2"/>
  <c r="T41" i="2"/>
  <c r="S41" i="2"/>
  <c r="R41" i="2"/>
  <c r="Y40" i="2"/>
  <c r="X40" i="2"/>
  <c r="W40" i="2"/>
  <c r="V40" i="2"/>
  <c r="U40" i="2"/>
  <c r="T40" i="2"/>
  <c r="S40" i="2"/>
  <c r="R40" i="2"/>
  <c r="Y39" i="2"/>
  <c r="X39" i="2"/>
  <c r="W39" i="2"/>
  <c r="V39" i="2"/>
  <c r="U39" i="2"/>
  <c r="T39" i="2"/>
  <c r="S39" i="2"/>
  <c r="R39" i="2"/>
  <c r="Y38" i="2"/>
  <c r="X38" i="2"/>
  <c r="W38" i="2"/>
  <c r="V38" i="2"/>
  <c r="U38" i="2"/>
  <c r="T38" i="2"/>
  <c r="S38" i="2"/>
  <c r="R38" i="2"/>
  <c r="Y37" i="2"/>
  <c r="X37" i="2"/>
  <c r="W37" i="2"/>
  <c r="V37" i="2"/>
  <c r="U37" i="2"/>
  <c r="T37" i="2"/>
  <c r="S37" i="2"/>
  <c r="R37" i="2"/>
  <c r="Y36" i="2"/>
  <c r="X36" i="2"/>
  <c r="W36" i="2"/>
  <c r="V36" i="2"/>
  <c r="U36" i="2"/>
  <c r="T36" i="2"/>
  <c r="S36" i="2"/>
  <c r="R36" i="2"/>
  <c r="Y35" i="2"/>
  <c r="X35" i="2"/>
  <c r="W35" i="2"/>
  <c r="V35" i="2"/>
  <c r="U35" i="2"/>
  <c r="T35" i="2"/>
  <c r="S35" i="2"/>
  <c r="R35" i="2"/>
  <c r="Y34" i="2"/>
  <c r="X34" i="2"/>
  <c r="W34" i="2"/>
  <c r="V34" i="2"/>
  <c r="U34" i="2"/>
  <c r="T34" i="2"/>
  <c r="S34" i="2"/>
  <c r="R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1" i="2"/>
  <c r="X31" i="2"/>
  <c r="W31" i="2"/>
  <c r="V31" i="2"/>
  <c r="U31" i="2"/>
  <c r="T31" i="2"/>
  <c r="S31" i="2"/>
  <c r="R31" i="2"/>
  <c r="Y30" i="2"/>
  <c r="X30" i="2"/>
  <c r="W30" i="2"/>
  <c r="V30" i="2"/>
  <c r="U30" i="2"/>
  <c r="T30" i="2"/>
  <c r="S30" i="2"/>
  <c r="R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Y27" i="2"/>
  <c r="X27" i="2"/>
  <c r="W27" i="2"/>
  <c r="V27" i="2"/>
  <c r="U27" i="2"/>
  <c r="T27" i="2"/>
  <c r="S27" i="2"/>
  <c r="R27" i="2"/>
  <c r="Y26" i="2"/>
  <c r="X26" i="2"/>
  <c r="W26" i="2"/>
  <c r="V26" i="2"/>
  <c r="U26" i="2"/>
  <c r="T26" i="2"/>
  <c r="S26" i="2"/>
  <c r="R26" i="2"/>
  <c r="Y25" i="2"/>
  <c r="X25" i="2"/>
  <c r="W25" i="2"/>
  <c r="V25" i="2"/>
  <c r="U25" i="2"/>
  <c r="T25" i="2"/>
  <c r="S25" i="2"/>
  <c r="R25" i="2"/>
  <c r="Y24" i="2"/>
  <c r="X24" i="2"/>
  <c r="W24" i="2"/>
  <c r="V24" i="2"/>
  <c r="U24" i="2"/>
  <c r="T24" i="2"/>
  <c r="S24" i="2"/>
  <c r="R24" i="2"/>
  <c r="Y23" i="2"/>
  <c r="X23" i="2"/>
  <c r="W23" i="2"/>
  <c r="V23" i="2"/>
  <c r="U23" i="2"/>
  <c r="T23" i="2"/>
  <c r="S23" i="2"/>
  <c r="R23" i="2"/>
  <c r="Y22" i="2"/>
  <c r="X22" i="2"/>
  <c r="W22" i="2"/>
  <c r="V22" i="2"/>
  <c r="U22" i="2"/>
  <c r="T22" i="2"/>
  <c r="S22" i="2"/>
  <c r="R22" i="2"/>
  <c r="Y21" i="2"/>
  <c r="X21" i="2"/>
  <c r="W21" i="2"/>
  <c r="V21" i="2"/>
  <c r="U21" i="2"/>
  <c r="T21" i="2"/>
  <c r="S21" i="2"/>
  <c r="R21" i="2"/>
  <c r="Y20" i="2"/>
  <c r="X20" i="2"/>
  <c r="W20" i="2"/>
  <c r="V20" i="2"/>
  <c r="U20" i="2"/>
  <c r="T20" i="2"/>
  <c r="S20" i="2"/>
  <c r="R20" i="2"/>
  <c r="Y19" i="2"/>
  <c r="X19" i="2"/>
  <c r="W19" i="2"/>
  <c r="V19" i="2"/>
  <c r="U19" i="2"/>
  <c r="T19" i="2"/>
  <c r="S19" i="2"/>
  <c r="R19" i="2"/>
  <c r="Y18" i="2"/>
  <c r="X18" i="2"/>
  <c r="W18" i="2"/>
  <c r="V18" i="2"/>
  <c r="U18" i="2"/>
  <c r="T18" i="2"/>
  <c r="S18" i="2"/>
  <c r="R18" i="2"/>
  <c r="Y17" i="2"/>
  <c r="X17" i="2"/>
  <c r="W17" i="2"/>
  <c r="V17" i="2"/>
  <c r="U17" i="2"/>
  <c r="T17" i="2"/>
  <c r="S17" i="2"/>
  <c r="R17" i="2"/>
  <c r="Y16" i="2"/>
  <c r="X16" i="2"/>
  <c r="W16" i="2"/>
  <c r="V16" i="2"/>
  <c r="U16" i="2"/>
  <c r="T16" i="2"/>
  <c r="S16" i="2"/>
  <c r="R16" i="2"/>
  <c r="Y15" i="2"/>
  <c r="X15" i="2"/>
  <c r="W15" i="2"/>
  <c r="V15" i="2"/>
  <c r="U15" i="2"/>
  <c r="T15" i="2"/>
  <c r="S15" i="2"/>
  <c r="R15" i="2"/>
  <c r="Y14" i="2"/>
  <c r="X14" i="2"/>
  <c r="W14" i="2"/>
  <c r="V14" i="2"/>
  <c r="U14" i="2"/>
  <c r="T14" i="2"/>
  <c r="S14" i="2"/>
  <c r="R14" i="2"/>
  <c r="Y13" i="2"/>
  <c r="X13" i="2"/>
  <c r="W13" i="2"/>
  <c r="V13" i="2"/>
  <c r="U13" i="2"/>
  <c r="T13" i="2"/>
  <c r="S13" i="2"/>
  <c r="R13" i="2"/>
  <c r="Y12" i="2"/>
  <c r="X12" i="2"/>
  <c r="W12" i="2"/>
  <c r="V12" i="2"/>
  <c r="U12" i="2"/>
  <c r="T12" i="2"/>
  <c r="S12" i="2"/>
  <c r="R12" i="2"/>
  <c r="Y11" i="2"/>
  <c r="X11" i="2"/>
  <c r="W11" i="2"/>
  <c r="V11" i="2"/>
  <c r="U11" i="2"/>
  <c r="T11" i="2"/>
  <c r="S11" i="2"/>
  <c r="R11" i="2"/>
  <c r="Y10" i="2"/>
  <c r="X10" i="2"/>
  <c r="W10" i="2"/>
  <c r="V10" i="2"/>
  <c r="U10" i="2"/>
  <c r="T10" i="2"/>
  <c r="S10" i="2"/>
  <c r="R10" i="2"/>
  <c r="Y9" i="2"/>
  <c r="X9" i="2"/>
  <c r="W9" i="2"/>
  <c r="V9" i="2"/>
  <c r="U9" i="2"/>
  <c r="T9" i="2"/>
  <c r="S9" i="2"/>
  <c r="R9" i="2"/>
  <c r="Y8" i="2"/>
  <c r="X8" i="2"/>
  <c r="W8" i="2"/>
  <c r="V8" i="2"/>
  <c r="U8" i="2"/>
  <c r="T8" i="2"/>
  <c r="S8" i="2"/>
  <c r="R8" i="2"/>
  <c r="Y7" i="2"/>
  <c r="X7" i="2"/>
  <c r="W7" i="2"/>
  <c r="V7" i="2"/>
  <c r="U7" i="2"/>
  <c r="T7" i="2"/>
  <c r="S7" i="2"/>
  <c r="R7" i="2"/>
  <c r="Y6" i="2"/>
  <c r="X6" i="2"/>
  <c r="W6" i="2"/>
  <c r="V6" i="2"/>
  <c r="U6" i="2"/>
  <c r="T6" i="2"/>
  <c r="S6" i="2"/>
  <c r="R6" i="2"/>
  <c r="Y5" i="2"/>
  <c r="X5" i="2"/>
  <c r="W5" i="2"/>
  <c r="V5" i="2"/>
  <c r="U5" i="2"/>
  <c r="T5" i="2"/>
  <c r="S5" i="2"/>
  <c r="R5" i="2"/>
  <c r="Y4" i="2"/>
  <c r="X4" i="2"/>
  <c r="W4" i="2"/>
  <c r="V4" i="2"/>
  <c r="U4" i="2"/>
  <c r="T4" i="2"/>
  <c r="S4" i="2"/>
  <c r="R4" i="2"/>
  <c r="Y3" i="2"/>
  <c r="X3" i="2"/>
  <c r="W3" i="2"/>
  <c r="V3" i="2"/>
  <c r="U3" i="2"/>
  <c r="T3" i="2"/>
  <c r="S3" i="2"/>
  <c r="R3" i="2"/>
  <c r="T2" i="2"/>
  <c r="U2" i="2"/>
  <c r="V2" i="2"/>
  <c r="W2" i="2"/>
  <c r="X2" i="2"/>
  <c r="Y2" i="2"/>
  <c r="R2" i="2"/>
  <c r="S2" i="2"/>
</calcChain>
</file>

<file path=xl/sharedStrings.xml><?xml version="1.0" encoding="utf-8"?>
<sst xmlns="http://schemas.openxmlformats.org/spreadsheetml/2006/main" count="161" uniqueCount="111">
  <si>
    <t>ID</t>
    <phoneticPr fontId="18" type="noConversion"/>
  </si>
  <si>
    <t>longi</t>
    <phoneticPr fontId="18" type="noConversion"/>
  </si>
  <si>
    <t>lati</t>
    <phoneticPr fontId="18" type="noConversion"/>
  </si>
  <si>
    <t>alti</t>
    <phoneticPr fontId="18" type="noConversion"/>
  </si>
  <si>
    <t>x</t>
    <phoneticPr fontId="18" type="noConversion"/>
  </si>
  <si>
    <t>y</t>
    <phoneticPr fontId="18" type="noConversion"/>
  </si>
  <si>
    <t>h</t>
    <phoneticPr fontId="18" type="noConversion"/>
  </si>
  <si>
    <t>MAC</t>
    <phoneticPr fontId="18" type="noConversion"/>
  </si>
  <si>
    <t>A0E6F86A8DD0</t>
    <phoneticPr fontId="18" type="noConversion"/>
  </si>
  <si>
    <t>A0E6F86A8DA9</t>
    <phoneticPr fontId="18" type="noConversion"/>
  </si>
  <si>
    <t>A0E6F86A8DD2</t>
    <phoneticPr fontId="18" type="noConversion"/>
  </si>
  <si>
    <t>A0E6F86A8A37</t>
    <phoneticPr fontId="18" type="noConversion"/>
  </si>
  <si>
    <t>A0E6F86A8DE6</t>
    <phoneticPr fontId="18" type="noConversion"/>
  </si>
  <si>
    <t>A0E6F86A8C15</t>
    <phoneticPr fontId="18" type="noConversion"/>
  </si>
  <si>
    <t>A0E6F86A8B9E</t>
    <phoneticPr fontId="18" type="noConversion"/>
  </si>
  <si>
    <t>A0E6F86A8D77</t>
    <phoneticPr fontId="18" type="noConversion"/>
  </si>
  <si>
    <t>A0E6F86A8BBC</t>
    <phoneticPr fontId="18" type="noConversion"/>
  </si>
  <si>
    <t>A0E6F86A899D</t>
    <phoneticPr fontId="18" type="noConversion"/>
  </si>
  <si>
    <t>A0E6F86A8995</t>
    <phoneticPr fontId="18" type="noConversion"/>
  </si>
  <si>
    <t>A0E6F86A8D4E</t>
    <phoneticPr fontId="18" type="noConversion"/>
  </si>
  <si>
    <t>A0E6F86A8D8C</t>
    <phoneticPr fontId="18" type="noConversion"/>
  </si>
  <si>
    <t>A0E6F86A897D</t>
    <phoneticPr fontId="18" type="noConversion"/>
  </si>
  <si>
    <t>A0E6F86A8C5F</t>
    <phoneticPr fontId="18" type="noConversion"/>
  </si>
  <si>
    <t>A0E6F86A8C01</t>
    <phoneticPr fontId="18" type="noConversion"/>
  </si>
  <si>
    <t>A0E6F86A8DB5</t>
    <phoneticPr fontId="18" type="noConversion"/>
  </si>
  <si>
    <t>A0E6F86A8DC9</t>
    <phoneticPr fontId="18" type="noConversion"/>
  </si>
  <si>
    <t>A0E6F86A8BAF</t>
    <phoneticPr fontId="18" type="noConversion"/>
  </si>
  <si>
    <t>A0E6F86A8D0C</t>
    <phoneticPr fontId="18" type="noConversion"/>
  </si>
  <si>
    <t>A0E6F86A8D32</t>
    <phoneticPr fontId="18" type="noConversion"/>
  </si>
  <si>
    <t>A0E6F86A8D37</t>
    <phoneticPr fontId="18" type="noConversion"/>
  </si>
  <si>
    <t>A0E6F86A8C57</t>
    <phoneticPr fontId="18" type="noConversion"/>
  </si>
  <si>
    <t>A0E6F86A8D26</t>
    <phoneticPr fontId="18" type="noConversion"/>
  </si>
  <si>
    <t>A0E6F86A89A9</t>
    <phoneticPr fontId="18" type="noConversion"/>
  </si>
  <si>
    <t>A0E6F86A89DC</t>
    <phoneticPr fontId="18" type="noConversion"/>
  </si>
  <si>
    <t>A0E6F86A8C6C</t>
    <phoneticPr fontId="18" type="noConversion"/>
  </si>
  <si>
    <t>A0E6F86A8D95</t>
    <phoneticPr fontId="18" type="noConversion"/>
  </si>
  <si>
    <t>A0E6F86A892B</t>
    <phoneticPr fontId="18" type="noConversion"/>
  </si>
  <si>
    <t>A0E6F86A8BC8</t>
    <phoneticPr fontId="18" type="noConversion"/>
  </si>
  <si>
    <t>A0E6F86A8D11</t>
    <phoneticPr fontId="18" type="noConversion"/>
  </si>
  <si>
    <t>A0E6F86A8D66</t>
    <phoneticPr fontId="18" type="noConversion"/>
  </si>
  <si>
    <t>A0E6F86A8DBD</t>
    <phoneticPr fontId="18" type="noConversion"/>
  </si>
  <si>
    <t>A0E6F86A8C6E</t>
    <phoneticPr fontId="18" type="noConversion"/>
  </si>
  <si>
    <t>A0E6F86A8BBD</t>
    <phoneticPr fontId="18" type="noConversion"/>
  </si>
  <si>
    <t>A0E6F86A8C12</t>
    <phoneticPr fontId="18" type="noConversion"/>
  </si>
  <si>
    <t>A0E6F86A8BE0</t>
    <phoneticPr fontId="18" type="noConversion"/>
  </si>
  <si>
    <t>A0E6F86A8C1F</t>
    <phoneticPr fontId="18" type="noConversion"/>
  </si>
  <si>
    <t>A0E6F86A8D72</t>
    <phoneticPr fontId="18" type="noConversion"/>
  </si>
  <si>
    <t>A0E6F86A89AD</t>
    <phoneticPr fontId="18" type="noConversion"/>
  </si>
  <si>
    <t>A0E6F86A8D7D</t>
    <phoneticPr fontId="18" type="noConversion"/>
  </si>
  <si>
    <t>A0E6F86A8D54</t>
    <phoneticPr fontId="18" type="noConversion"/>
  </si>
  <si>
    <t>A0E6F86A8DB8</t>
    <phoneticPr fontId="18" type="noConversion"/>
  </si>
  <si>
    <t>1,2,3</t>
    <phoneticPr fontId="18" type="noConversion"/>
  </si>
  <si>
    <t>2,1,3</t>
    <phoneticPr fontId="18" type="noConversion"/>
  </si>
  <si>
    <t>3,1,2,4,20</t>
    <phoneticPr fontId="18" type="noConversion"/>
  </si>
  <si>
    <t>4,3,5,6,7,19</t>
    <phoneticPr fontId="18" type="noConversion"/>
  </si>
  <si>
    <t>5,4,6,7</t>
    <phoneticPr fontId="18" type="noConversion"/>
  </si>
  <si>
    <t>6,4,5,7,8</t>
    <phoneticPr fontId="18" type="noConversion"/>
  </si>
  <si>
    <t>7,4,5,6</t>
    <phoneticPr fontId="18" type="noConversion"/>
  </si>
  <si>
    <t>8,6,9,12,14,37</t>
    <phoneticPr fontId="18" type="noConversion"/>
  </si>
  <si>
    <t>9,8,10,11,12</t>
    <phoneticPr fontId="18" type="noConversion"/>
  </si>
  <si>
    <t>10,9,11</t>
    <phoneticPr fontId="18" type="noConversion"/>
  </si>
  <si>
    <t>11,9,10,12</t>
    <phoneticPr fontId="18" type="noConversion"/>
  </si>
  <si>
    <t>12,8,9,11</t>
    <phoneticPr fontId="18" type="noConversion"/>
  </si>
  <si>
    <t>14,8,15</t>
    <phoneticPr fontId="18" type="noConversion"/>
  </si>
  <si>
    <t>15,14,16,17</t>
    <phoneticPr fontId="18" type="noConversion"/>
  </si>
  <si>
    <t>16,15,17</t>
    <phoneticPr fontId="18" type="noConversion"/>
  </si>
  <si>
    <t>17,15,16,18,39</t>
    <phoneticPr fontId="18" type="noConversion"/>
  </si>
  <si>
    <t>18,17,39</t>
    <phoneticPr fontId="18" type="noConversion"/>
  </si>
  <si>
    <t>19,4,20,23,24</t>
    <phoneticPr fontId="18" type="noConversion"/>
  </si>
  <si>
    <t>20,3,19,21,22,23,24</t>
    <phoneticPr fontId="18" type="noConversion"/>
  </si>
  <si>
    <t>21,20,22,23</t>
    <phoneticPr fontId="18" type="noConversion"/>
  </si>
  <si>
    <t>22,20,21,23</t>
    <phoneticPr fontId="18" type="noConversion"/>
  </si>
  <si>
    <t>23,19,20,21,22,24,26,33</t>
    <phoneticPr fontId="18" type="noConversion"/>
  </si>
  <si>
    <t>24,19,20,23,33</t>
    <phoneticPr fontId="18" type="noConversion"/>
  </si>
  <si>
    <t>25,26</t>
    <phoneticPr fontId="18" type="noConversion"/>
  </si>
  <si>
    <t>26,23,25,27,28,33,34</t>
    <phoneticPr fontId="18" type="noConversion"/>
  </si>
  <si>
    <t>27,26</t>
    <phoneticPr fontId="18" type="noConversion"/>
  </si>
  <si>
    <t>28,26,30,33,34,35</t>
    <phoneticPr fontId="18" type="noConversion"/>
  </si>
  <si>
    <t>29,30,31</t>
    <phoneticPr fontId="18" type="noConversion"/>
  </si>
  <si>
    <t>30,28,29,30,32,34,35</t>
    <phoneticPr fontId="18" type="noConversion"/>
  </si>
  <si>
    <t>31,29,30</t>
    <phoneticPr fontId="18" type="noConversion"/>
  </si>
  <si>
    <t>32,30</t>
    <phoneticPr fontId="18" type="noConversion"/>
  </si>
  <si>
    <t>33,23,24,26,28,34,38</t>
    <phoneticPr fontId="18" type="noConversion"/>
  </si>
  <si>
    <t>34,26,28,30,33,35</t>
    <phoneticPr fontId="18" type="noConversion"/>
  </si>
  <si>
    <t>35,28,30,34,36</t>
    <phoneticPr fontId="18" type="noConversion"/>
  </si>
  <si>
    <t>36,35</t>
    <phoneticPr fontId="18" type="noConversion"/>
  </si>
  <si>
    <t>37,8</t>
    <phoneticPr fontId="18" type="noConversion"/>
  </si>
  <si>
    <t>38,33,39</t>
    <phoneticPr fontId="18" type="noConversion"/>
  </si>
  <si>
    <t>39,17,18,38,40</t>
    <phoneticPr fontId="18" type="noConversion"/>
  </si>
  <si>
    <t>40,39,41</t>
    <phoneticPr fontId="18" type="noConversion"/>
  </si>
  <si>
    <t>41,40,42,43</t>
    <phoneticPr fontId="18" type="noConversion"/>
  </si>
  <si>
    <t>42,41,43</t>
    <phoneticPr fontId="18" type="noConversion"/>
  </si>
  <si>
    <t>43,41,42</t>
    <phoneticPr fontId="18" type="noConversion"/>
  </si>
  <si>
    <t>MAC-nbr1</t>
    <phoneticPr fontId="18" type="noConversion"/>
  </si>
  <si>
    <t>MAC-nbr2</t>
  </si>
  <si>
    <t>MAC-nbr3</t>
  </si>
  <si>
    <t>MAC-nbr4</t>
  </si>
  <si>
    <t>MAC-nbr5</t>
  </si>
  <si>
    <t>MAC-nbr6</t>
  </si>
  <si>
    <t>MAC-nbr7</t>
  </si>
  <si>
    <t>MAC-nbr8</t>
  </si>
  <si>
    <t>ID-nbrs</t>
    <phoneticPr fontId="18" type="noConversion"/>
  </si>
  <si>
    <t>nbr1</t>
    <phoneticPr fontId="18" type="noConversion"/>
  </si>
  <si>
    <t>nbr2</t>
  </si>
  <si>
    <t>nbr3</t>
  </si>
  <si>
    <t>nbr4</t>
  </si>
  <si>
    <t>nbr5</t>
  </si>
  <si>
    <t>nbr6</t>
  </si>
  <si>
    <t>nbr7</t>
  </si>
  <si>
    <t>nbr8</t>
  </si>
  <si>
    <t>A0E6F86A8DD0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</si>
</sst>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00"/>
    <numFmt numFmtId="177" formatCode="0.0000"/>
    <numFmt numFmtId="178" formatCode="0_);[Red]\(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>
      <alignment vertical="center"/>
    </xf>
    <xf numFmtId="2" fontId="0" fillId="0" borderId="0" xfId="0" applyNumberFormat="1" applyBorder="1">
      <alignment vertical="center"/>
    </xf>
    <xf numFmtId="49" fontId="0" fillId="0" borderId="0" xfId="0" applyNumberFormat="1">
      <alignment vertical="center"/>
    </xf>
    <xf numFmtId="2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78" formatCode="0_);[Red]\(0\)"/>
    </dxf>
    <dxf>
      <numFmt numFmtId="178" formatCode="0_);[Red]\(0\)"/>
    </dxf>
    <dxf>
      <numFmt numFmtId="178" formatCode="0_);[Red]\(0\)"/>
    </dxf>
    <dxf>
      <numFmt numFmtId="178" formatCode="0_);[Red]\(0\)"/>
    </dxf>
    <dxf>
      <numFmt numFmtId="178" formatCode="0_);[Red]\(0\)"/>
    </dxf>
    <dxf>
      <numFmt numFmtId="178" formatCode="0_);[Red]\(0\)"/>
    </dxf>
    <dxf>
      <numFmt numFmtId="178" formatCode="0_);[Red]\(0\)"/>
    </dxf>
    <dxf>
      <numFmt numFmtId="178" formatCode="0_);[Red]\(0\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7" formatCode="0.0000"/>
    </dxf>
    <dxf>
      <numFmt numFmtId="176" formatCode="0.000000"/>
    </dxf>
    <dxf>
      <numFmt numFmtId="176" formatCode="0.0000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177" formatCode="0.0000"/>
    </dxf>
    <dxf>
      <numFmt numFmtId="176" formatCode="0.000000"/>
    </dxf>
    <dxf>
      <numFmt numFmtId="176" formatCode="0.0000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Beacon (BLH)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Beacon(BLH)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信标坐标!$D$2:$D$44</c:f>
              <c:numCache>
                <c:formatCode>0.000000</c:formatCode>
                <c:ptCount val="43"/>
                <c:pt idx="0">
                  <c:v>114.53319399999999</c:v>
                </c:pt>
                <c:pt idx="1">
                  <c:v>114.533231</c:v>
                </c:pt>
                <c:pt idx="2">
                  <c:v>114.533181</c:v>
                </c:pt>
                <c:pt idx="3">
                  <c:v>114.53312699999999</c:v>
                </c:pt>
                <c:pt idx="4">
                  <c:v>114.533107</c:v>
                </c:pt>
                <c:pt idx="5">
                  <c:v>114.533084</c:v>
                </c:pt>
                <c:pt idx="6">
                  <c:v>114.533058</c:v>
                </c:pt>
                <c:pt idx="7">
                  <c:v>114.53303699999999</c:v>
                </c:pt>
                <c:pt idx="8">
                  <c:v>114.53299800000001</c:v>
                </c:pt>
                <c:pt idx="9">
                  <c:v>114.532965</c:v>
                </c:pt>
                <c:pt idx="10">
                  <c:v>114.53296</c:v>
                </c:pt>
                <c:pt idx="11">
                  <c:v>114.532979</c:v>
                </c:pt>
                <c:pt idx="12">
                  <c:v>114.53301</c:v>
                </c:pt>
                <c:pt idx="13">
                  <c:v>114.533068</c:v>
                </c:pt>
                <c:pt idx="14">
                  <c:v>114.53309</c:v>
                </c:pt>
                <c:pt idx="15">
                  <c:v>114.533022</c:v>
                </c:pt>
                <c:pt idx="16">
                  <c:v>114.533062</c:v>
                </c:pt>
                <c:pt idx="17">
                  <c:v>114.533068</c:v>
                </c:pt>
                <c:pt idx="18">
                  <c:v>114.533157</c:v>
                </c:pt>
                <c:pt idx="19">
                  <c:v>114.533205</c:v>
                </c:pt>
                <c:pt idx="20">
                  <c:v>114.533254</c:v>
                </c:pt>
                <c:pt idx="21">
                  <c:v>114.53328399999999</c:v>
                </c:pt>
                <c:pt idx="22">
                  <c:v>114.533236</c:v>
                </c:pt>
                <c:pt idx="23">
                  <c:v>114.533187</c:v>
                </c:pt>
                <c:pt idx="24">
                  <c:v>114.53331</c:v>
                </c:pt>
                <c:pt idx="25">
                  <c:v>114.53326800000001</c:v>
                </c:pt>
                <c:pt idx="26">
                  <c:v>114.533328</c:v>
                </c:pt>
                <c:pt idx="27">
                  <c:v>114.533293</c:v>
                </c:pt>
                <c:pt idx="28">
                  <c:v>114.53335800000001</c:v>
                </c:pt>
                <c:pt idx="29">
                  <c:v>114.533311</c:v>
                </c:pt>
                <c:pt idx="30">
                  <c:v>114.533378</c:v>
                </c:pt>
                <c:pt idx="31">
                  <c:v>114.533338</c:v>
                </c:pt>
                <c:pt idx="32">
                  <c:v>114.53321699999999</c:v>
                </c:pt>
                <c:pt idx="33">
                  <c:v>114.53324000000001</c:v>
                </c:pt>
                <c:pt idx="34">
                  <c:v>114.53326</c:v>
                </c:pt>
                <c:pt idx="35">
                  <c:v>114.53329100000001</c:v>
                </c:pt>
                <c:pt idx="36">
                  <c:v>114.533018</c:v>
                </c:pt>
                <c:pt idx="37">
                  <c:v>114.533181</c:v>
                </c:pt>
                <c:pt idx="38">
                  <c:v>114.533143</c:v>
                </c:pt>
                <c:pt idx="39">
                  <c:v>114.53317199999999</c:v>
                </c:pt>
                <c:pt idx="40">
                  <c:v>114.533193</c:v>
                </c:pt>
                <c:pt idx="41">
                  <c:v>114.533221</c:v>
                </c:pt>
                <c:pt idx="42">
                  <c:v>114.53326</c:v>
                </c:pt>
              </c:numCache>
            </c:numRef>
          </c:xVal>
          <c:yVal>
            <c:numRef>
              <c:f>信标坐标!$C$2:$C$44</c:f>
              <c:numCache>
                <c:formatCode>0.000000</c:formatCode>
                <c:ptCount val="43"/>
                <c:pt idx="0">
                  <c:v>30.495528</c:v>
                </c:pt>
                <c:pt idx="1">
                  <c:v>30.495494999999998</c:v>
                </c:pt>
                <c:pt idx="2">
                  <c:v>30.495470999999998</c:v>
                </c:pt>
                <c:pt idx="3">
                  <c:v>30.495450999999999</c:v>
                </c:pt>
                <c:pt idx="4">
                  <c:v>30.495481999999999</c:v>
                </c:pt>
                <c:pt idx="5">
                  <c:v>30.495429999999999</c:v>
                </c:pt>
                <c:pt idx="6">
                  <c:v>30.495470999999998</c:v>
                </c:pt>
                <c:pt idx="7">
                  <c:v>30.495408000000001</c:v>
                </c:pt>
                <c:pt idx="8">
                  <c:v>30.49539</c:v>
                </c:pt>
                <c:pt idx="9">
                  <c:v>30.495374000000002</c:v>
                </c:pt>
                <c:pt idx="10">
                  <c:v>30.495407</c:v>
                </c:pt>
                <c:pt idx="11">
                  <c:v>30.495432999999998</c:v>
                </c:pt>
                <c:pt idx="12">
                  <c:v>30.495332000000001</c:v>
                </c:pt>
                <c:pt idx="13">
                  <c:v>30.495359000000001</c:v>
                </c:pt>
                <c:pt idx="14">
                  <c:v>30.495325000000001</c:v>
                </c:pt>
                <c:pt idx="15">
                  <c:v>30.495293</c:v>
                </c:pt>
                <c:pt idx="16">
                  <c:v>30.495266999999998</c:v>
                </c:pt>
                <c:pt idx="17">
                  <c:v>30.495215999999999</c:v>
                </c:pt>
                <c:pt idx="18">
                  <c:v>30.495403</c:v>
                </c:pt>
                <c:pt idx="19">
                  <c:v>30.495425999999998</c:v>
                </c:pt>
                <c:pt idx="20">
                  <c:v>30.495450000000002</c:v>
                </c:pt>
                <c:pt idx="21">
                  <c:v>30.495401999999999</c:v>
                </c:pt>
                <c:pt idx="22">
                  <c:v>30.495379</c:v>
                </c:pt>
                <c:pt idx="23">
                  <c:v>30.495355</c:v>
                </c:pt>
                <c:pt idx="24">
                  <c:v>30.495367999999999</c:v>
                </c:pt>
                <c:pt idx="25">
                  <c:v>30.495328000000001</c:v>
                </c:pt>
                <c:pt idx="26">
                  <c:v>30.495339000000001</c:v>
                </c:pt>
                <c:pt idx="27">
                  <c:v>30.495287999999999</c:v>
                </c:pt>
                <c:pt idx="28">
                  <c:v>30.495279</c:v>
                </c:pt>
                <c:pt idx="29">
                  <c:v>30.495259999999998</c:v>
                </c:pt>
                <c:pt idx="30">
                  <c:v>30.495244</c:v>
                </c:pt>
                <c:pt idx="31">
                  <c:v>30.495218999999999</c:v>
                </c:pt>
                <c:pt idx="32">
                  <c:v>30.495308000000001</c:v>
                </c:pt>
                <c:pt idx="33">
                  <c:v>30.495270999999999</c:v>
                </c:pt>
                <c:pt idx="34">
                  <c:v>30.495225999999999</c:v>
                </c:pt>
                <c:pt idx="35">
                  <c:v>30.495182</c:v>
                </c:pt>
                <c:pt idx="36">
                  <c:v>30.495439999999999</c:v>
                </c:pt>
                <c:pt idx="37">
                  <c:v>30.495280000000001</c:v>
                </c:pt>
                <c:pt idx="38">
                  <c:v>30.495260999999999</c:v>
                </c:pt>
                <c:pt idx="39">
                  <c:v>30.495232000000001</c:v>
                </c:pt>
                <c:pt idx="40">
                  <c:v>30.495182</c:v>
                </c:pt>
                <c:pt idx="41">
                  <c:v>30.495131000000001</c:v>
                </c:pt>
                <c:pt idx="42">
                  <c:v>30.495170000000002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16368"/>
        <c:axId val="423418608"/>
      </c:scatterChart>
      <c:valAx>
        <c:axId val="42341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418608"/>
        <c:crosses val="autoZero"/>
        <c:crossBetween val="midCat"/>
      </c:valAx>
      <c:valAx>
        <c:axId val="4234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41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Beacon (xyh)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Beacon(xyh)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信标坐标!$F$2:$F$44</c:f>
              <c:numCache>
                <c:formatCode>0.00</c:formatCode>
                <c:ptCount val="43"/>
                <c:pt idx="0">
                  <c:v>14.22</c:v>
                </c:pt>
                <c:pt idx="1">
                  <c:v>9.3000000000000007</c:v>
                </c:pt>
                <c:pt idx="2">
                  <c:v>9.3000000000000007</c:v>
                </c:pt>
                <c:pt idx="3">
                  <c:v>9.81</c:v>
                </c:pt>
                <c:pt idx="4">
                  <c:v>13.69</c:v>
                </c:pt>
                <c:pt idx="5">
                  <c:v>9.81</c:v>
                </c:pt>
                <c:pt idx="6">
                  <c:v>14.9</c:v>
                </c:pt>
                <c:pt idx="7">
                  <c:v>9.81</c:v>
                </c:pt>
                <c:pt idx="8">
                  <c:v>9.81</c:v>
                </c:pt>
                <c:pt idx="9">
                  <c:v>9.81</c:v>
                </c:pt>
                <c:pt idx="10">
                  <c:v>13.23</c:v>
                </c:pt>
                <c:pt idx="11">
                  <c:v>14.85</c:v>
                </c:pt>
                <c:pt idx="12">
                  <c:v>3.63</c:v>
                </c:pt>
                <c:pt idx="13">
                  <c:v>3.55</c:v>
                </c:pt>
                <c:pt idx="14">
                  <c:v>-0.77</c:v>
                </c:pt>
                <c:pt idx="15">
                  <c:v>-0.77</c:v>
                </c:pt>
                <c:pt idx="16">
                  <c:v>-5.07</c:v>
                </c:pt>
                <c:pt idx="17">
                  <c:v>-10.37</c:v>
                </c:pt>
                <c:pt idx="18">
                  <c:v>3.81</c:v>
                </c:pt>
                <c:pt idx="19">
                  <c:v>3.81</c:v>
                </c:pt>
                <c:pt idx="20">
                  <c:v>3.81</c:v>
                </c:pt>
                <c:pt idx="21">
                  <c:v>-2.25</c:v>
                </c:pt>
                <c:pt idx="22">
                  <c:v>-2.25</c:v>
                </c:pt>
                <c:pt idx="23">
                  <c:v>-2.25</c:v>
                </c:pt>
                <c:pt idx="24">
                  <c:v>-6.77</c:v>
                </c:pt>
                <c:pt idx="25">
                  <c:v>-8.65</c:v>
                </c:pt>
                <c:pt idx="26">
                  <c:v>-10.37</c:v>
                </c:pt>
                <c:pt idx="27">
                  <c:v>-13.75</c:v>
                </c:pt>
                <c:pt idx="28">
                  <c:v>-17.600000000000001</c:v>
                </c:pt>
                <c:pt idx="29">
                  <c:v>-17.28</c:v>
                </c:pt>
                <c:pt idx="30">
                  <c:v>-21.9</c:v>
                </c:pt>
                <c:pt idx="31">
                  <c:v>-22.5</c:v>
                </c:pt>
                <c:pt idx="32">
                  <c:v>-8.25</c:v>
                </c:pt>
                <c:pt idx="33">
                  <c:v>-12.9</c:v>
                </c:pt>
                <c:pt idx="34">
                  <c:v>-18.239999999999998</c:v>
                </c:pt>
                <c:pt idx="35">
                  <c:v>-23.91</c:v>
                </c:pt>
                <c:pt idx="36">
                  <c:v>13.75</c:v>
                </c:pt>
                <c:pt idx="37">
                  <c:v>-8.36</c:v>
                </c:pt>
                <c:pt idx="38">
                  <c:v>-8.36</c:v>
                </c:pt>
                <c:pt idx="39">
                  <c:v>-13.53</c:v>
                </c:pt>
                <c:pt idx="40">
                  <c:v>-18.71</c:v>
                </c:pt>
                <c:pt idx="41">
                  <c:v>-23.59</c:v>
                </c:pt>
                <c:pt idx="42">
                  <c:v>-23.59</c:v>
                </c:pt>
              </c:numCache>
            </c:numRef>
          </c:xVal>
          <c:yVal>
            <c:numRef>
              <c:f>信标坐标!$G$2:$G$44</c:f>
              <c:numCache>
                <c:formatCode>0.00</c:formatCode>
                <c:ptCount val="43"/>
                <c:pt idx="0">
                  <c:v>28.84</c:v>
                </c:pt>
                <c:pt idx="1">
                  <c:v>30.17</c:v>
                </c:pt>
                <c:pt idx="2">
                  <c:v>24.65</c:v>
                </c:pt>
                <c:pt idx="3">
                  <c:v>19</c:v>
                </c:pt>
                <c:pt idx="4">
                  <c:v>19</c:v>
                </c:pt>
                <c:pt idx="5">
                  <c:v>14.29</c:v>
                </c:pt>
                <c:pt idx="6">
                  <c:v>14.29</c:v>
                </c:pt>
                <c:pt idx="7">
                  <c:v>9.19</c:v>
                </c:pt>
                <c:pt idx="8">
                  <c:v>4.91</c:v>
                </c:pt>
                <c:pt idx="9">
                  <c:v>1.33</c:v>
                </c:pt>
                <c:pt idx="10">
                  <c:v>2.6</c:v>
                </c:pt>
                <c:pt idx="11">
                  <c:v>5.59</c:v>
                </c:pt>
                <c:pt idx="12">
                  <c:v>2.9</c:v>
                </c:pt>
                <c:pt idx="13">
                  <c:v>9.19</c:v>
                </c:pt>
                <c:pt idx="14">
                  <c:v>9.19</c:v>
                </c:pt>
                <c:pt idx="15">
                  <c:v>1.8</c:v>
                </c:pt>
                <c:pt idx="16">
                  <c:v>3.79</c:v>
                </c:pt>
                <c:pt idx="17">
                  <c:v>1.58</c:v>
                </c:pt>
                <c:pt idx="18">
                  <c:v>19</c:v>
                </c:pt>
                <c:pt idx="19">
                  <c:v>24.32</c:v>
                </c:pt>
                <c:pt idx="20">
                  <c:v>29.64</c:v>
                </c:pt>
                <c:pt idx="21">
                  <c:v>29.64</c:v>
                </c:pt>
                <c:pt idx="22">
                  <c:v>24.32</c:v>
                </c:pt>
                <c:pt idx="23">
                  <c:v>19</c:v>
                </c:pt>
                <c:pt idx="24">
                  <c:v>30.03</c:v>
                </c:pt>
                <c:pt idx="25">
                  <c:v>24.32</c:v>
                </c:pt>
                <c:pt idx="26">
                  <c:v>30.03</c:v>
                </c:pt>
                <c:pt idx="27">
                  <c:v>24.32</c:v>
                </c:pt>
                <c:pt idx="28">
                  <c:v>29.37</c:v>
                </c:pt>
                <c:pt idx="29">
                  <c:v>24.32</c:v>
                </c:pt>
                <c:pt idx="30">
                  <c:v>29.1</c:v>
                </c:pt>
                <c:pt idx="31">
                  <c:v>24.4</c:v>
                </c:pt>
                <c:pt idx="32">
                  <c:v>19</c:v>
                </c:pt>
                <c:pt idx="33">
                  <c:v>19</c:v>
                </c:pt>
                <c:pt idx="34">
                  <c:v>18.27</c:v>
                </c:pt>
                <c:pt idx="35">
                  <c:v>18.53</c:v>
                </c:pt>
                <c:pt idx="36">
                  <c:v>9.3000000000000007</c:v>
                </c:pt>
                <c:pt idx="37">
                  <c:v>14.24</c:v>
                </c:pt>
                <c:pt idx="38">
                  <c:v>9.2899999999999991</c:v>
                </c:pt>
                <c:pt idx="39">
                  <c:v>9.2899999999999991</c:v>
                </c:pt>
                <c:pt idx="40">
                  <c:v>9.2899999999999991</c:v>
                </c:pt>
                <c:pt idx="41">
                  <c:v>9.2899999999999991</c:v>
                </c:pt>
                <c:pt idx="42">
                  <c:v>15.16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18048"/>
        <c:axId val="450463504"/>
      </c:scatterChart>
      <c:valAx>
        <c:axId val="42341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463504"/>
        <c:crosses val="autoZero"/>
        <c:crossBetween val="midCat"/>
      </c:valAx>
      <c:valAx>
        <c:axId val="4504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418048"/>
        <c:crossesAt val="-3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0</xdr:row>
      <xdr:rowOff>171449</xdr:rowOff>
    </xdr:from>
    <xdr:to>
      <xdr:col>18</xdr:col>
      <xdr:colOff>0</xdr:colOff>
      <xdr:row>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18</xdr:col>
      <xdr:colOff>0</xdr:colOff>
      <xdr:row>46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44" totalsRowShown="0" headerRowDxfId="34">
  <autoFilter ref="A1:H4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sortState ref="A2:H44">
    <sortCondition ref="A1:A44"/>
  </sortState>
  <tableColumns count="8">
    <tableColumn id="1" name="ID" dataDxfId="33"/>
    <tableColumn id="8" name="MAC" dataDxfId="32"/>
    <tableColumn id="2" name="lati" dataDxfId="31"/>
    <tableColumn id="3" name="longi" dataDxfId="30"/>
    <tableColumn id="4" name="alti" dataDxfId="29"/>
    <tableColumn id="5" name="x" dataDxfId="28"/>
    <tableColumn id="6" name="y" dataDxfId="27"/>
    <tableColumn id="7" name="h" dataDxfId="26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Y44" totalsRowShown="0" headerRowDxfId="25">
  <autoFilter ref="A1:Y4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sortState ref="A2:H44">
    <sortCondition ref="A1:A44"/>
  </sortState>
  <tableColumns count="25">
    <tableColumn id="1" name="ID" dataDxfId="24"/>
    <tableColumn id="8" name="MAC" dataDxfId="23"/>
    <tableColumn id="2" name="lati" dataDxfId="22"/>
    <tableColumn id="3" name="longi" dataDxfId="21"/>
    <tableColumn id="4" name="alti" dataDxfId="20"/>
    <tableColumn id="5" name="x" dataDxfId="19"/>
    <tableColumn id="6" name="y" dataDxfId="18"/>
    <tableColumn id="7" name="h" dataDxfId="17"/>
    <tableColumn id="9" name="ID-nbrs" dataDxfId="16"/>
    <tableColumn id="19" name="nbr1" dataDxfId="15"/>
    <tableColumn id="18" name="nbr2" dataDxfId="14"/>
    <tableColumn id="20" name="nbr3" dataDxfId="13"/>
    <tableColumn id="21" name="nbr4" dataDxfId="12"/>
    <tableColumn id="22" name="nbr5" dataDxfId="11"/>
    <tableColumn id="23" name="nbr6" dataDxfId="10"/>
    <tableColumn id="24" name="nbr7" dataDxfId="9"/>
    <tableColumn id="25" name="nbr8" dataDxfId="8"/>
    <tableColumn id="10" name="MAC-nbr1" dataDxfId="7"/>
    <tableColumn id="11" name="MAC-nbr2" dataDxfId="6"/>
    <tableColumn id="12" name="MAC-nbr3" dataDxfId="5"/>
    <tableColumn id="13" name="MAC-nbr4" dataDxfId="4"/>
    <tableColumn id="14" name="MAC-nbr5" dataDxfId="3"/>
    <tableColumn id="15" name="MAC-nbr6" dataDxfId="2"/>
    <tableColumn id="16" name="MAC-nbr7" dataDxfId="1"/>
    <tableColumn id="17" name="MAC-nbr8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zoomScale="90" zoomScaleNormal="90" workbookViewId="0">
      <selection activeCell="V23" sqref="V23"/>
    </sheetView>
  </sheetViews>
  <sheetFormatPr defaultRowHeight="13.5" x14ac:dyDescent="0.15"/>
  <cols>
    <col min="1" max="1" width="6.125" style="4" customWidth="1"/>
    <col min="2" max="2" width="17.75" style="4" customWidth="1"/>
    <col min="3" max="3" width="11.875" customWidth="1"/>
    <col min="4" max="4" width="11.75" customWidth="1"/>
    <col min="5" max="5" width="11.125" customWidth="1"/>
  </cols>
  <sheetData>
    <row r="1" spans="1:8" ht="18" customHeight="1" x14ac:dyDescent="0.15">
      <c r="A1" s="4" t="s">
        <v>0</v>
      </c>
      <c r="B1" s="4" t="s">
        <v>7</v>
      </c>
      <c r="C1" s="4" t="s">
        <v>2</v>
      </c>
      <c r="D1" s="4" t="s">
        <v>1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8" customHeight="1" x14ac:dyDescent="0.15">
      <c r="A2" s="4">
        <v>1</v>
      </c>
      <c r="B2" s="4" t="s">
        <v>8</v>
      </c>
      <c r="C2" s="1">
        <v>30.495528</v>
      </c>
      <c r="D2" s="1">
        <v>114.53319399999999</v>
      </c>
      <c r="E2" s="2">
        <v>53.683100000000003</v>
      </c>
      <c r="F2" s="3">
        <v>14.22</v>
      </c>
      <c r="G2" s="3">
        <v>28.84</v>
      </c>
      <c r="H2" s="3">
        <v>2.8</v>
      </c>
    </row>
    <row r="3" spans="1:8" ht="18" customHeight="1" x14ac:dyDescent="0.15">
      <c r="A3" s="4">
        <v>2</v>
      </c>
      <c r="B3" s="4" t="s">
        <v>9</v>
      </c>
      <c r="C3" s="1">
        <v>30.495494999999998</v>
      </c>
      <c r="D3" s="1">
        <v>114.533231</v>
      </c>
      <c r="E3" s="2">
        <v>53.683100000000003</v>
      </c>
      <c r="F3" s="3">
        <v>9.3000000000000007</v>
      </c>
      <c r="G3" s="3">
        <v>30.17</v>
      </c>
      <c r="H3" s="3">
        <v>2.8</v>
      </c>
    </row>
    <row r="4" spans="1:8" ht="18" customHeight="1" x14ac:dyDescent="0.15">
      <c r="A4" s="4">
        <v>3</v>
      </c>
      <c r="B4" s="4" t="s">
        <v>10</v>
      </c>
      <c r="C4" s="1">
        <v>30.495470999999998</v>
      </c>
      <c r="D4" s="1">
        <v>114.533181</v>
      </c>
      <c r="E4" s="2">
        <v>53.683100000000003</v>
      </c>
      <c r="F4" s="3">
        <v>9.3000000000000007</v>
      </c>
      <c r="G4" s="3">
        <v>24.65</v>
      </c>
      <c r="H4" s="3">
        <v>2.8</v>
      </c>
    </row>
    <row r="5" spans="1:8" ht="18" customHeight="1" x14ac:dyDescent="0.15">
      <c r="A5" s="4">
        <v>4</v>
      </c>
      <c r="B5" s="4" t="s">
        <v>11</v>
      </c>
      <c r="C5" s="1">
        <v>30.495450999999999</v>
      </c>
      <c r="D5" s="1">
        <v>114.53312699999999</v>
      </c>
      <c r="E5" s="2">
        <v>53.683100000000003</v>
      </c>
      <c r="F5" s="3">
        <v>9.81</v>
      </c>
      <c r="G5" s="3">
        <v>19</v>
      </c>
      <c r="H5" s="3">
        <v>2.8</v>
      </c>
    </row>
    <row r="6" spans="1:8" ht="18" customHeight="1" x14ac:dyDescent="0.15">
      <c r="A6" s="4">
        <v>5</v>
      </c>
      <c r="B6" s="4" t="s">
        <v>12</v>
      </c>
      <c r="C6" s="1">
        <v>30.495481999999999</v>
      </c>
      <c r="D6" s="1">
        <v>114.533107</v>
      </c>
      <c r="E6" s="2">
        <v>53.683100000000003</v>
      </c>
      <c r="F6" s="3">
        <v>13.69</v>
      </c>
      <c r="G6" s="3">
        <v>19</v>
      </c>
      <c r="H6" s="3">
        <v>2.8</v>
      </c>
    </row>
    <row r="7" spans="1:8" ht="18" customHeight="1" x14ac:dyDescent="0.15">
      <c r="A7" s="4">
        <v>6</v>
      </c>
      <c r="B7" s="4" t="s">
        <v>13</v>
      </c>
      <c r="C7" s="1">
        <v>30.495429999999999</v>
      </c>
      <c r="D7" s="1">
        <v>114.533084</v>
      </c>
      <c r="E7" s="2">
        <v>53.683100000000003</v>
      </c>
      <c r="F7" s="3">
        <v>9.81</v>
      </c>
      <c r="G7" s="3">
        <v>14.29</v>
      </c>
      <c r="H7" s="3">
        <v>2.8</v>
      </c>
    </row>
    <row r="8" spans="1:8" ht="18" customHeight="1" x14ac:dyDescent="0.15">
      <c r="A8" s="4">
        <v>7</v>
      </c>
      <c r="B8" s="4" t="s">
        <v>14</v>
      </c>
      <c r="C8" s="1">
        <v>30.495470999999998</v>
      </c>
      <c r="D8" s="1">
        <v>114.533058</v>
      </c>
      <c r="E8" s="2">
        <v>53.683100000000003</v>
      </c>
      <c r="F8" s="3">
        <v>14.9</v>
      </c>
      <c r="G8" s="3">
        <v>14.29</v>
      </c>
      <c r="H8" s="3">
        <v>2.8</v>
      </c>
    </row>
    <row r="9" spans="1:8" ht="18" customHeight="1" x14ac:dyDescent="0.15">
      <c r="A9" s="4">
        <v>8</v>
      </c>
      <c r="B9" s="4" t="s">
        <v>15</v>
      </c>
      <c r="C9" s="1">
        <v>30.495408000000001</v>
      </c>
      <c r="D9" s="1">
        <v>114.53303699999999</v>
      </c>
      <c r="E9" s="2">
        <v>53.683100000000003</v>
      </c>
      <c r="F9" s="3">
        <v>9.81</v>
      </c>
      <c r="G9" s="3">
        <v>9.19</v>
      </c>
      <c r="H9" s="3">
        <v>2.8</v>
      </c>
    </row>
    <row r="10" spans="1:8" ht="18" customHeight="1" x14ac:dyDescent="0.15">
      <c r="A10" s="4">
        <v>9</v>
      </c>
      <c r="B10" s="4" t="s">
        <v>16</v>
      </c>
      <c r="C10" s="1">
        <v>30.49539</v>
      </c>
      <c r="D10" s="1">
        <v>114.53299800000001</v>
      </c>
      <c r="E10" s="2">
        <v>53.683100000000003</v>
      </c>
      <c r="F10" s="3">
        <v>9.81</v>
      </c>
      <c r="G10" s="3">
        <v>4.91</v>
      </c>
      <c r="H10" s="3">
        <v>2.8</v>
      </c>
    </row>
    <row r="11" spans="1:8" ht="18" customHeight="1" x14ac:dyDescent="0.15">
      <c r="A11" s="4">
        <v>10</v>
      </c>
      <c r="B11" s="4" t="s">
        <v>17</v>
      </c>
      <c r="C11" s="1">
        <v>30.495374000000002</v>
      </c>
      <c r="D11" s="1">
        <v>114.532965</v>
      </c>
      <c r="E11" s="2">
        <v>53.683100000000003</v>
      </c>
      <c r="F11" s="3">
        <v>9.81</v>
      </c>
      <c r="G11" s="3">
        <v>1.33</v>
      </c>
      <c r="H11" s="3">
        <v>2.8</v>
      </c>
    </row>
    <row r="12" spans="1:8" ht="18" customHeight="1" x14ac:dyDescent="0.15">
      <c r="A12" s="4">
        <v>11</v>
      </c>
      <c r="B12" s="4" t="s">
        <v>18</v>
      </c>
      <c r="C12" s="1">
        <v>30.495407</v>
      </c>
      <c r="D12" s="1">
        <v>114.53296</v>
      </c>
      <c r="E12" s="2">
        <v>53.683100000000003</v>
      </c>
      <c r="F12" s="3">
        <v>13.23</v>
      </c>
      <c r="G12" s="3">
        <v>2.6</v>
      </c>
      <c r="H12" s="3">
        <v>2.8</v>
      </c>
    </row>
    <row r="13" spans="1:8" ht="18" customHeight="1" x14ac:dyDescent="0.15">
      <c r="A13" s="4">
        <v>12</v>
      </c>
      <c r="B13" s="4" t="s">
        <v>19</v>
      </c>
      <c r="C13" s="1">
        <v>30.495432999999998</v>
      </c>
      <c r="D13" s="1">
        <v>114.532979</v>
      </c>
      <c r="E13" s="2">
        <v>53.683100000000003</v>
      </c>
      <c r="F13" s="3">
        <v>14.85</v>
      </c>
      <c r="G13" s="3">
        <v>5.59</v>
      </c>
      <c r="H13" s="3">
        <v>2.8</v>
      </c>
    </row>
    <row r="14" spans="1:8" ht="18" customHeight="1" x14ac:dyDescent="0.15">
      <c r="A14" s="4">
        <v>13</v>
      </c>
      <c r="B14" s="4" t="s">
        <v>20</v>
      </c>
      <c r="C14" s="1">
        <v>30.495332000000001</v>
      </c>
      <c r="D14" s="1">
        <v>114.53301</v>
      </c>
      <c r="E14" s="2">
        <v>53.683100000000003</v>
      </c>
      <c r="F14" s="3">
        <v>3.63</v>
      </c>
      <c r="G14" s="3">
        <v>2.9</v>
      </c>
      <c r="H14" s="3">
        <v>2.8</v>
      </c>
    </row>
    <row r="15" spans="1:8" ht="18" customHeight="1" x14ac:dyDescent="0.15">
      <c r="A15" s="4">
        <v>14</v>
      </c>
      <c r="B15" s="4" t="s">
        <v>21</v>
      </c>
      <c r="C15" s="1">
        <v>30.495359000000001</v>
      </c>
      <c r="D15" s="1">
        <v>114.533068</v>
      </c>
      <c r="E15" s="2">
        <v>53.683100000000003</v>
      </c>
      <c r="F15" s="3">
        <v>3.55</v>
      </c>
      <c r="G15" s="3">
        <v>9.19</v>
      </c>
      <c r="H15" s="3">
        <v>2.8</v>
      </c>
    </row>
    <row r="16" spans="1:8" ht="18" customHeight="1" x14ac:dyDescent="0.15">
      <c r="A16" s="4">
        <v>15</v>
      </c>
      <c r="B16" s="4" t="s">
        <v>22</v>
      </c>
      <c r="C16" s="1">
        <v>30.495325000000001</v>
      </c>
      <c r="D16" s="1">
        <v>114.53309</v>
      </c>
      <c r="E16" s="2">
        <v>53.683100000000003</v>
      </c>
      <c r="F16" s="3">
        <v>-0.77</v>
      </c>
      <c r="G16" s="3">
        <v>9.19</v>
      </c>
      <c r="H16" s="3">
        <v>2.8</v>
      </c>
    </row>
    <row r="17" spans="1:8" ht="18" customHeight="1" x14ac:dyDescent="0.15">
      <c r="A17" s="4">
        <v>16</v>
      </c>
      <c r="B17" s="4" t="s">
        <v>23</v>
      </c>
      <c r="C17" s="1">
        <v>30.495293</v>
      </c>
      <c r="D17" s="1">
        <v>114.533022</v>
      </c>
      <c r="E17" s="2">
        <v>53.683100000000003</v>
      </c>
      <c r="F17" s="3">
        <v>-0.77</v>
      </c>
      <c r="G17" s="3">
        <v>1.8</v>
      </c>
      <c r="H17" s="3">
        <v>2.8</v>
      </c>
    </row>
    <row r="18" spans="1:8" ht="18" customHeight="1" x14ac:dyDescent="0.15">
      <c r="A18" s="4">
        <v>17</v>
      </c>
      <c r="B18" s="4" t="s">
        <v>24</v>
      </c>
      <c r="C18" s="1">
        <v>30.495266999999998</v>
      </c>
      <c r="D18" s="1">
        <v>114.533062</v>
      </c>
      <c r="E18" s="2">
        <v>53.683100000000003</v>
      </c>
      <c r="F18" s="3">
        <v>-5.07</v>
      </c>
      <c r="G18" s="3">
        <v>3.79</v>
      </c>
      <c r="H18" s="3">
        <v>2.8</v>
      </c>
    </row>
    <row r="19" spans="1:8" ht="18" customHeight="1" x14ac:dyDescent="0.15">
      <c r="A19" s="4">
        <v>18</v>
      </c>
      <c r="B19" s="4" t="s">
        <v>25</v>
      </c>
      <c r="C19" s="1">
        <v>30.495215999999999</v>
      </c>
      <c r="D19" s="1">
        <v>114.533068</v>
      </c>
      <c r="E19" s="2">
        <v>53.683100000000003</v>
      </c>
      <c r="F19" s="3">
        <v>-10.37</v>
      </c>
      <c r="G19" s="3">
        <v>1.58</v>
      </c>
      <c r="H19" s="3">
        <v>2.8</v>
      </c>
    </row>
    <row r="20" spans="1:8" ht="18" customHeight="1" x14ac:dyDescent="0.15">
      <c r="A20" s="4">
        <v>19</v>
      </c>
      <c r="B20" s="4" t="s">
        <v>26</v>
      </c>
      <c r="C20" s="1">
        <v>30.495403</v>
      </c>
      <c r="D20" s="1">
        <v>114.533157</v>
      </c>
      <c r="E20" s="2">
        <v>53.683100000000003</v>
      </c>
      <c r="F20" s="3">
        <v>3.81</v>
      </c>
      <c r="G20" s="3">
        <v>19</v>
      </c>
      <c r="H20" s="3">
        <v>2.8</v>
      </c>
    </row>
    <row r="21" spans="1:8" ht="18" customHeight="1" x14ac:dyDescent="0.15">
      <c r="A21" s="4">
        <v>20</v>
      </c>
      <c r="B21" s="4" t="s">
        <v>27</v>
      </c>
      <c r="C21" s="1">
        <v>30.495425999999998</v>
      </c>
      <c r="D21" s="1">
        <v>114.533205</v>
      </c>
      <c r="E21" s="2">
        <v>53.683100000000003</v>
      </c>
      <c r="F21" s="3">
        <v>3.81</v>
      </c>
      <c r="G21" s="3">
        <v>24.32</v>
      </c>
      <c r="H21" s="3">
        <v>2.8</v>
      </c>
    </row>
    <row r="22" spans="1:8" ht="18" customHeight="1" x14ac:dyDescent="0.15">
      <c r="A22" s="4">
        <v>21</v>
      </c>
      <c r="B22" s="4" t="s">
        <v>28</v>
      </c>
      <c r="C22" s="1">
        <v>30.495450000000002</v>
      </c>
      <c r="D22" s="1">
        <v>114.533254</v>
      </c>
      <c r="E22" s="2">
        <v>53.683100000000003</v>
      </c>
      <c r="F22" s="3">
        <v>3.81</v>
      </c>
      <c r="G22" s="3">
        <v>29.64</v>
      </c>
      <c r="H22" s="3">
        <v>2.8</v>
      </c>
    </row>
    <row r="23" spans="1:8" ht="18" customHeight="1" x14ac:dyDescent="0.15">
      <c r="A23" s="4">
        <v>22</v>
      </c>
      <c r="B23" s="4" t="s">
        <v>29</v>
      </c>
      <c r="C23" s="1">
        <v>30.495401999999999</v>
      </c>
      <c r="D23" s="1">
        <v>114.53328399999999</v>
      </c>
      <c r="E23" s="2">
        <v>53.683100000000003</v>
      </c>
      <c r="F23" s="3">
        <v>-2.25</v>
      </c>
      <c r="G23" s="3">
        <v>29.64</v>
      </c>
      <c r="H23" s="3">
        <v>2.8</v>
      </c>
    </row>
    <row r="24" spans="1:8" ht="18" customHeight="1" x14ac:dyDescent="0.15">
      <c r="A24" s="4">
        <v>23</v>
      </c>
      <c r="B24" s="4" t="s">
        <v>30</v>
      </c>
      <c r="C24" s="1">
        <v>30.495379</v>
      </c>
      <c r="D24" s="1">
        <v>114.533236</v>
      </c>
      <c r="E24" s="2">
        <v>53.683100000000003</v>
      </c>
      <c r="F24" s="3">
        <v>-2.25</v>
      </c>
      <c r="G24" s="3">
        <v>24.32</v>
      </c>
      <c r="H24" s="3">
        <v>2.8</v>
      </c>
    </row>
    <row r="25" spans="1:8" ht="18" customHeight="1" x14ac:dyDescent="0.15">
      <c r="A25" s="4">
        <v>24</v>
      </c>
      <c r="B25" s="4" t="s">
        <v>31</v>
      </c>
      <c r="C25" s="1">
        <v>30.495355</v>
      </c>
      <c r="D25" s="1">
        <v>114.533187</v>
      </c>
      <c r="E25" s="2">
        <v>53.683100000000003</v>
      </c>
      <c r="F25" s="3">
        <v>-2.25</v>
      </c>
      <c r="G25" s="3">
        <v>19</v>
      </c>
      <c r="H25" s="3">
        <v>2.8</v>
      </c>
    </row>
    <row r="26" spans="1:8" ht="18" customHeight="1" x14ac:dyDescent="0.15">
      <c r="A26" s="4">
        <v>25</v>
      </c>
      <c r="B26" s="4" t="s">
        <v>32</v>
      </c>
      <c r="C26" s="1">
        <v>30.495367999999999</v>
      </c>
      <c r="D26" s="1">
        <v>114.53331</v>
      </c>
      <c r="E26" s="2">
        <v>53.683100000000003</v>
      </c>
      <c r="F26" s="3">
        <v>-6.77</v>
      </c>
      <c r="G26" s="3">
        <v>30.03</v>
      </c>
      <c r="H26" s="3">
        <v>2.8</v>
      </c>
    </row>
    <row r="27" spans="1:8" ht="18" customHeight="1" x14ac:dyDescent="0.15">
      <c r="A27" s="4">
        <v>26</v>
      </c>
      <c r="B27" s="4" t="s">
        <v>33</v>
      </c>
      <c r="C27" s="1">
        <v>30.495328000000001</v>
      </c>
      <c r="D27" s="1">
        <v>114.53326800000001</v>
      </c>
      <c r="E27" s="2">
        <v>53.683100000000003</v>
      </c>
      <c r="F27" s="3">
        <v>-8.65</v>
      </c>
      <c r="G27" s="3">
        <v>24.32</v>
      </c>
      <c r="H27" s="3">
        <v>2.8</v>
      </c>
    </row>
    <row r="28" spans="1:8" ht="18" customHeight="1" x14ac:dyDescent="0.15">
      <c r="A28" s="4">
        <v>27</v>
      </c>
      <c r="B28" s="4" t="s">
        <v>34</v>
      </c>
      <c r="C28" s="1">
        <v>30.495339000000001</v>
      </c>
      <c r="D28" s="1">
        <v>114.533328</v>
      </c>
      <c r="E28" s="2">
        <v>53.683100000000003</v>
      </c>
      <c r="F28" s="3">
        <v>-10.37</v>
      </c>
      <c r="G28" s="3">
        <v>30.03</v>
      </c>
      <c r="H28" s="3">
        <v>2.8</v>
      </c>
    </row>
    <row r="29" spans="1:8" ht="18" customHeight="1" x14ac:dyDescent="0.15">
      <c r="A29" s="4">
        <v>28</v>
      </c>
      <c r="B29" s="4" t="s">
        <v>35</v>
      </c>
      <c r="C29" s="1">
        <v>30.495287999999999</v>
      </c>
      <c r="D29" s="1">
        <v>114.533293</v>
      </c>
      <c r="E29" s="2">
        <v>53.683100000000003</v>
      </c>
      <c r="F29" s="3">
        <v>-13.75</v>
      </c>
      <c r="G29" s="3">
        <v>24.32</v>
      </c>
      <c r="H29" s="3">
        <v>2.8</v>
      </c>
    </row>
    <row r="30" spans="1:8" ht="18" customHeight="1" x14ac:dyDescent="0.15">
      <c r="A30" s="4">
        <v>29</v>
      </c>
      <c r="B30" s="4" t="s">
        <v>36</v>
      </c>
      <c r="C30" s="1">
        <v>30.495279</v>
      </c>
      <c r="D30" s="1">
        <v>114.53335800000001</v>
      </c>
      <c r="E30" s="2">
        <v>53.683100000000003</v>
      </c>
      <c r="F30" s="3">
        <v>-17.600000000000001</v>
      </c>
      <c r="G30" s="3">
        <v>29.37</v>
      </c>
      <c r="H30" s="3">
        <v>2.8</v>
      </c>
    </row>
    <row r="31" spans="1:8" ht="18" customHeight="1" x14ac:dyDescent="0.15">
      <c r="A31" s="4">
        <v>30</v>
      </c>
      <c r="B31" s="4" t="s">
        <v>37</v>
      </c>
      <c r="C31" s="1">
        <v>30.495259999999998</v>
      </c>
      <c r="D31" s="1">
        <v>114.533311</v>
      </c>
      <c r="E31" s="2">
        <v>53.683100000000003</v>
      </c>
      <c r="F31" s="3">
        <v>-17.28</v>
      </c>
      <c r="G31" s="3">
        <v>24.32</v>
      </c>
      <c r="H31" s="3">
        <v>2.8</v>
      </c>
    </row>
    <row r="32" spans="1:8" ht="18" customHeight="1" x14ac:dyDescent="0.15">
      <c r="A32" s="4">
        <v>31</v>
      </c>
      <c r="B32" s="4" t="s">
        <v>38</v>
      </c>
      <c r="C32" s="1">
        <v>30.495244</v>
      </c>
      <c r="D32" s="1">
        <v>114.533378</v>
      </c>
      <c r="E32" s="2">
        <v>53.683100000000003</v>
      </c>
      <c r="F32" s="3">
        <v>-21.9</v>
      </c>
      <c r="G32" s="3">
        <v>29.1</v>
      </c>
      <c r="H32" s="3">
        <v>2.8</v>
      </c>
    </row>
    <row r="33" spans="1:8" ht="18" customHeight="1" x14ac:dyDescent="0.15">
      <c r="A33" s="4">
        <v>32</v>
      </c>
      <c r="B33" s="4" t="s">
        <v>39</v>
      </c>
      <c r="C33" s="1">
        <v>30.495218999999999</v>
      </c>
      <c r="D33" s="1">
        <v>114.533338</v>
      </c>
      <c r="E33" s="2">
        <v>53.683100000000003</v>
      </c>
      <c r="F33" s="3">
        <v>-22.5</v>
      </c>
      <c r="G33" s="3">
        <v>24.4</v>
      </c>
      <c r="H33" s="3">
        <v>2.8</v>
      </c>
    </row>
    <row r="34" spans="1:8" ht="18" customHeight="1" x14ac:dyDescent="0.15">
      <c r="A34" s="4">
        <v>33</v>
      </c>
      <c r="B34" s="4" t="s">
        <v>40</v>
      </c>
      <c r="C34" s="1">
        <v>30.495308000000001</v>
      </c>
      <c r="D34" s="1">
        <v>114.53321699999999</v>
      </c>
      <c r="E34" s="2">
        <v>53.683100000000003</v>
      </c>
      <c r="F34" s="3">
        <v>-8.25</v>
      </c>
      <c r="G34" s="3">
        <v>19</v>
      </c>
      <c r="H34" s="3">
        <v>2.8</v>
      </c>
    </row>
    <row r="35" spans="1:8" ht="18" customHeight="1" x14ac:dyDescent="0.15">
      <c r="A35" s="4">
        <v>34</v>
      </c>
      <c r="B35" s="4" t="s">
        <v>41</v>
      </c>
      <c r="C35" s="1">
        <v>30.495270999999999</v>
      </c>
      <c r="D35" s="1">
        <v>114.53324000000001</v>
      </c>
      <c r="E35" s="2">
        <v>53.683100000000003</v>
      </c>
      <c r="F35" s="3">
        <v>-12.9</v>
      </c>
      <c r="G35" s="3">
        <v>19</v>
      </c>
      <c r="H35" s="3">
        <v>2.8</v>
      </c>
    </row>
    <row r="36" spans="1:8" ht="18" customHeight="1" x14ac:dyDescent="0.15">
      <c r="A36" s="4">
        <v>35</v>
      </c>
      <c r="B36" s="4" t="s">
        <v>49</v>
      </c>
      <c r="C36" s="1">
        <v>30.495225999999999</v>
      </c>
      <c r="D36" s="1">
        <v>114.53326</v>
      </c>
      <c r="E36" s="2">
        <v>53.683100000000003</v>
      </c>
      <c r="F36" s="3">
        <v>-18.239999999999998</v>
      </c>
      <c r="G36" s="3">
        <v>18.27</v>
      </c>
      <c r="H36" s="3">
        <v>2.8</v>
      </c>
    </row>
    <row r="37" spans="1:8" ht="18" customHeight="1" x14ac:dyDescent="0.15">
      <c r="A37" s="4">
        <v>36</v>
      </c>
      <c r="B37" s="4" t="s">
        <v>50</v>
      </c>
      <c r="C37" s="1">
        <v>30.495182</v>
      </c>
      <c r="D37" s="1">
        <v>114.53329100000001</v>
      </c>
      <c r="E37" s="2">
        <v>53.683100000000003</v>
      </c>
      <c r="F37" s="3">
        <v>-23.91</v>
      </c>
      <c r="G37" s="3">
        <v>18.53</v>
      </c>
      <c r="H37" s="3">
        <v>2.8</v>
      </c>
    </row>
    <row r="38" spans="1:8" ht="18" customHeight="1" x14ac:dyDescent="0.15">
      <c r="A38" s="4">
        <v>37</v>
      </c>
      <c r="B38" s="4" t="s">
        <v>42</v>
      </c>
      <c r="C38" s="1">
        <v>30.495439999999999</v>
      </c>
      <c r="D38" s="1">
        <v>114.533018</v>
      </c>
      <c r="E38" s="2">
        <v>53.683100000000003</v>
      </c>
      <c r="F38" s="3">
        <v>13.75</v>
      </c>
      <c r="G38" s="3">
        <v>9.3000000000000007</v>
      </c>
      <c r="H38" s="3">
        <v>2.8</v>
      </c>
    </row>
    <row r="39" spans="1:8" ht="18" customHeight="1" x14ac:dyDescent="0.15">
      <c r="A39" s="5">
        <v>38</v>
      </c>
      <c r="B39" s="5" t="s">
        <v>43</v>
      </c>
      <c r="C39" s="6">
        <v>30.495280000000001</v>
      </c>
      <c r="D39" s="6">
        <v>114.533181</v>
      </c>
      <c r="E39" s="2">
        <v>53.683100000000003</v>
      </c>
      <c r="F39" s="7">
        <v>-8.36</v>
      </c>
      <c r="G39" s="7">
        <v>14.24</v>
      </c>
      <c r="H39" s="7">
        <v>2.8</v>
      </c>
    </row>
    <row r="40" spans="1:8" ht="18" customHeight="1" x14ac:dyDescent="0.15">
      <c r="A40" s="5">
        <v>39</v>
      </c>
      <c r="B40" s="5" t="s">
        <v>44</v>
      </c>
      <c r="C40" s="6">
        <v>30.495260999999999</v>
      </c>
      <c r="D40" s="6">
        <v>114.533143</v>
      </c>
      <c r="E40" s="2">
        <v>53.683100000000003</v>
      </c>
      <c r="F40" s="7">
        <v>-8.36</v>
      </c>
      <c r="G40" s="7">
        <v>9.2899999999999991</v>
      </c>
      <c r="H40" s="7">
        <v>2.8</v>
      </c>
    </row>
    <row r="41" spans="1:8" ht="18" customHeight="1" x14ac:dyDescent="0.15">
      <c r="A41" s="5">
        <v>40</v>
      </c>
      <c r="B41" s="5" t="s">
        <v>45</v>
      </c>
      <c r="C41" s="6">
        <v>30.495232000000001</v>
      </c>
      <c r="D41" s="6">
        <v>114.53317199999999</v>
      </c>
      <c r="E41" s="2">
        <v>53.683100000000003</v>
      </c>
      <c r="F41" s="7">
        <v>-13.53</v>
      </c>
      <c r="G41" s="7">
        <v>9.2899999999999991</v>
      </c>
      <c r="H41" s="7">
        <v>2.8</v>
      </c>
    </row>
    <row r="42" spans="1:8" ht="18" customHeight="1" x14ac:dyDescent="0.15">
      <c r="A42" s="5">
        <v>41</v>
      </c>
      <c r="B42" s="5" t="s">
        <v>46</v>
      </c>
      <c r="C42" s="6">
        <v>30.495182</v>
      </c>
      <c r="D42" s="6">
        <v>114.533193</v>
      </c>
      <c r="E42" s="2">
        <v>53.683100000000003</v>
      </c>
      <c r="F42" s="7">
        <v>-18.71</v>
      </c>
      <c r="G42" s="7">
        <v>9.2899999999999991</v>
      </c>
      <c r="H42" s="7">
        <v>2.8</v>
      </c>
    </row>
    <row r="43" spans="1:8" ht="18" customHeight="1" x14ac:dyDescent="0.15">
      <c r="A43" s="5">
        <v>42</v>
      </c>
      <c r="B43" s="5" t="s">
        <v>47</v>
      </c>
      <c r="C43" s="6">
        <v>30.495131000000001</v>
      </c>
      <c r="D43" s="6">
        <v>114.533221</v>
      </c>
      <c r="E43" s="2">
        <v>53.683100000000003</v>
      </c>
      <c r="F43" s="7">
        <v>-23.59</v>
      </c>
      <c r="G43" s="7">
        <v>9.2899999999999991</v>
      </c>
      <c r="H43" s="7">
        <v>2.8</v>
      </c>
    </row>
    <row r="44" spans="1:8" ht="18" customHeight="1" x14ac:dyDescent="0.15">
      <c r="A44" s="5">
        <v>43</v>
      </c>
      <c r="B44" s="5" t="s">
        <v>48</v>
      </c>
      <c r="C44" s="6">
        <v>30.495170000000002</v>
      </c>
      <c r="D44" s="6">
        <v>114.53326</v>
      </c>
      <c r="E44" s="2">
        <v>53.683100000000003</v>
      </c>
      <c r="F44" s="7">
        <v>-23.59</v>
      </c>
      <c r="G44" s="7">
        <v>15.16</v>
      </c>
      <c r="H44" s="7">
        <v>2.8</v>
      </c>
    </row>
    <row r="45" spans="1:8" ht="18" customHeight="1" x14ac:dyDescent="0.15"/>
    <row r="46" spans="1:8" ht="18" customHeight="1" x14ac:dyDescent="0.15"/>
  </sheetData>
  <phoneticPr fontId="18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zoomScale="90" zoomScaleNormal="90" workbookViewId="0">
      <selection activeCell="AF11" sqref="AF11"/>
    </sheetView>
  </sheetViews>
  <sheetFormatPr defaultRowHeight="13.5" x14ac:dyDescent="0.15"/>
  <cols>
    <col min="1" max="1" width="6.125" style="4" customWidth="1"/>
    <col min="2" max="2" width="17.75" style="4" customWidth="1"/>
    <col min="3" max="3" width="11.875" hidden="1" customWidth="1"/>
    <col min="4" max="4" width="11.75" hidden="1" customWidth="1"/>
    <col min="5" max="5" width="11.125" hidden="1" customWidth="1"/>
    <col min="6" max="8" width="0" hidden="1" customWidth="1"/>
    <col min="9" max="9" width="23.375" hidden="1" customWidth="1"/>
    <col min="10" max="17" width="5.75" hidden="1" customWidth="1"/>
    <col min="18" max="25" width="14.375" style="4" customWidth="1"/>
  </cols>
  <sheetData>
    <row r="1" spans="1:25" ht="18" customHeight="1" x14ac:dyDescent="0.15">
      <c r="A1" s="4" t="s">
        <v>0</v>
      </c>
      <c r="B1" s="4" t="s">
        <v>7</v>
      </c>
      <c r="C1" s="4" t="s">
        <v>2</v>
      </c>
      <c r="D1" s="4" t="s">
        <v>1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101</v>
      </c>
      <c r="J1" s="4" t="s">
        <v>102</v>
      </c>
      <c r="K1" s="4" t="s">
        <v>103</v>
      </c>
      <c r="L1" s="4" t="s">
        <v>104</v>
      </c>
      <c r="M1" s="4" t="s">
        <v>105</v>
      </c>
      <c r="N1" s="4" t="s">
        <v>106</v>
      </c>
      <c r="O1" s="4" t="s">
        <v>107</v>
      </c>
      <c r="P1" s="4" t="s">
        <v>108</v>
      </c>
      <c r="Q1" s="4" t="s">
        <v>109</v>
      </c>
      <c r="R1" s="4" t="s">
        <v>93</v>
      </c>
      <c r="S1" s="4" t="s">
        <v>94</v>
      </c>
      <c r="T1" s="4" t="s">
        <v>95</v>
      </c>
      <c r="U1" s="4" t="s">
        <v>96</v>
      </c>
      <c r="V1" s="4" t="s">
        <v>97</v>
      </c>
      <c r="W1" s="4" t="s">
        <v>98</v>
      </c>
      <c r="X1" s="4" t="s">
        <v>99</v>
      </c>
      <c r="Y1" s="4" t="s">
        <v>100</v>
      </c>
    </row>
    <row r="2" spans="1:25" ht="18" customHeight="1" x14ac:dyDescent="0.15">
      <c r="A2" s="4">
        <v>1</v>
      </c>
      <c r="B2" s="4" t="s">
        <v>110</v>
      </c>
      <c r="C2" s="1">
        <v>30.495528</v>
      </c>
      <c r="D2" s="1">
        <v>114.53319399999999</v>
      </c>
      <c r="E2" s="2">
        <v>53.683100000000003</v>
      </c>
      <c r="F2" s="3">
        <v>14.22</v>
      </c>
      <c r="G2" s="3">
        <v>28.84</v>
      </c>
      <c r="H2" s="3">
        <v>2.8</v>
      </c>
      <c r="I2" s="3" t="s">
        <v>51</v>
      </c>
      <c r="J2" s="10">
        <v>2</v>
      </c>
      <c r="K2" s="10">
        <v>3</v>
      </c>
      <c r="L2" s="10"/>
      <c r="M2" s="10"/>
      <c r="N2" s="10"/>
      <c r="O2" s="10"/>
      <c r="P2" s="10"/>
      <c r="Q2" s="10"/>
      <c r="R2" s="9" t="str">
        <f>IF(Table13[[#This Row],[nbr1]]=0,"",VLOOKUP(Table13[[#This Row],[nbr1]],Table13[[ID]:[MAC]],2,FALSE))</f>
        <v>A0E6F86A8DA9</v>
      </c>
      <c r="S2" s="9" t="str">
        <f>IF(Table13[[#This Row],[nbr2]]=0,"",VLOOKUP(Table13[[#This Row],[nbr2]],Table13[[ID]:[MAC]],2,FALSE))</f>
        <v>A0E6F86A8DD2</v>
      </c>
      <c r="T2" s="9" t="str">
        <f>IF(Table13[[#This Row],[nbr3]]=0,"",VLOOKUP(Table13[[#This Row],[nbr3]],Table13[[ID]:[MAC]],2,FALSE))</f>
        <v/>
      </c>
      <c r="U2" s="9" t="str">
        <f>IF(Table13[[#This Row],[nbr4]]=0,"",VLOOKUP(Table13[[#This Row],[nbr4]],Table13[[ID]:[MAC]],2,FALSE))</f>
        <v/>
      </c>
      <c r="V2" s="9" t="str">
        <f>IF(Table13[[#This Row],[nbr5]]=0,"",VLOOKUP(Table13[[#This Row],[nbr5]],Table13[[ID]:[MAC]],2,FALSE))</f>
        <v/>
      </c>
      <c r="W2" s="9" t="str">
        <f>IF(Table13[[#This Row],[nbr6]]=0,"",VLOOKUP(Table13[[#This Row],[nbr6]],Table13[[ID]:[MAC]],2,FALSE))</f>
        <v/>
      </c>
      <c r="X2" s="9" t="str">
        <f>IF(Table13[[#This Row],[nbr7]]=0,"",VLOOKUP(Table13[[#This Row],[nbr7]],Table13[[ID]:[MAC]],2,FALSE))</f>
        <v/>
      </c>
      <c r="Y2" s="9" t="str">
        <f>IF(Table13[[#This Row],[nbr8]]=0,"",VLOOKUP(Table13[[#This Row],[nbr8]],Table13[[ID]:[MAC]],2,FALSE))</f>
        <v/>
      </c>
    </row>
    <row r="3" spans="1:25" ht="18" customHeight="1" x14ac:dyDescent="0.15">
      <c r="A3" s="4">
        <v>2</v>
      </c>
      <c r="B3" s="4" t="s">
        <v>9</v>
      </c>
      <c r="C3" s="1">
        <v>30.495494999999998</v>
      </c>
      <c r="D3" s="1">
        <v>114.533231</v>
      </c>
      <c r="E3" s="2">
        <v>53.683100000000003</v>
      </c>
      <c r="F3" s="3">
        <v>9.3000000000000007</v>
      </c>
      <c r="G3" s="3">
        <v>30.17</v>
      </c>
      <c r="H3" s="3">
        <v>2.8</v>
      </c>
      <c r="I3" s="3" t="s">
        <v>52</v>
      </c>
      <c r="J3" s="10">
        <v>1</v>
      </c>
      <c r="K3" s="10">
        <v>3</v>
      </c>
      <c r="L3" s="10"/>
      <c r="M3" s="10"/>
      <c r="N3" s="10"/>
      <c r="O3" s="10"/>
      <c r="P3" s="10"/>
      <c r="Q3" s="10"/>
      <c r="R3" s="9" t="str">
        <f>IF(Table13[[#This Row],[nbr1]]=0,"",VLOOKUP(Table13[[#This Row],[nbr1]],Table13[[ID]:[MAC]],2,FALSE))</f>
        <v>A0E6F86A8DD0</v>
      </c>
      <c r="S3" s="9" t="str">
        <f>IF(Table13[[#This Row],[nbr2]]=0,"",VLOOKUP(Table13[[#This Row],[nbr2]],Table13[[ID]:[MAC]],2,FALSE))</f>
        <v>A0E6F86A8DD2</v>
      </c>
      <c r="T3" s="9" t="str">
        <f>IF(Table13[[#This Row],[nbr3]]=0,"",VLOOKUP(Table13[[#This Row],[nbr3]],Table13[[ID]:[MAC]],2,FALSE))</f>
        <v/>
      </c>
      <c r="U3" s="9" t="str">
        <f>IF(Table13[[#This Row],[nbr4]]=0,"",VLOOKUP(Table13[[#This Row],[nbr4]],Table13[[ID]:[MAC]],2,FALSE))</f>
        <v/>
      </c>
      <c r="V3" s="9" t="str">
        <f>IF(Table13[[#This Row],[nbr5]]=0,"",VLOOKUP(Table13[[#This Row],[nbr5]],Table13[[ID]:[MAC]],2,FALSE))</f>
        <v/>
      </c>
      <c r="W3" s="9" t="str">
        <f>IF(Table13[[#This Row],[nbr6]]=0,"",VLOOKUP(Table13[[#This Row],[nbr6]],Table13[[ID]:[MAC]],2,FALSE))</f>
        <v/>
      </c>
      <c r="X3" s="9" t="str">
        <f>IF(Table13[[#This Row],[nbr7]]=0,"",VLOOKUP(Table13[[#This Row],[nbr7]],Table13[[ID]:[MAC]],2,FALSE))</f>
        <v/>
      </c>
      <c r="Y3" s="9" t="str">
        <f>IF(Table13[[#This Row],[nbr8]]=0,"",VLOOKUP(Table13[[#This Row],[nbr8]],Table13[[ID]:[MAC]],2,FALSE))</f>
        <v/>
      </c>
    </row>
    <row r="4" spans="1:25" ht="18" customHeight="1" x14ac:dyDescent="0.15">
      <c r="A4" s="4">
        <v>3</v>
      </c>
      <c r="B4" s="4" t="s">
        <v>10</v>
      </c>
      <c r="C4" s="1">
        <v>30.495470999999998</v>
      </c>
      <c r="D4" s="1">
        <v>114.533181</v>
      </c>
      <c r="E4" s="2">
        <v>53.683100000000003</v>
      </c>
      <c r="F4" s="3">
        <v>9.3000000000000007</v>
      </c>
      <c r="G4" s="3">
        <v>24.65</v>
      </c>
      <c r="H4" s="3">
        <v>2.8</v>
      </c>
      <c r="I4" s="3" t="s">
        <v>53</v>
      </c>
      <c r="J4" s="10">
        <v>1</v>
      </c>
      <c r="K4" s="10">
        <v>2</v>
      </c>
      <c r="L4" s="10">
        <v>4</v>
      </c>
      <c r="M4" s="10">
        <v>20</v>
      </c>
      <c r="N4" s="10"/>
      <c r="O4" s="10"/>
      <c r="P4" s="10"/>
      <c r="Q4" s="10"/>
      <c r="R4" s="9" t="str">
        <f>IF(Table13[[#This Row],[nbr1]]=0,"",VLOOKUP(Table13[[#This Row],[nbr1]],Table13[[ID]:[MAC]],2,FALSE))</f>
        <v>A0E6F86A8DD0</v>
      </c>
      <c r="S4" s="9" t="str">
        <f>IF(Table13[[#This Row],[nbr2]]=0,"",VLOOKUP(Table13[[#This Row],[nbr2]],Table13[[ID]:[MAC]],2,FALSE))</f>
        <v>A0E6F86A8DA9</v>
      </c>
      <c r="T4" s="9" t="str">
        <f>IF(Table13[[#This Row],[nbr3]]=0,"",VLOOKUP(Table13[[#This Row],[nbr3]],Table13[[ID]:[MAC]],2,FALSE))</f>
        <v>A0E6F86A8A37</v>
      </c>
      <c r="U4" s="9" t="str">
        <f>IF(Table13[[#This Row],[nbr4]]=0,"",VLOOKUP(Table13[[#This Row],[nbr4]],Table13[[ID]:[MAC]],2,FALSE))</f>
        <v>A0E6F86A8D0C</v>
      </c>
      <c r="V4" s="9" t="str">
        <f>IF(Table13[[#This Row],[nbr5]]=0,"",VLOOKUP(Table13[[#This Row],[nbr5]],Table13[[ID]:[MAC]],2,FALSE))</f>
        <v/>
      </c>
      <c r="W4" s="9" t="str">
        <f>IF(Table13[[#This Row],[nbr6]]=0,"",VLOOKUP(Table13[[#This Row],[nbr6]],Table13[[ID]:[MAC]],2,FALSE))</f>
        <v/>
      </c>
      <c r="X4" s="9" t="str">
        <f>IF(Table13[[#This Row],[nbr7]]=0,"",VLOOKUP(Table13[[#This Row],[nbr7]],Table13[[ID]:[MAC]],2,FALSE))</f>
        <v/>
      </c>
      <c r="Y4" s="9" t="str">
        <f>IF(Table13[[#This Row],[nbr8]]=0,"",VLOOKUP(Table13[[#This Row],[nbr8]],Table13[[ID]:[MAC]],2,FALSE))</f>
        <v/>
      </c>
    </row>
    <row r="5" spans="1:25" ht="18" customHeight="1" x14ac:dyDescent="0.15">
      <c r="A5" s="4">
        <v>4</v>
      </c>
      <c r="B5" s="4" t="s">
        <v>11</v>
      </c>
      <c r="C5" s="1">
        <v>30.495450999999999</v>
      </c>
      <c r="D5" s="1">
        <v>114.53312699999999</v>
      </c>
      <c r="E5" s="2">
        <v>53.683100000000003</v>
      </c>
      <c r="F5" s="3">
        <v>9.81</v>
      </c>
      <c r="G5" s="3">
        <v>19</v>
      </c>
      <c r="H5" s="3">
        <v>2.8</v>
      </c>
      <c r="I5" s="3" t="s">
        <v>54</v>
      </c>
      <c r="J5" s="10">
        <v>3</v>
      </c>
      <c r="K5" s="10">
        <v>5</v>
      </c>
      <c r="L5" s="10">
        <v>6</v>
      </c>
      <c r="M5" s="10">
        <v>7</v>
      </c>
      <c r="N5" s="10">
        <v>19</v>
      </c>
      <c r="O5" s="10"/>
      <c r="P5" s="10"/>
      <c r="Q5" s="10"/>
      <c r="R5" s="9" t="str">
        <f>IF(Table13[[#This Row],[nbr1]]=0,"",VLOOKUP(Table13[[#This Row],[nbr1]],Table13[[ID]:[MAC]],2,FALSE))</f>
        <v>A0E6F86A8DD2</v>
      </c>
      <c r="S5" s="9" t="str">
        <f>IF(Table13[[#This Row],[nbr2]]=0,"",VLOOKUP(Table13[[#This Row],[nbr2]],Table13[[ID]:[MAC]],2,FALSE))</f>
        <v>A0E6F86A8DE6</v>
      </c>
      <c r="T5" s="9" t="str">
        <f>IF(Table13[[#This Row],[nbr3]]=0,"",VLOOKUP(Table13[[#This Row],[nbr3]],Table13[[ID]:[MAC]],2,FALSE))</f>
        <v>A0E6F86A8C15</v>
      </c>
      <c r="U5" s="9" t="str">
        <f>IF(Table13[[#This Row],[nbr4]]=0,"",VLOOKUP(Table13[[#This Row],[nbr4]],Table13[[ID]:[MAC]],2,FALSE))</f>
        <v>A0E6F86A8B9E</v>
      </c>
      <c r="V5" s="9" t="str">
        <f>IF(Table13[[#This Row],[nbr5]]=0,"",VLOOKUP(Table13[[#This Row],[nbr5]],Table13[[ID]:[MAC]],2,FALSE))</f>
        <v>A0E6F86A8BAF</v>
      </c>
      <c r="W5" s="9" t="str">
        <f>IF(Table13[[#This Row],[nbr6]]=0,"",VLOOKUP(Table13[[#This Row],[nbr6]],Table13[[ID]:[MAC]],2,FALSE))</f>
        <v/>
      </c>
      <c r="X5" s="9" t="str">
        <f>IF(Table13[[#This Row],[nbr7]]=0,"",VLOOKUP(Table13[[#This Row],[nbr7]],Table13[[ID]:[MAC]],2,FALSE))</f>
        <v/>
      </c>
      <c r="Y5" s="9" t="str">
        <f>IF(Table13[[#This Row],[nbr8]]=0,"",VLOOKUP(Table13[[#This Row],[nbr8]],Table13[[ID]:[MAC]],2,FALSE))</f>
        <v/>
      </c>
    </row>
    <row r="6" spans="1:25" ht="18" customHeight="1" x14ac:dyDescent="0.15">
      <c r="A6" s="4">
        <v>5</v>
      </c>
      <c r="B6" s="4" t="s">
        <v>12</v>
      </c>
      <c r="C6" s="1">
        <v>30.495481999999999</v>
      </c>
      <c r="D6" s="1">
        <v>114.533107</v>
      </c>
      <c r="E6" s="2">
        <v>53.683100000000003</v>
      </c>
      <c r="F6" s="3">
        <v>13.69</v>
      </c>
      <c r="G6" s="3">
        <v>19</v>
      </c>
      <c r="H6" s="3">
        <v>2.8</v>
      </c>
      <c r="I6" s="3" t="s">
        <v>55</v>
      </c>
      <c r="J6" s="10">
        <v>4</v>
      </c>
      <c r="K6" s="10">
        <v>6</v>
      </c>
      <c r="L6" s="10">
        <v>7</v>
      </c>
      <c r="M6" s="10"/>
      <c r="N6" s="10"/>
      <c r="O6" s="10"/>
      <c r="P6" s="10"/>
      <c r="Q6" s="10"/>
      <c r="R6" s="9" t="str">
        <f>IF(Table13[[#This Row],[nbr1]]=0,"",VLOOKUP(Table13[[#This Row],[nbr1]],Table13[[ID]:[MAC]],2,FALSE))</f>
        <v>A0E6F86A8A37</v>
      </c>
      <c r="S6" s="9" t="str">
        <f>IF(Table13[[#This Row],[nbr2]]=0,"",VLOOKUP(Table13[[#This Row],[nbr2]],Table13[[ID]:[MAC]],2,FALSE))</f>
        <v>A0E6F86A8C15</v>
      </c>
      <c r="T6" s="9" t="str">
        <f>IF(Table13[[#This Row],[nbr3]]=0,"",VLOOKUP(Table13[[#This Row],[nbr3]],Table13[[ID]:[MAC]],2,FALSE))</f>
        <v>A0E6F86A8B9E</v>
      </c>
      <c r="U6" s="9" t="str">
        <f>IF(Table13[[#This Row],[nbr4]]=0,"",VLOOKUP(Table13[[#This Row],[nbr4]],Table13[[ID]:[MAC]],2,FALSE))</f>
        <v/>
      </c>
      <c r="V6" s="9" t="str">
        <f>IF(Table13[[#This Row],[nbr5]]=0,"",VLOOKUP(Table13[[#This Row],[nbr5]],Table13[[ID]:[MAC]],2,FALSE))</f>
        <v/>
      </c>
      <c r="W6" s="9" t="str">
        <f>IF(Table13[[#This Row],[nbr6]]=0,"",VLOOKUP(Table13[[#This Row],[nbr6]],Table13[[ID]:[MAC]],2,FALSE))</f>
        <v/>
      </c>
      <c r="X6" s="9" t="str">
        <f>IF(Table13[[#This Row],[nbr7]]=0,"",VLOOKUP(Table13[[#This Row],[nbr7]],Table13[[ID]:[MAC]],2,FALSE))</f>
        <v/>
      </c>
      <c r="Y6" s="9" t="str">
        <f>IF(Table13[[#This Row],[nbr8]]=0,"",VLOOKUP(Table13[[#This Row],[nbr8]],Table13[[ID]:[MAC]],2,FALSE))</f>
        <v/>
      </c>
    </row>
    <row r="7" spans="1:25" ht="18" customHeight="1" x14ac:dyDescent="0.15">
      <c r="A7" s="4">
        <v>6</v>
      </c>
      <c r="B7" s="4" t="s">
        <v>13</v>
      </c>
      <c r="C7" s="1">
        <v>30.495429999999999</v>
      </c>
      <c r="D7" s="1">
        <v>114.533084</v>
      </c>
      <c r="E7" s="2">
        <v>53.683100000000003</v>
      </c>
      <c r="F7" s="3">
        <v>9.81</v>
      </c>
      <c r="G7" s="3">
        <v>14.29</v>
      </c>
      <c r="H7" s="3">
        <v>2.8</v>
      </c>
      <c r="I7" s="3" t="s">
        <v>56</v>
      </c>
      <c r="J7" s="10">
        <v>4</v>
      </c>
      <c r="K7" s="10">
        <v>5</v>
      </c>
      <c r="L7" s="10">
        <v>7</v>
      </c>
      <c r="M7" s="10">
        <v>8</v>
      </c>
      <c r="N7" s="10"/>
      <c r="O7" s="10"/>
      <c r="P7" s="10"/>
      <c r="Q7" s="10"/>
      <c r="R7" s="9" t="str">
        <f>IF(Table13[[#This Row],[nbr1]]=0,"",VLOOKUP(Table13[[#This Row],[nbr1]],Table13[[ID]:[MAC]],2,FALSE))</f>
        <v>A0E6F86A8A37</v>
      </c>
      <c r="S7" s="9" t="str">
        <f>IF(Table13[[#This Row],[nbr2]]=0,"",VLOOKUP(Table13[[#This Row],[nbr2]],Table13[[ID]:[MAC]],2,FALSE))</f>
        <v>A0E6F86A8DE6</v>
      </c>
      <c r="T7" s="9" t="str">
        <f>IF(Table13[[#This Row],[nbr3]]=0,"",VLOOKUP(Table13[[#This Row],[nbr3]],Table13[[ID]:[MAC]],2,FALSE))</f>
        <v>A0E6F86A8B9E</v>
      </c>
      <c r="U7" s="9" t="str">
        <f>IF(Table13[[#This Row],[nbr4]]=0,"",VLOOKUP(Table13[[#This Row],[nbr4]],Table13[[ID]:[MAC]],2,FALSE))</f>
        <v>A0E6F86A8D77</v>
      </c>
      <c r="V7" s="9" t="str">
        <f>IF(Table13[[#This Row],[nbr5]]=0,"",VLOOKUP(Table13[[#This Row],[nbr5]],Table13[[ID]:[MAC]],2,FALSE))</f>
        <v/>
      </c>
      <c r="W7" s="9" t="str">
        <f>IF(Table13[[#This Row],[nbr6]]=0,"",VLOOKUP(Table13[[#This Row],[nbr6]],Table13[[ID]:[MAC]],2,FALSE))</f>
        <v/>
      </c>
      <c r="X7" s="9" t="str">
        <f>IF(Table13[[#This Row],[nbr7]]=0,"",VLOOKUP(Table13[[#This Row],[nbr7]],Table13[[ID]:[MAC]],2,FALSE))</f>
        <v/>
      </c>
      <c r="Y7" s="9" t="str">
        <f>IF(Table13[[#This Row],[nbr8]]=0,"",VLOOKUP(Table13[[#This Row],[nbr8]],Table13[[ID]:[MAC]],2,FALSE))</f>
        <v/>
      </c>
    </row>
    <row r="8" spans="1:25" ht="18" customHeight="1" x14ac:dyDescent="0.15">
      <c r="A8" s="4">
        <v>7</v>
      </c>
      <c r="B8" s="4" t="s">
        <v>14</v>
      </c>
      <c r="C8" s="1">
        <v>30.495470999999998</v>
      </c>
      <c r="D8" s="1">
        <v>114.533058</v>
      </c>
      <c r="E8" s="2">
        <v>53.683100000000003</v>
      </c>
      <c r="F8" s="3">
        <v>14.9</v>
      </c>
      <c r="G8" s="3">
        <v>14.29</v>
      </c>
      <c r="H8" s="3">
        <v>2.8</v>
      </c>
      <c r="I8" s="3" t="s">
        <v>57</v>
      </c>
      <c r="J8" s="10">
        <v>4</v>
      </c>
      <c r="K8" s="10">
        <v>5</v>
      </c>
      <c r="L8" s="10">
        <v>6</v>
      </c>
      <c r="M8" s="10"/>
      <c r="N8" s="10"/>
      <c r="O8" s="10"/>
      <c r="P8" s="10"/>
      <c r="Q8" s="10"/>
      <c r="R8" s="9" t="str">
        <f>IF(Table13[[#This Row],[nbr1]]=0,"",VLOOKUP(Table13[[#This Row],[nbr1]],Table13[[ID]:[MAC]],2,FALSE))</f>
        <v>A0E6F86A8A37</v>
      </c>
      <c r="S8" s="9" t="str">
        <f>IF(Table13[[#This Row],[nbr2]]=0,"",VLOOKUP(Table13[[#This Row],[nbr2]],Table13[[ID]:[MAC]],2,FALSE))</f>
        <v>A0E6F86A8DE6</v>
      </c>
      <c r="T8" s="9" t="str">
        <f>IF(Table13[[#This Row],[nbr3]]=0,"",VLOOKUP(Table13[[#This Row],[nbr3]],Table13[[ID]:[MAC]],2,FALSE))</f>
        <v>A0E6F86A8C15</v>
      </c>
      <c r="U8" s="9" t="str">
        <f>IF(Table13[[#This Row],[nbr4]]=0,"",VLOOKUP(Table13[[#This Row],[nbr4]],Table13[[ID]:[MAC]],2,FALSE))</f>
        <v/>
      </c>
      <c r="V8" s="9" t="str">
        <f>IF(Table13[[#This Row],[nbr5]]=0,"",VLOOKUP(Table13[[#This Row],[nbr5]],Table13[[ID]:[MAC]],2,FALSE))</f>
        <v/>
      </c>
      <c r="W8" s="9" t="str">
        <f>IF(Table13[[#This Row],[nbr6]]=0,"",VLOOKUP(Table13[[#This Row],[nbr6]],Table13[[ID]:[MAC]],2,FALSE))</f>
        <v/>
      </c>
      <c r="X8" s="9" t="str">
        <f>IF(Table13[[#This Row],[nbr7]]=0,"",VLOOKUP(Table13[[#This Row],[nbr7]],Table13[[ID]:[MAC]],2,FALSE))</f>
        <v/>
      </c>
      <c r="Y8" s="9" t="str">
        <f>IF(Table13[[#This Row],[nbr8]]=0,"",VLOOKUP(Table13[[#This Row],[nbr8]],Table13[[ID]:[MAC]],2,FALSE))</f>
        <v/>
      </c>
    </row>
    <row r="9" spans="1:25" ht="18" customHeight="1" x14ac:dyDescent="0.15">
      <c r="A9" s="4">
        <v>8</v>
      </c>
      <c r="B9" s="4" t="s">
        <v>15</v>
      </c>
      <c r="C9" s="1">
        <v>30.495408000000001</v>
      </c>
      <c r="D9" s="1">
        <v>114.53303699999999</v>
      </c>
      <c r="E9" s="2">
        <v>53.683100000000003</v>
      </c>
      <c r="F9" s="3">
        <v>9.81</v>
      </c>
      <c r="G9" s="3">
        <v>9.19</v>
      </c>
      <c r="H9" s="3">
        <v>2.8</v>
      </c>
      <c r="I9" s="3" t="s">
        <v>58</v>
      </c>
      <c r="J9" s="10">
        <v>6</v>
      </c>
      <c r="K9" s="10">
        <v>9</v>
      </c>
      <c r="L9" s="10">
        <v>12</v>
      </c>
      <c r="M9" s="10">
        <v>14</v>
      </c>
      <c r="N9" s="10">
        <v>37</v>
      </c>
      <c r="O9" s="10"/>
      <c r="P9" s="10"/>
      <c r="Q9" s="10"/>
      <c r="R9" s="9" t="str">
        <f>IF(Table13[[#This Row],[nbr1]]=0,"",VLOOKUP(Table13[[#This Row],[nbr1]],Table13[[ID]:[MAC]],2,FALSE))</f>
        <v>A0E6F86A8C15</v>
      </c>
      <c r="S9" s="9" t="str">
        <f>IF(Table13[[#This Row],[nbr2]]=0,"",VLOOKUP(Table13[[#This Row],[nbr2]],Table13[[ID]:[MAC]],2,FALSE))</f>
        <v>A0E6F86A8BBC</v>
      </c>
      <c r="T9" s="9" t="str">
        <f>IF(Table13[[#This Row],[nbr3]]=0,"",VLOOKUP(Table13[[#This Row],[nbr3]],Table13[[ID]:[MAC]],2,FALSE))</f>
        <v>A0E6F86A8D4E</v>
      </c>
      <c r="U9" s="9" t="str">
        <f>IF(Table13[[#This Row],[nbr4]]=0,"",VLOOKUP(Table13[[#This Row],[nbr4]],Table13[[ID]:[MAC]],2,FALSE))</f>
        <v>A0E6F86A897D</v>
      </c>
      <c r="V9" s="9" t="str">
        <f>IF(Table13[[#This Row],[nbr5]]=0,"",VLOOKUP(Table13[[#This Row],[nbr5]],Table13[[ID]:[MAC]],2,FALSE))</f>
        <v>A0E6F86A8BBD</v>
      </c>
      <c r="W9" s="9" t="str">
        <f>IF(Table13[[#This Row],[nbr6]]=0,"",VLOOKUP(Table13[[#This Row],[nbr6]],Table13[[ID]:[MAC]],2,FALSE))</f>
        <v/>
      </c>
      <c r="X9" s="9" t="str">
        <f>IF(Table13[[#This Row],[nbr7]]=0,"",VLOOKUP(Table13[[#This Row],[nbr7]],Table13[[ID]:[MAC]],2,FALSE))</f>
        <v/>
      </c>
      <c r="Y9" s="9" t="str">
        <f>IF(Table13[[#This Row],[nbr8]]=0,"",VLOOKUP(Table13[[#This Row],[nbr8]],Table13[[ID]:[MAC]],2,FALSE))</f>
        <v/>
      </c>
    </row>
    <row r="10" spans="1:25" ht="18" customHeight="1" x14ac:dyDescent="0.15">
      <c r="A10" s="4">
        <v>9</v>
      </c>
      <c r="B10" s="4" t="s">
        <v>16</v>
      </c>
      <c r="C10" s="1">
        <v>30.49539</v>
      </c>
      <c r="D10" s="1">
        <v>114.53299800000001</v>
      </c>
      <c r="E10" s="2">
        <v>53.683100000000003</v>
      </c>
      <c r="F10" s="3">
        <v>9.81</v>
      </c>
      <c r="G10" s="3">
        <v>4.91</v>
      </c>
      <c r="H10" s="3">
        <v>2.8</v>
      </c>
      <c r="I10" s="3" t="s">
        <v>59</v>
      </c>
      <c r="J10" s="10">
        <v>8</v>
      </c>
      <c r="K10" s="10">
        <v>10</v>
      </c>
      <c r="L10" s="10">
        <v>11</v>
      </c>
      <c r="M10" s="10">
        <v>12</v>
      </c>
      <c r="N10" s="10"/>
      <c r="O10" s="10"/>
      <c r="P10" s="10"/>
      <c r="Q10" s="10"/>
      <c r="R10" s="9" t="str">
        <f>IF(Table13[[#This Row],[nbr1]]=0,"",VLOOKUP(Table13[[#This Row],[nbr1]],Table13[[ID]:[MAC]],2,FALSE))</f>
        <v>A0E6F86A8D77</v>
      </c>
      <c r="S10" s="9" t="str">
        <f>IF(Table13[[#This Row],[nbr2]]=0,"",VLOOKUP(Table13[[#This Row],[nbr2]],Table13[[ID]:[MAC]],2,FALSE))</f>
        <v>A0E6F86A899D</v>
      </c>
      <c r="T10" s="9" t="str">
        <f>IF(Table13[[#This Row],[nbr3]]=0,"",VLOOKUP(Table13[[#This Row],[nbr3]],Table13[[ID]:[MAC]],2,FALSE))</f>
        <v>A0E6F86A8995</v>
      </c>
      <c r="U10" s="9" t="str">
        <f>IF(Table13[[#This Row],[nbr4]]=0,"",VLOOKUP(Table13[[#This Row],[nbr4]],Table13[[ID]:[MAC]],2,FALSE))</f>
        <v>A0E6F86A8D4E</v>
      </c>
      <c r="V10" s="9" t="str">
        <f>IF(Table13[[#This Row],[nbr5]]=0,"",VLOOKUP(Table13[[#This Row],[nbr5]],Table13[[ID]:[MAC]],2,FALSE))</f>
        <v/>
      </c>
      <c r="W10" s="9" t="str">
        <f>IF(Table13[[#This Row],[nbr6]]=0,"",VLOOKUP(Table13[[#This Row],[nbr6]],Table13[[ID]:[MAC]],2,FALSE))</f>
        <v/>
      </c>
      <c r="X10" s="9" t="str">
        <f>IF(Table13[[#This Row],[nbr7]]=0,"",VLOOKUP(Table13[[#This Row],[nbr7]],Table13[[ID]:[MAC]],2,FALSE))</f>
        <v/>
      </c>
      <c r="Y10" s="9" t="str">
        <f>IF(Table13[[#This Row],[nbr8]]=0,"",VLOOKUP(Table13[[#This Row],[nbr8]],Table13[[ID]:[MAC]],2,FALSE))</f>
        <v/>
      </c>
    </row>
    <row r="11" spans="1:25" ht="18" customHeight="1" x14ac:dyDescent="0.15">
      <c r="A11" s="4">
        <v>10</v>
      </c>
      <c r="B11" s="4" t="s">
        <v>17</v>
      </c>
      <c r="C11" s="1">
        <v>30.495374000000002</v>
      </c>
      <c r="D11" s="1">
        <v>114.532965</v>
      </c>
      <c r="E11" s="2">
        <v>53.683100000000003</v>
      </c>
      <c r="F11" s="3">
        <v>9.81</v>
      </c>
      <c r="G11" s="3">
        <v>1.33</v>
      </c>
      <c r="H11" s="3">
        <v>2.8</v>
      </c>
      <c r="I11" s="3" t="s">
        <v>60</v>
      </c>
      <c r="J11" s="10">
        <v>9</v>
      </c>
      <c r="K11" s="10">
        <v>11</v>
      </c>
      <c r="L11" s="10"/>
      <c r="M11" s="10"/>
      <c r="N11" s="10"/>
      <c r="O11" s="10"/>
      <c r="P11" s="10"/>
      <c r="Q11" s="10"/>
      <c r="R11" s="9" t="str">
        <f>IF(Table13[[#This Row],[nbr1]]=0,"",VLOOKUP(Table13[[#This Row],[nbr1]],Table13[[ID]:[MAC]],2,FALSE))</f>
        <v>A0E6F86A8BBC</v>
      </c>
      <c r="S11" s="9" t="str">
        <f>IF(Table13[[#This Row],[nbr2]]=0,"",VLOOKUP(Table13[[#This Row],[nbr2]],Table13[[ID]:[MAC]],2,FALSE))</f>
        <v>A0E6F86A8995</v>
      </c>
      <c r="T11" s="9" t="str">
        <f>IF(Table13[[#This Row],[nbr3]]=0,"",VLOOKUP(Table13[[#This Row],[nbr3]],Table13[[ID]:[MAC]],2,FALSE))</f>
        <v/>
      </c>
      <c r="U11" s="9" t="str">
        <f>IF(Table13[[#This Row],[nbr4]]=0,"",VLOOKUP(Table13[[#This Row],[nbr4]],Table13[[ID]:[MAC]],2,FALSE))</f>
        <v/>
      </c>
      <c r="V11" s="9" t="str">
        <f>IF(Table13[[#This Row],[nbr5]]=0,"",VLOOKUP(Table13[[#This Row],[nbr5]],Table13[[ID]:[MAC]],2,FALSE))</f>
        <v/>
      </c>
      <c r="W11" s="9" t="str">
        <f>IF(Table13[[#This Row],[nbr6]]=0,"",VLOOKUP(Table13[[#This Row],[nbr6]],Table13[[ID]:[MAC]],2,FALSE))</f>
        <v/>
      </c>
      <c r="X11" s="9" t="str">
        <f>IF(Table13[[#This Row],[nbr7]]=0,"",VLOOKUP(Table13[[#This Row],[nbr7]],Table13[[ID]:[MAC]],2,FALSE))</f>
        <v/>
      </c>
      <c r="Y11" s="9" t="str">
        <f>IF(Table13[[#This Row],[nbr8]]=0,"",VLOOKUP(Table13[[#This Row],[nbr8]],Table13[[ID]:[MAC]],2,FALSE))</f>
        <v/>
      </c>
    </row>
    <row r="12" spans="1:25" ht="18" customHeight="1" x14ac:dyDescent="0.15">
      <c r="A12" s="4">
        <v>11</v>
      </c>
      <c r="B12" s="4" t="s">
        <v>18</v>
      </c>
      <c r="C12" s="1">
        <v>30.495407</v>
      </c>
      <c r="D12" s="1">
        <v>114.53296</v>
      </c>
      <c r="E12" s="2">
        <v>53.683100000000003</v>
      </c>
      <c r="F12" s="3">
        <v>13.23</v>
      </c>
      <c r="G12" s="3">
        <v>2.6</v>
      </c>
      <c r="H12" s="3">
        <v>2.8</v>
      </c>
      <c r="I12" s="3" t="s">
        <v>61</v>
      </c>
      <c r="J12" s="10">
        <v>9</v>
      </c>
      <c r="K12" s="10">
        <v>10</v>
      </c>
      <c r="L12" s="10">
        <v>12</v>
      </c>
      <c r="M12" s="10"/>
      <c r="N12" s="10"/>
      <c r="O12" s="10"/>
      <c r="P12" s="10"/>
      <c r="Q12" s="10"/>
      <c r="R12" s="9" t="str">
        <f>IF(Table13[[#This Row],[nbr1]]=0,"",VLOOKUP(Table13[[#This Row],[nbr1]],Table13[[ID]:[MAC]],2,FALSE))</f>
        <v>A0E6F86A8BBC</v>
      </c>
      <c r="S12" s="9" t="str">
        <f>IF(Table13[[#This Row],[nbr2]]=0,"",VLOOKUP(Table13[[#This Row],[nbr2]],Table13[[ID]:[MAC]],2,FALSE))</f>
        <v>A0E6F86A899D</v>
      </c>
      <c r="T12" s="9" t="str">
        <f>IF(Table13[[#This Row],[nbr3]]=0,"",VLOOKUP(Table13[[#This Row],[nbr3]],Table13[[ID]:[MAC]],2,FALSE))</f>
        <v>A0E6F86A8D4E</v>
      </c>
      <c r="U12" s="9" t="str">
        <f>IF(Table13[[#This Row],[nbr4]]=0,"",VLOOKUP(Table13[[#This Row],[nbr4]],Table13[[ID]:[MAC]],2,FALSE))</f>
        <v/>
      </c>
      <c r="V12" s="9" t="str">
        <f>IF(Table13[[#This Row],[nbr5]]=0,"",VLOOKUP(Table13[[#This Row],[nbr5]],Table13[[ID]:[MAC]],2,FALSE))</f>
        <v/>
      </c>
      <c r="W12" s="9" t="str">
        <f>IF(Table13[[#This Row],[nbr6]]=0,"",VLOOKUP(Table13[[#This Row],[nbr6]],Table13[[ID]:[MAC]],2,FALSE))</f>
        <v/>
      </c>
      <c r="X12" s="9" t="str">
        <f>IF(Table13[[#This Row],[nbr7]]=0,"",VLOOKUP(Table13[[#This Row],[nbr7]],Table13[[ID]:[MAC]],2,FALSE))</f>
        <v/>
      </c>
      <c r="Y12" s="9" t="str">
        <f>IF(Table13[[#This Row],[nbr8]]=0,"",VLOOKUP(Table13[[#This Row],[nbr8]],Table13[[ID]:[MAC]],2,FALSE))</f>
        <v/>
      </c>
    </row>
    <row r="13" spans="1:25" ht="18" customHeight="1" x14ac:dyDescent="0.15">
      <c r="A13" s="4">
        <v>12</v>
      </c>
      <c r="B13" s="4" t="s">
        <v>19</v>
      </c>
      <c r="C13" s="1">
        <v>30.495432999999998</v>
      </c>
      <c r="D13" s="1">
        <v>114.532979</v>
      </c>
      <c r="E13" s="2">
        <v>53.683100000000003</v>
      </c>
      <c r="F13" s="3">
        <v>14.85</v>
      </c>
      <c r="G13" s="3">
        <v>5.59</v>
      </c>
      <c r="H13" s="3">
        <v>2.8</v>
      </c>
      <c r="I13" s="3" t="s">
        <v>62</v>
      </c>
      <c r="J13" s="10">
        <v>8</v>
      </c>
      <c r="K13" s="10">
        <v>9</v>
      </c>
      <c r="L13" s="10">
        <v>11</v>
      </c>
      <c r="M13" s="10"/>
      <c r="N13" s="10"/>
      <c r="O13" s="10"/>
      <c r="P13" s="10"/>
      <c r="Q13" s="10"/>
      <c r="R13" s="9" t="str">
        <f>IF(Table13[[#This Row],[nbr1]]=0,"",VLOOKUP(Table13[[#This Row],[nbr1]],Table13[[ID]:[MAC]],2,FALSE))</f>
        <v>A0E6F86A8D77</v>
      </c>
      <c r="S13" s="9" t="str">
        <f>IF(Table13[[#This Row],[nbr2]]=0,"",VLOOKUP(Table13[[#This Row],[nbr2]],Table13[[ID]:[MAC]],2,FALSE))</f>
        <v>A0E6F86A8BBC</v>
      </c>
      <c r="T13" s="9" t="str">
        <f>IF(Table13[[#This Row],[nbr3]]=0,"",VLOOKUP(Table13[[#This Row],[nbr3]],Table13[[ID]:[MAC]],2,FALSE))</f>
        <v>A0E6F86A8995</v>
      </c>
      <c r="U13" s="9" t="str">
        <f>IF(Table13[[#This Row],[nbr4]]=0,"",VLOOKUP(Table13[[#This Row],[nbr4]],Table13[[ID]:[MAC]],2,FALSE))</f>
        <v/>
      </c>
      <c r="V13" s="9" t="str">
        <f>IF(Table13[[#This Row],[nbr5]]=0,"",VLOOKUP(Table13[[#This Row],[nbr5]],Table13[[ID]:[MAC]],2,FALSE))</f>
        <v/>
      </c>
      <c r="W13" s="9" t="str">
        <f>IF(Table13[[#This Row],[nbr6]]=0,"",VLOOKUP(Table13[[#This Row],[nbr6]],Table13[[ID]:[MAC]],2,FALSE))</f>
        <v/>
      </c>
      <c r="X13" s="9" t="str">
        <f>IF(Table13[[#This Row],[nbr7]]=0,"",VLOOKUP(Table13[[#This Row],[nbr7]],Table13[[ID]:[MAC]],2,FALSE))</f>
        <v/>
      </c>
      <c r="Y13" s="9" t="str">
        <f>IF(Table13[[#This Row],[nbr8]]=0,"",VLOOKUP(Table13[[#This Row],[nbr8]],Table13[[ID]:[MAC]],2,FALSE))</f>
        <v/>
      </c>
    </row>
    <row r="14" spans="1:25" ht="18" customHeight="1" x14ac:dyDescent="0.15">
      <c r="A14" s="4">
        <v>13</v>
      </c>
      <c r="B14" s="4" t="s">
        <v>20</v>
      </c>
      <c r="C14" s="1">
        <v>30.495332000000001</v>
      </c>
      <c r="D14" s="1">
        <v>114.53301</v>
      </c>
      <c r="E14" s="2">
        <v>53.683100000000003</v>
      </c>
      <c r="F14" s="3">
        <v>3.63</v>
      </c>
      <c r="G14" s="3">
        <v>2.9</v>
      </c>
      <c r="H14" s="3">
        <v>2.8</v>
      </c>
      <c r="I14" s="8">
        <v>13</v>
      </c>
      <c r="J14" s="10"/>
      <c r="K14" s="10"/>
      <c r="L14" s="10"/>
      <c r="M14" s="10"/>
      <c r="N14" s="10"/>
      <c r="O14" s="10"/>
      <c r="P14" s="10"/>
      <c r="Q14" s="10"/>
      <c r="R14" s="9" t="str">
        <f>IF(Table13[[#This Row],[nbr1]]=0,"",VLOOKUP(Table13[[#This Row],[nbr1]],Table13[[ID]:[MAC]],2,FALSE))</f>
        <v/>
      </c>
      <c r="S14" s="9" t="str">
        <f>IF(Table13[[#This Row],[nbr2]]=0,"",VLOOKUP(Table13[[#This Row],[nbr2]],Table13[[ID]:[MAC]],2,FALSE))</f>
        <v/>
      </c>
      <c r="T14" s="9" t="str">
        <f>IF(Table13[[#This Row],[nbr3]]=0,"",VLOOKUP(Table13[[#This Row],[nbr3]],Table13[[ID]:[MAC]],2,FALSE))</f>
        <v/>
      </c>
      <c r="U14" s="9" t="str">
        <f>IF(Table13[[#This Row],[nbr4]]=0,"",VLOOKUP(Table13[[#This Row],[nbr4]],Table13[[ID]:[MAC]],2,FALSE))</f>
        <v/>
      </c>
      <c r="V14" s="9" t="str">
        <f>IF(Table13[[#This Row],[nbr5]]=0,"",VLOOKUP(Table13[[#This Row],[nbr5]],Table13[[ID]:[MAC]],2,FALSE))</f>
        <v/>
      </c>
      <c r="W14" s="9" t="str">
        <f>IF(Table13[[#This Row],[nbr6]]=0,"",VLOOKUP(Table13[[#This Row],[nbr6]],Table13[[ID]:[MAC]],2,FALSE))</f>
        <v/>
      </c>
      <c r="X14" s="9" t="str">
        <f>IF(Table13[[#This Row],[nbr7]]=0,"",VLOOKUP(Table13[[#This Row],[nbr7]],Table13[[ID]:[MAC]],2,FALSE))</f>
        <v/>
      </c>
      <c r="Y14" s="9" t="str">
        <f>IF(Table13[[#This Row],[nbr8]]=0,"",VLOOKUP(Table13[[#This Row],[nbr8]],Table13[[ID]:[MAC]],2,FALSE))</f>
        <v/>
      </c>
    </row>
    <row r="15" spans="1:25" ht="18" customHeight="1" x14ac:dyDescent="0.15">
      <c r="A15" s="4">
        <v>14</v>
      </c>
      <c r="B15" s="4" t="s">
        <v>21</v>
      </c>
      <c r="C15" s="1">
        <v>30.495359000000001</v>
      </c>
      <c r="D15" s="1">
        <v>114.533068</v>
      </c>
      <c r="E15" s="2">
        <v>53.683100000000003</v>
      </c>
      <c r="F15" s="3">
        <v>3.55</v>
      </c>
      <c r="G15" s="3">
        <v>9.19</v>
      </c>
      <c r="H15" s="3">
        <v>2.8</v>
      </c>
      <c r="I15" s="3" t="s">
        <v>63</v>
      </c>
      <c r="J15" s="10">
        <v>8</v>
      </c>
      <c r="K15" s="10">
        <v>15</v>
      </c>
      <c r="L15" s="10"/>
      <c r="M15" s="10"/>
      <c r="N15" s="10"/>
      <c r="O15" s="10"/>
      <c r="P15" s="10"/>
      <c r="Q15" s="10"/>
      <c r="R15" s="9" t="str">
        <f>IF(Table13[[#This Row],[nbr1]]=0,"",VLOOKUP(Table13[[#This Row],[nbr1]],Table13[[ID]:[MAC]],2,FALSE))</f>
        <v>A0E6F86A8D77</v>
      </c>
      <c r="S15" s="9" t="str">
        <f>IF(Table13[[#This Row],[nbr2]]=0,"",VLOOKUP(Table13[[#This Row],[nbr2]],Table13[[ID]:[MAC]],2,FALSE))</f>
        <v>A0E6F86A8C5F</v>
      </c>
      <c r="T15" s="9" t="str">
        <f>IF(Table13[[#This Row],[nbr3]]=0,"",VLOOKUP(Table13[[#This Row],[nbr3]],Table13[[ID]:[MAC]],2,FALSE))</f>
        <v/>
      </c>
      <c r="U15" s="9" t="str">
        <f>IF(Table13[[#This Row],[nbr4]]=0,"",VLOOKUP(Table13[[#This Row],[nbr4]],Table13[[ID]:[MAC]],2,FALSE))</f>
        <v/>
      </c>
      <c r="V15" s="9" t="str">
        <f>IF(Table13[[#This Row],[nbr5]]=0,"",VLOOKUP(Table13[[#This Row],[nbr5]],Table13[[ID]:[MAC]],2,FALSE))</f>
        <v/>
      </c>
      <c r="W15" s="9" t="str">
        <f>IF(Table13[[#This Row],[nbr6]]=0,"",VLOOKUP(Table13[[#This Row],[nbr6]],Table13[[ID]:[MAC]],2,FALSE))</f>
        <v/>
      </c>
      <c r="X15" s="9" t="str">
        <f>IF(Table13[[#This Row],[nbr7]]=0,"",VLOOKUP(Table13[[#This Row],[nbr7]],Table13[[ID]:[MAC]],2,FALSE))</f>
        <v/>
      </c>
      <c r="Y15" s="9" t="str">
        <f>IF(Table13[[#This Row],[nbr8]]=0,"",VLOOKUP(Table13[[#This Row],[nbr8]],Table13[[ID]:[MAC]],2,FALSE))</f>
        <v/>
      </c>
    </row>
    <row r="16" spans="1:25" ht="18" customHeight="1" x14ac:dyDescent="0.15">
      <c r="A16" s="4">
        <v>15</v>
      </c>
      <c r="B16" s="4" t="s">
        <v>22</v>
      </c>
      <c r="C16" s="1">
        <v>30.495325000000001</v>
      </c>
      <c r="D16" s="1">
        <v>114.53309</v>
      </c>
      <c r="E16" s="2">
        <v>53.683100000000003</v>
      </c>
      <c r="F16" s="3">
        <v>-0.77</v>
      </c>
      <c r="G16" s="3">
        <v>9.19</v>
      </c>
      <c r="H16" s="3">
        <v>2.8</v>
      </c>
      <c r="I16" s="3" t="s">
        <v>64</v>
      </c>
      <c r="J16" s="10">
        <v>14</v>
      </c>
      <c r="K16" s="10">
        <v>16</v>
      </c>
      <c r="L16" s="10">
        <v>17</v>
      </c>
      <c r="M16" s="10"/>
      <c r="N16" s="10"/>
      <c r="O16" s="10"/>
      <c r="P16" s="10"/>
      <c r="Q16" s="10"/>
      <c r="R16" s="9" t="str">
        <f>IF(Table13[[#This Row],[nbr1]]=0,"",VLOOKUP(Table13[[#This Row],[nbr1]],Table13[[ID]:[MAC]],2,FALSE))</f>
        <v>A0E6F86A897D</v>
      </c>
      <c r="S16" s="9" t="str">
        <f>IF(Table13[[#This Row],[nbr2]]=0,"",VLOOKUP(Table13[[#This Row],[nbr2]],Table13[[ID]:[MAC]],2,FALSE))</f>
        <v>A0E6F86A8C01</v>
      </c>
      <c r="T16" s="9" t="str">
        <f>IF(Table13[[#This Row],[nbr3]]=0,"",VLOOKUP(Table13[[#This Row],[nbr3]],Table13[[ID]:[MAC]],2,FALSE))</f>
        <v>A0E6F86A8DB5</v>
      </c>
      <c r="U16" s="9" t="str">
        <f>IF(Table13[[#This Row],[nbr4]]=0,"",VLOOKUP(Table13[[#This Row],[nbr4]],Table13[[ID]:[MAC]],2,FALSE))</f>
        <v/>
      </c>
      <c r="V16" s="9" t="str">
        <f>IF(Table13[[#This Row],[nbr5]]=0,"",VLOOKUP(Table13[[#This Row],[nbr5]],Table13[[ID]:[MAC]],2,FALSE))</f>
        <v/>
      </c>
      <c r="W16" s="9" t="str">
        <f>IF(Table13[[#This Row],[nbr6]]=0,"",VLOOKUP(Table13[[#This Row],[nbr6]],Table13[[ID]:[MAC]],2,FALSE))</f>
        <v/>
      </c>
      <c r="X16" s="9" t="str">
        <f>IF(Table13[[#This Row],[nbr7]]=0,"",VLOOKUP(Table13[[#This Row],[nbr7]],Table13[[ID]:[MAC]],2,FALSE))</f>
        <v/>
      </c>
      <c r="Y16" s="9" t="str">
        <f>IF(Table13[[#This Row],[nbr8]]=0,"",VLOOKUP(Table13[[#This Row],[nbr8]],Table13[[ID]:[MAC]],2,FALSE))</f>
        <v/>
      </c>
    </row>
    <row r="17" spans="1:25" ht="18" customHeight="1" x14ac:dyDescent="0.15">
      <c r="A17" s="4">
        <v>16</v>
      </c>
      <c r="B17" s="4" t="s">
        <v>23</v>
      </c>
      <c r="C17" s="1">
        <v>30.495293</v>
      </c>
      <c r="D17" s="1">
        <v>114.533022</v>
      </c>
      <c r="E17" s="2">
        <v>53.683100000000003</v>
      </c>
      <c r="F17" s="3">
        <v>-0.77</v>
      </c>
      <c r="G17" s="3">
        <v>1.8</v>
      </c>
      <c r="H17" s="3">
        <v>2.8</v>
      </c>
      <c r="I17" s="3" t="s">
        <v>65</v>
      </c>
      <c r="J17" s="10">
        <v>15</v>
      </c>
      <c r="K17" s="10">
        <v>17</v>
      </c>
      <c r="L17" s="10"/>
      <c r="M17" s="10"/>
      <c r="N17" s="10"/>
      <c r="O17" s="10"/>
      <c r="P17" s="10"/>
      <c r="Q17" s="10"/>
      <c r="R17" s="9" t="str">
        <f>IF(Table13[[#This Row],[nbr1]]=0,"",VLOOKUP(Table13[[#This Row],[nbr1]],Table13[[ID]:[MAC]],2,FALSE))</f>
        <v>A0E6F86A8C5F</v>
      </c>
      <c r="S17" s="9" t="str">
        <f>IF(Table13[[#This Row],[nbr2]]=0,"",VLOOKUP(Table13[[#This Row],[nbr2]],Table13[[ID]:[MAC]],2,FALSE))</f>
        <v>A0E6F86A8DB5</v>
      </c>
      <c r="T17" s="9" t="str">
        <f>IF(Table13[[#This Row],[nbr3]]=0,"",VLOOKUP(Table13[[#This Row],[nbr3]],Table13[[ID]:[MAC]],2,FALSE))</f>
        <v/>
      </c>
      <c r="U17" s="9" t="str">
        <f>IF(Table13[[#This Row],[nbr4]]=0,"",VLOOKUP(Table13[[#This Row],[nbr4]],Table13[[ID]:[MAC]],2,FALSE))</f>
        <v/>
      </c>
      <c r="V17" s="9" t="str">
        <f>IF(Table13[[#This Row],[nbr5]]=0,"",VLOOKUP(Table13[[#This Row],[nbr5]],Table13[[ID]:[MAC]],2,FALSE))</f>
        <v/>
      </c>
      <c r="W17" s="9" t="str">
        <f>IF(Table13[[#This Row],[nbr6]]=0,"",VLOOKUP(Table13[[#This Row],[nbr6]],Table13[[ID]:[MAC]],2,FALSE))</f>
        <v/>
      </c>
      <c r="X17" s="9" t="str">
        <f>IF(Table13[[#This Row],[nbr7]]=0,"",VLOOKUP(Table13[[#This Row],[nbr7]],Table13[[ID]:[MAC]],2,FALSE))</f>
        <v/>
      </c>
      <c r="Y17" s="9" t="str">
        <f>IF(Table13[[#This Row],[nbr8]]=0,"",VLOOKUP(Table13[[#This Row],[nbr8]],Table13[[ID]:[MAC]],2,FALSE))</f>
        <v/>
      </c>
    </row>
    <row r="18" spans="1:25" ht="18" customHeight="1" x14ac:dyDescent="0.15">
      <c r="A18" s="4">
        <v>17</v>
      </c>
      <c r="B18" s="4" t="s">
        <v>24</v>
      </c>
      <c r="C18" s="1">
        <v>30.495266999999998</v>
      </c>
      <c r="D18" s="1">
        <v>114.533062</v>
      </c>
      <c r="E18" s="2">
        <v>53.683100000000003</v>
      </c>
      <c r="F18" s="3">
        <v>-5.07</v>
      </c>
      <c r="G18" s="3">
        <v>3.79</v>
      </c>
      <c r="H18" s="3">
        <v>2.8</v>
      </c>
      <c r="I18" s="3" t="s">
        <v>66</v>
      </c>
      <c r="J18" s="10">
        <v>15</v>
      </c>
      <c r="K18" s="10">
        <v>16</v>
      </c>
      <c r="L18" s="10">
        <v>18</v>
      </c>
      <c r="M18" s="10">
        <v>39</v>
      </c>
      <c r="N18" s="10"/>
      <c r="O18" s="10"/>
      <c r="P18" s="10"/>
      <c r="Q18" s="10"/>
      <c r="R18" s="9" t="str">
        <f>IF(Table13[[#This Row],[nbr1]]=0,"",VLOOKUP(Table13[[#This Row],[nbr1]],Table13[[ID]:[MAC]],2,FALSE))</f>
        <v>A0E6F86A8C5F</v>
      </c>
      <c r="S18" s="9" t="str">
        <f>IF(Table13[[#This Row],[nbr2]]=0,"",VLOOKUP(Table13[[#This Row],[nbr2]],Table13[[ID]:[MAC]],2,FALSE))</f>
        <v>A0E6F86A8C01</v>
      </c>
      <c r="T18" s="9" t="str">
        <f>IF(Table13[[#This Row],[nbr3]]=0,"",VLOOKUP(Table13[[#This Row],[nbr3]],Table13[[ID]:[MAC]],2,FALSE))</f>
        <v>A0E6F86A8DC9</v>
      </c>
      <c r="U18" s="9" t="str">
        <f>IF(Table13[[#This Row],[nbr4]]=0,"",VLOOKUP(Table13[[#This Row],[nbr4]],Table13[[ID]:[MAC]],2,FALSE))</f>
        <v>A0E6F86A8BE0</v>
      </c>
      <c r="V18" s="9" t="str">
        <f>IF(Table13[[#This Row],[nbr5]]=0,"",VLOOKUP(Table13[[#This Row],[nbr5]],Table13[[ID]:[MAC]],2,FALSE))</f>
        <v/>
      </c>
      <c r="W18" s="9" t="str">
        <f>IF(Table13[[#This Row],[nbr6]]=0,"",VLOOKUP(Table13[[#This Row],[nbr6]],Table13[[ID]:[MAC]],2,FALSE))</f>
        <v/>
      </c>
      <c r="X18" s="9" t="str">
        <f>IF(Table13[[#This Row],[nbr7]]=0,"",VLOOKUP(Table13[[#This Row],[nbr7]],Table13[[ID]:[MAC]],2,FALSE))</f>
        <v/>
      </c>
      <c r="Y18" s="9" t="str">
        <f>IF(Table13[[#This Row],[nbr8]]=0,"",VLOOKUP(Table13[[#This Row],[nbr8]],Table13[[ID]:[MAC]],2,FALSE))</f>
        <v/>
      </c>
    </row>
    <row r="19" spans="1:25" ht="18" customHeight="1" x14ac:dyDescent="0.15">
      <c r="A19" s="4">
        <v>18</v>
      </c>
      <c r="B19" s="4" t="s">
        <v>25</v>
      </c>
      <c r="C19" s="1">
        <v>30.495215999999999</v>
      </c>
      <c r="D19" s="1">
        <v>114.533068</v>
      </c>
      <c r="E19" s="2">
        <v>53.683100000000003</v>
      </c>
      <c r="F19" s="3">
        <v>-10.37</v>
      </c>
      <c r="G19" s="3">
        <v>1.58</v>
      </c>
      <c r="H19" s="3">
        <v>2.8</v>
      </c>
      <c r="I19" s="3" t="s">
        <v>67</v>
      </c>
      <c r="J19" s="10">
        <v>17</v>
      </c>
      <c r="K19" s="10">
        <v>39</v>
      </c>
      <c r="L19" s="10"/>
      <c r="M19" s="10"/>
      <c r="N19" s="10"/>
      <c r="O19" s="10"/>
      <c r="P19" s="10"/>
      <c r="Q19" s="10"/>
      <c r="R19" s="9" t="str">
        <f>IF(Table13[[#This Row],[nbr1]]=0,"",VLOOKUP(Table13[[#This Row],[nbr1]],Table13[[ID]:[MAC]],2,FALSE))</f>
        <v>A0E6F86A8DB5</v>
      </c>
      <c r="S19" s="9" t="str">
        <f>IF(Table13[[#This Row],[nbr2]]=0,"",VLOOKUP(Table13[[#This Row],[nbr2]],Table13[[ID]:[MAC]],2,FALSE))</f>
        <v>A0E6F86A8BE0</v>
      </c>
      <c r="T19" s="9" t="str">
        <f>IF(Table13[[#This Row],[nbr3]]=0,"",VLOOKUP(Table13[[#This Row],[nbr3]],Table13[[ID]:[MAC]],2,FALSE))</f>
        <v/>
      </c>
      <c r="U19" s="9" t="str">
        <f>IF(Table13[[#This Row],[nbr4]]=0,"",VLOOKUP(Table13[[#This Row],[nbr4]],Table13[[ID]:[MAC]],2,FALSE))</f>
        <v/>
      </c>
      <c r="V19" s="9" t="str">
        <f>IF(Table13[[#This Row],[nbr5]]=0,"",VLOOKUP(Table13[[#This Row],[nbr5]],Table13[[ID]:[MAC]],2,FALSE))</f>
        <v/>
      </c>
      <c r="W19" s="9" t="str">
        <f>IF(Table13[[#This Row],[nbr6]]=0,"",VLOOKUP(Table13[[#This Row],[nbr6]],Table13[[ID]:[MAC]],2,FALSE))</f>
        <v/>
      </c>
      <c r="X19" s="9" t="str">
        <f>IF(Table13[[#This Row],[nbr7]]=0,"",VLOOKUP(Table13[[#This Row],[nbr7]],Table13[[ID]:[MAC]],2,FALSE))</f>
        <v/>
      </c>
      <c r="Y19" s="9" t="str">
        <f>IF(Table13[[#This Row],[nbr8]]=0,"",VLOOKUP(Table13[[#This Row],[nbr8]],Table13[[ID]:[MAC]],2,FALSE))</f>
        <v/>
      </c>
    </row>
    <row r="20" spans="1:25" ht="18" customHeight="1" x14ac:dyDescent="0.15">
      <c r="A20" s="4">
        <v>19</v>
      </c>
      <c r="B20" s="4" t="s">
        <v>26</v>
      </c>
      <c r="C20" s="1">
        <v>30.495403</v>
      </c>
      <c r="D20" s="1">
        <v>114.533157</v>
      </c>
      <c r="E20" s="2">
        <v>53.683100000000003</v>
      </c>
      <c r="F20" s="3">
        <v>3.81</v>
      </c>
      <c r="G20" s="3">
        <v>19</v>
      </c>
      <c r="H20" s="3">
        <v>2.8</v>
      </c>
      <c r="I20" s="3" t="s">
        <v>68</v>
      </c>
      <c r="J20" s="10">
        <v>4</v>
      </c>
      <c r="K20" s="10">
        <v>20</v>
      </c>
      <c r="L20" s="10">
        <v>23</v>
      </c>
      <c r="M20" s="10">
        <v>24</v>
      </c>
      <c r="N20" s="10"/>
      <c r="O20" s="10"/>
      <c r="P20" s="10"/>
      <c r="Q20" s="10"/>
      <c r="R20" s="9" t="str">
        <f>IF(Table13[[#This Row],[nbr1]]=0,"",VLOOKUP(Table13[[#This Row],[nbr1]],Table13[[ID]:[MAC]],2,FALSE))</f>
        <v>A0E6F86A8A37</v>
      </c>
      <c r="S20" s="9" t="str">
        <f>IF(Table13[[#This Row],[nbr2]]=0,"",VLOOKUP(Table13[[#This Row],[nbr2]],Table13[[ID]:[MAC]],2,FALSE))</f>
        <v>A0E6F86A8D0C</v>
      </c>
      <c r="T20" s="9" t="str">
        <f>IF(Table13[[#This Row],[nbr3]]=0,"",VLOOKUP(Table13[[#This Row],[nbr3]],Table13[[ID]:[MAC]],2,FALSE))</f>
        <v>A0E6F86A8C57</v>
      </c>
      <c r="U20" s="9" t="str">
        <f>IF(Table13[[#This Row],[nbr4]]=0,"",VLOOKUP(Table13[[#This Row],[nbr4]],Table13[[ID]:[MAC]],2,FALSE))</f>
        <v>A0E6F86A8D26</v>
      </c>
      <c r="V20" s="9" t="str">
        <f>IF(Table13[[#This Row],[nbr5]]=0,"",VLOOKUP(Table13[[#This Row],[nbr5]],Table13[[ID]:[MAC]],2,FALSE))</f>
        <v/>
      </c>
      <c r="W20" s="9" t="str">
        <f>IF(Table13[[#This Row],[nbr6]]=0,"",VLOOKUP(Table13[[#This Row],[nbr6]],Table13[[ID]:[MAC]],2,FALSE))</f>
        <v/>
      </c>
      <c r="X20" s="9" t="str">
        <f>IF(Table13[[#This Row],[nbr7]]=0,"",VLOOKUP(Table13[[#This Row],[nbr7]],Table13[[ID]:[MAC]],2,FALSE))</f>
        <v/>
      </c>
      <c r="Y20" s="9" t="str">
        <f>IF(Table13[[#This Row],[nbr8]]=0,"",VLOOKUP(Table13[[#This Row],[nbr8]],Table13[[ID]:[MAC]],2,FALSE))</f>
        <v/>
      </c>
    </row>
    <row r="21" spans="1:25" ht="18" customHeight="1" x14ac:dyDescent="0.15">
      <c r="A21" s="4">
        <v>20</v>
      </c>
      <c r="B21" s="4" t="s">
        <v>27</v>
      </c>
      <c r="C21" s="1">
        <v>30.495425999999998</v>
      </c>
      <c r="D21" s="1">
        <v>114.533205</v>
      </c>
      <c r="E21" s="2">
        <v>53.683100000000003</v>
      </c>
      <c r="F21" s="3">
        <v>3.81</v>
      </c>
      <c r="G21" s="3">
        <v>24.32</v>
      </c>
      <c r="H21" s="3">
        <v>2.8</v>
      </c>
      <c r="I21" s="3" t="s">
        <v>69</v>
      </c>
      <c r="J21" s="10">
        <v>3</v>
      </c>
      <c r="K21" s="10">
        <v>19</v>
      </c>
      <c r="L21" s="10">
        <v>21</v>
      </c>
      <c r="M21" s="10">
        <v>22</v>
      </c>
      <c r="N21" s="10">
        <v>23</v>
      </c>
      <c r="O21" s="10">
        <v>24</v>
      </c>
      <c r="P21" s="10"/>
      <c r="Q21" s="10"/>
      <c r="R21" s="9" t="str">
        <f>IF(Table13[[#This Row],[nbr1]]=0,"",VLOOKUP(Table13[[#This Row],[nbr1]],Table13[[ID]:[MAC]],2,FALSE))</f>
        <v>A0E6F86A8DD2</v>
      </c>
      <c r="S21" s="9" t="str">
        <f>IF(Table13[[#This Row],[nbr2]]=0,"",VLOOKUP(Table13[[#This Row],[nbr2]],Table13[[ID]:[MAC]],2,FALSE))</f>
        <v>A0E6F86A8BAF</v>
      </c>
      <c r="T21" s="9" t="str">
        <f>IF(Table13[[#This Row],[nbr3]]=0,"",VLOOKUP(Table13[[#This Row],[nbr3]],Table13[[ID]:[MAC]],2,FALSE))</f>
        <v>A0E6F86A8D32</v>
      </c>
      <c r="U21" s="9" t="str">
        <f>IF(Table13[[#This Row],[nbr4]]=0,"",VLOOKUP(Table13[[#This Row],[nbr4]],Table13[[ID]:[MAC]],2,FALSE))</f>
        <v>A0E6F86A8D37</v>
      </c>
      <c r="V21" s="9" t="str">
        <f>IF(Table13[[#This Row],[nbr5]]=0,"",VLOOKUP(Table13[[#This Row],[nbr5]],Table13[[ID]:[MAC]],2,FALSE))</f>
        <v>A0E6F86A8C57</v>
      </c>
      <c r="W21" s="9" t="str">
        <f>IF(Table13[[#This Row],[nbr6]]=0,"",VLOOKUP(Table13[[#This Row],[nbr6]],Table13[[ID]:[MAC]],2,FALSE))</f>
        <v>A0E6F86A8D26</v>
      </c>
      <c r="X21" s="9" t="str">
        <f>IF(Table13[[#This Row],[nbr7]]=0,"",VLOOKUP(Table13[[#This Row],[nbr7]],Table13[[ID]:[MAC]],2,FALSE))</f>
        <v/>
      </c>
      <c r="Y21" s="9" t="str">
        <f>IF(Table13[[#This Row],[nbr8]]=0,"",VLOOKUP(Table13[[#This Row],[nbr8]],Table13[[ID]:[MAC]],2,FALSE))</f>
        <v/>
      </c>
    </row>
    <row r="22" spans="1:25" ht="18" customHeight="1" x14ac:dyDescent="0.15">
      <c r="A22" s="4">
        <v>21</v>
      </c>
      <c r="B22" s="4" t="s">
        <v>28</v>
      </c>
      <c r="C22" s="1">
        <v>30.495450000000002</v>
      </c>
      <c r="D22" s="1">
        <v>114.533254</v>
      </c>
      <c r="E22" s="2">
        <v>53.683100000000003</v>
      </c>
      <c r="F22" s="3">
        <v>3.81</v>
      </c>
      <c r="G22" s="3">
        <v>29.64</v>
      </c>
      <c r="H22" s="3">
        <v>2.8</v>
      </c>
      <c r="I22" s="3" t="s">
        <v>70</v>
      </c>
      <c r="J22" s="10">
        <v>20</v>
      </c>
      <c r="K22" s="10">
        <v>22</v>
      </c>
      <c r="L22" s="10">
        <v>23</v>
      </c>
      <c r="M22" s="10"/>
      <c r="N22" s="10"/>
      <c r="O22" s="10"/>
      <c r="P22" s="10"/>
      <c r="Q22" s="10"/>
      <c r="R22" s="9" t="str">
        <f>IF(Table13[[#This Row],[nbr1]]=0,"",VLOOKUP(Table13[[#This Row],[nbr1]],Table13[[ID]:[MAC]],2,FALSE))</f>
        <v>A0E6F86A8D0C</v>
      </c>
      <c r="S22" s="9" t="str">
        <f>IF(Table13[[#This Row],[nbr2]]=0,"",VLOOKUP(Table13[[#This Row],[nbr2]],Table13[[ID]:[MAC]],2,FALSE))</f>
        <v>A0E6F86A8D37</v>
      </c>
      <c r="T22" s="9" t="str">
        <f>IF(Table13[[#This Row],[nbr3]]=0,"",VLOOKUP(Table13[[#This Row],[nbr3]],Table13[[ID]:[MAC]],2,FALSE))</f>
        <v>A0E6F86A8C57</v>
      </c>
      <c r="U22" s="9" t="str">
        <f>IF(Table13[[#This Row],[nbr4]]=0,"",VLOOKUP(Table13[[#This Row],[nbr4]],Table13[[ID]:[MAC]],2,FALSE))</f>
        <v/>
      </c>
      <c r="V22" s="9" t="str">
        <f>IF(Table13[[#This Row],[nbr5]]=0,"",VLOOKUP(Table13[[#This Row],[nbr5]],Table13[[ID]:[MAC]],2,FALSE))</f>
        <v/>
      </c>
      <c r="W22" s="9" t="str">
        <f>IF(Table13[[#This Row],[nbr6]]=0,"",VLOOKUP(Table13[[#This Row],[nbr6]],Table13[[ID]:[MAC]],2,FALSE))</f>
        <v/>
      </c>
      <c r="X22" s="9" t="str">
        <f>IF(Table13[[#This Row],[nbr7]]=0,"",VLOOKUP(Table13[[#This Row],[nbr7]],Table13[[ID]:[MAC]],2,FALSE))</f>
        <v/>
      </c>
      <c r="Y22" s="9" t="str">
        <f>IF(Table13[[#This Row],[nbr8]]=0,"",VLOOKUP(Table13[[#This Row],[nbr8]],Table13[[ID]:[MAC]],2,FALSE))</f>
        <v/>
      </c>
    </row>
    <row r="23" spans="1:25" ht="18" customHeight="1" x14ac:dyDescent="0.15">
      <c r="A23" s="4">
        <v>22</v>
      </c>
      <c r="B23" s="4" t="s">
        <v>29</v>
      </c>
      <c r="C23" s="1">
        <v>30.495401999999999</v>
      </c>
      <c r="D23" s="1">
        <v>114.53328399999999</v>
      </c>
      <c r="E23" s="2">
        <v>53.683100000000003</v>
      </c>
      <c r="F23" s="3">
        <v>-2.25</v>
      </c>
      <c r="G23" s="3">
        <v>29.64</v>
      </c>
      <c r="H23" s="3">
        <v>2.8</v>
      </c>
      <c r="I23" s="3" t="s">
        <v>71</v>
      </c>
      <c r="J23" s="10">
        <v>20</v>
      </c>
      <c r="K23" s="10">
        <v>21</v>
      </c>
      <c r="L23" s="10">
        <v>23</v>
      </c>
      <c r="M23" s="10"/>
      <c r="N23" s="10"/>
      <c r="O23" s="10"/>
      <c r="P23" s="10"/>
      <c r="Q23" s="10"/>
      <c r="R23" s="9" t="str">
        <f>IF(Table13[[#This Row],[nbr1]]=0,"",VLOOKUP(Table13[[#This Row],[nbr1]],Table13[[ID]:[MAC]],2,FALSE))</f>
        <v>A0E6F86A8D0C</v>
      </c>
      <c r="S23" s="9" t="str">
        <f>IF(Table13[[#This Row],[nbr2]]=0,"",VLOOKUP(Table13[[#This Row],[nbr2]],Table13[[ID]:[MAC]],2,FALSE))</f>
        <v>A0E6F86A8D32</v>
      </c>
      <c r="T23" s="9" t="str">
        <f>IF(Table13[[#This Row],[nbr3]]=0,"",VLOOKUP(Table13[[#This Row],[nbr3]],Table13[[ID]:[MAC]],2,FALSE))</f>
        <v>A0E6F86A8C57</v>
      </c>
      <c r="U23" s="9" t="str">
        <f>IF(Table13[[#This Row],[nbr4]]=0,"",VLOOKUP(Table13[[#This Row],[nbr4]],Table13[[ID]:[MAC]],2,FALSE))</f>
        <v/>
      </c>
      <c r="V23" s="9" t="str">
        <f>IF(Table13[[#This Row],[nbr5]]=0,"",VLOOKUP(Table13[[#This Row],[nbr5]],Table13[[ID]:[MAC]],2,FALSE))</f>
        <v/>
      </c>
      <c r="W23" s="9" t="str">
        <f>IF(Table13[[#This Row],[nbr6]]=0,"",VLOOKUP(Table13[[#This Row],[nbr6]],Table13[[ID]:[MAC]],2,FALSE))</f>
        <v/>
      </c>
      <c r="X23" s="9" t="str">
        <f>IF(Table13[[#This Row],[nbr7]]=0,"",VLOOKUP(Table13[[#This Row],[nbr7]],Table13[[ID]:[MAC]],2,FALSE))</f>
        <v/>
      </c>
      <c r="Y23" s="9" t="str">
        <f>IF(Table13[[#This Row],[nbr8]]=0,"",VLOOKUP(Table13[[#This Row],[nbr8]],Table13[[ID]:[MAC]],2,FALSE))</f>
        <v/>
      </c>
    </row>
    <row r="24" spans="1:25" ht="18" customHeight="1" x14ac:dyDescent="0.15">
      <c r="A24" s="4">
        <v>23</v>
      </c>
      <c r="B24" s="4" t="s">
        <v>30</v>
      </c>
      <c r="C24" s="1">
        <v>30.495379</v>
      </c>
      <c r="D24" s="1">
        <v>114.533236</v>
      </c>
      <c r="E24" s="2">
        <v>53.683100000000003</v>
      </c>
      <c r="F24" s="3">
        <v>-2.25</v>
      </c>
      <c r="G24" s="3">
        <v>24.32</v>
      </c>
      <c r="H24" s="3">
        <v>2.8</v>
      </c>
      <c r="I24" s="3" t="s">
        <v>72</v>
      </c>
      <c r="J24" s="10">
        <v>19</v>
      </c>
      <c r="K24" s="10">
        <v>20</v>
      </c>
      <c r="L24" s="10">
        <v>21</v>
      </c>
      <c r="M24" s="10">
        <v>22</v>
      </c>
      <c r="N24" s="10">
        <v>24</v>
      </c>
      <c r="O24" s="10">
        <v>26</v>
      </c>
      <c r="P24" s="10">
        <v>33</v>
      </c>
      <c r="Q24" s="10"/>
      <c r="R24" s="9" t="str">
        <f>IF(Table13[[#This Row],[nbr1]]=0,"",VLOOKUP(Table13[[#This Row],[nbr1]],Table13[[ID]:[MAC]],2,FALSE))</f>
        <v>A0E6F86A8BAF</v>
      </c>
      <c r="S24" s="9" t="str">
        <f>IF(Table13[[#This Row],[nbr2]]=0,"",VLOOKUP(Table13[[#This Row],[nbr2]],Table13[[ID]:[MAC]],2,FALSE))</f>
        <v>A0E6F86A8D0C</v>
      </c>
      <c r="T24" s="9" t="str">
        <f>IF(Table13[[#This Row],[nbr3]]=0,"",VLOOKUP(Table13[[#This Row],[nbr3]],Table13[[ID]:[MAC]],2,FALSE))</f>
        <v>A0E6F86A8D32</v>
      </c>
      <c r="U24" s="9" t="str">
        <f>IF(Table13[[#This Row],[nbr4]]=0,"",VLOOKUP(Table13[[#This Row],[nbr4]],Table13[[ID]:[MAC]],2,FALSE))</f>
        <v>A0E6F86A8D37</v>
      </c>
      <c r="V24" s="9" t="str">
        <f>IF(Table13[[#This Row],[nbr5]]=0,"",VLOOKUP(Table13[[#This Row],[nbr5]],Table13[[ID]:[MAC]],2,FALSE))</f>
        <v>A0E6F86A8D26</v>
      </c>
      <c r="W24" s="9" t="str">
        <f>IF(Table13[[#This Row],[nbr6]]=0,"",VLOOKUP(Table13[[#This Row],[nbr6]],Table13[[ID]:[MAC]],2,FALSE))</f>
        <v>A0E6F86A89DC</v>
      </c>
      <c r="X24" s="9" t="str">
        <f>IF(Table13[[#This Row],[nbr7]]=0,"",VLOOKUP(Table13[[#This Row],[nbr7]],Table13[[ID]:[MAC]],2,FALSE))</f>
        <v>A0E6F86A8DBD</v>
      </c>
      <c r="Y24" s="9" t="str">
        <f>IF(Table13[[#This Row],[nbr8]]=0,"",VLOOKUP(Table13[[#This Row],[nbr8]],Table13[[ID]:[MAC]],2,FALSE))</f>
        <v/>
      </c>
    </row>
    <row r="25" spans="1:25" ht="18" customHeight="1" x14ac:dyDescent="0.15">
      <c r="A25" s="4">
        <v>24</v>
      </c>
      <c r="B25" s="4" t="s">
        <v>31</v>
      </c>
      <c r="C25" s="1">
        <v>30.495355</v>
      </c>
      <c r="D25" s="1">
        <v>114.533187</v>
      </c>
      <c r="E25" s="2">
        <v>53.683100000000003</v>
      </c>
      <c r="F25" s="3">
        <v>-2.25</v>
      </c>
      <c r="G25" s="3">
        <v>19</v>
      </c>
      <c r="H25" s="3">
        <v>2.8</v>
      </c>
      <c r="I25" s="3" t="s">
        <v>73</v>
      </c>
      <c r="J25" s="10">
        <v>19</v>
      </c>
      <c r="K25" s="10">
        <v>20</v>
      </c>
      <c r="L25" s="10">
        <v>23</v>
      </c>
      <c r="M25" s="10">
        <v>33</v>
      </c>
      <c r="N25" s="10"/>
      <c r="O25" s="10"/>
      <c r="P25" s="10"/>
      <c r="Q25" s="10"/>
      <c r="R25" s="9" t="str">
        <f>IF(Table13[[#This Row],[nbr1]]=0,"",VLOOKUP(Table13[[#This Row],[nbr1]],Table13[[ID]:[MAC]],2,FALSE))</f>
        <v>A0E6F86A8BAF</v>
      </c>
      <c r="S25" s="9" t="str">
        <f>IF(Table13[[#This Row],[nbr2]]=0,"",VLOOKUP(Table13[[#This Row],[nbr2]],Table13[[ID]:[MAC]],2,FALSE))</f>
        <v>A0E6F86A8D0C</v>
      </c>
      <c r="T25" s="9" t="str">
        <f>IF(Table13[[#This Row],[nbr3]]=0,"",VLOOKUP(Table13[[#This Row],[nbr3]],Table13[[ID]:[MAC]],2,FALSE))</f>
        <v>A0E6F86A8C57</v>
      </c>
      <c r="U25" s="9" t="str">
        <f>IF(Table13[[#This Row],[nbr4]]=0,"",VLOOKUP(Table13[[#This Row],[nbr4]],Table13[[ID]:[MAC]],2,FALSE))</f>
        <v>A0E6F86A8DBD</v>
      </c>
      <c r="V25" s="9" t="str">
        <f>IF(Table13[[#This Row],[nbr5]]=0,"",VLOOKUP(Table13[[#This Row],[nbr5]],Table13[[ID]:[MAC]],2,FALSE))</f>
        <v/>
      </c>
      <c r="W25" s="9" t="str">
        <f>IF(Table13[[#This Row],[nbr6]]=0,"",VLOOKUP(Table13[[#This Row],[nbr6]],Table13[[ID]:[MAC]],2,FALSE))</f>
        <v/>
      </c>
      <c r="X25" s="9" t="str">
        <f>IF(Table13[[#This Row],[nbr7]]=0,"",VLOOKUP(Table13[[#This Row],[nbr7]],Table13[[ID]:[MAC]],2,FALSE))</f>
        <v/>
      </c>
      <c r="Y25" s="9" t="str">
        <f>IF(Table13[[#This Row],[nbr8]]=0,"",VLOOKUP(Table13[[#This Row],[nbr8]],Table13[[ID]:[MAC]],2,FALSE))</f>
        <v/>
      </c>
    </row>
    <row r="26" spans="1:25" ht="18" customHeight="1" x14ac:dyDescent="0.15">
      <c r="A26" s="4">
        <v>25</v>
      </c>
      <c r="B26" s="4" t="s">
        <v>32</v>
      </c>
      <c r="C26" s="1">
        <v>30.495367999999999</v>
      </c>
      <c r="D26" s="1">
        <v>114.53331</v>
      </c>
      <c r="E26" s="2">
        <v>53.683100000000003</v>
      </c>
      <c r="F26" s="3">
        <v>-6.77</v>
      </c>
      <c r="G26" s="3">
        <v>30.03</v>
      </c>
      <c r="H26" s="3">
        <v>2.8</v>
      </c>
      <c r="I26" s="3" t="s">
        <v>74</v>
      </c>
      <c r="J26" s="10">
        <v>26</v>
      </c>
      <c r="K26" s="10"/>
      <c r="L26" s="10"/>
      <c r="M26" s="10"/>
      <c r="N26" s="10"/>
      <c r="O26" s="10"/>
      <c r="P26" s="10"/>
      <c r="Q26" s="10"/>
      <c r="R26" s="9" t="str">
        <f>IF(Table13[[#This Row],[nbr1]]=0,"",VLOOKUP(Table13[[#This Row],[nbr1]],Table13[[ID]:[MAC]],2,FALSE))</f>
        <v>A0E6F86A89DC</v>
      </c>
      <c r="S26" s="9" t="str">
        <f>IF(Table13[[#This Row],[nbr2]]=0,"",VLOOKUP(Table13[[#This Row],[nbr2]],Table13[[ID]:[MAC]],2,FALSE))</f>
        <v/>
      </c>
      <c r="T26" s="9" t="str">
        <f>IF(Table13[[#This Row],[nbr3]]=0,"",VLOOKUP(Table13[[#This Row],[nbr3]],Table13[[ID]:[MAC]],2,FALSE))</f>
        <v/>
      </c>
      <c r="U26" s="9" t="str">
        <f>IF(Table13[[#This Row],[nbr4]]=0,"",VLOOKUP(Table13[[#This Row],[nbr4]],Table13[[ID]:[MAC]],2,FALSE))</f>
        <v/>
      </c>
      <c r="V26" s="9" t="str">
        <f>IF(Table13[[#This Row],[nbr5]]=0,"",VLOOKUP(Table13[[#This Row],[nbr5]],Table13[[ID]:[MAC]],2,FALSE))</f>
        <v/>
      </c>
      <c r="W26" s="9" t="str">
        <f>IF(Table13[[#This Row],[nbr6]]=0,"",VLOOKUP(Table13[[#This Row],[nbr6]],Table13[[ID]:[MAC]],2,FALSE))</f>
        <v/>
      </c>
      <c r="X26" s="9" t="str">
        <f>IF(Table13[[#This Row],[nbr7]]=0,"",VLOOKUP(Table13[[#This Row],[nbr7]],Table13[[ID]:[MAC]],2,FALSE))</f>
        <v/>
      </c>
      <c r="Y26" s="9" t="str">
        <f>IF(Table13[[#This Row],[nbr8]]=0,"",VLOOKUP(Table13[[#This Row],[nbr8]],Table13[[ID]:[MAC]],2,FALSE))</f>
        <v/>
      </c>
    </row>
    <row r="27" spans="1:25" ht="18" customHeight="1" x14ac:dyDescent="0.15">
      <c r="A27" s="4">
        <v>26</v>
      </c>
      <c r="B27" s="4" t="s">
        <v>33</v>
      </c>
      <c r="C27" s="1">
        <v>30.495328000000001</v>
      </c>
      <c r="D27" s="1">
        <v>114.53326800000001</v>
      </c>
      <c r="E27" s="2">
        <v>53.683100000000003</v>
      </c>
      <c r="F27" s="3">
        <v>-8.65</v>
      </c>
      <c r="G27" s="3">
        <v>24.32</v>
      </c>
      <c r="H27" s="3">
        <v>2.8</v>
      </c>
      <c r="I27" s="3" t="s">
        <v>75</v>
      </c>
      <c r="J27" s="10">
        <v>23</v>
      </c>
      <c r="K27" s="10">
        <v>25</v>
      </c>
      <c r="L27" s="10">
        <v>27</v>
      </c>
      <c r="M27" s="10">
        <v>28</v>
      </c>
      <c r="N27" s="10">
        <v>33</v>
      </c>
      <c r="O27" s="10">
        <v>34</v>
      </c>
      <c r="P27" s="10"/>
      <c r="Q27" s="10"/>
      <c r="R27" s="9" t="str">
        <f>IF(Table13[[#This Row],[nbr1]]=0,"",VLOOKUP(Table13[[#This Row],[nbr1]],Table13[[ID]:[MAC]],2,FALSE))</f>
        <v>A0E6F86A8C57</v>
      </c>
      <c r="S27" s="9" t="str">
        <f>IF(Table13[[#This Row],[nbr2]]=0,"",VLOOKUP(Table13[[#This Row],[nbr2]],Table13[[ID]:[MAC]],2,FALSE))</f>
        <v>A0E6F86A89A9</v>
      </c>
      <c r="T27" s="9" t="str">
        <f>IF(Table13[[#This Row],[nbr3]]=0,"",VLOOKUP(Table13[[#This Row],[nbr3]],Table13[[ID]:[MAC]],2,FALSE))</f>
        <v>A0E6F86A8C6C</v>
      </c>
      <c r="U27" s="9" t="str">
        <f>IF(Table13[[#This Row],[nbr4]]=0,"",VLOOKUP(Table13[[#This Row],[nbr4]],Table13[[ID]:[MAC]],2,FALSE))</f>
        <v>A0E6F86A8D95</v>
      </c>
      <c r="V27" s="9" t="str">
        <f>IF(Table13[[#This Row],[nbr5]]=0,"",VLOOKUP(Table13[[#This Row],[nbr5]],Table13[[ID]:[MAC]],2,FALSE))</f>
        <v>A0E6F86A8DBD</v>
      </c>
      <c r="W27" s="9" t="str">
        <f>IF(Table13[[#This Row],[nbr6]]=0,"",VLOOKUP(Table13[[#This Row],[nbr6]],Table13[[ID]:[MAC]],2,FALSE))</f>
        <v>A0E6F86A8C6E</v>
      </c>
      <c r="X27" s="9" t="str">
        <f>IF(Table13[[#This Row],[nbr7]]=0,"",VLOOKUP(Table13[[#This Row],[nbr7]],Table13[[ID]:[MAC]],2,FALSE))</f>
        <v/>
      </c>
      <c r="Y27" s="9" t="str">
        <f>IF(Table13[[#This Row],[nbr8]]=0,"",VLOOKUP(Table13[[#This Row],[nbr8]],Table13[[ID]:[MAC]],2,FALSE))</f>
        <v/>
      </c>
    </row>
    <row r="28" spans="1:25" ht="18" customHeight="1" x14ac:dyDescent="0.15">
      <c r="A28" s="4">
        <v>27</v>
      </c>
      <c r="B28" s="4" t="s">
        <v>34</v>
      </c>
      <c r="C28" s="1">
        <v>30.495339000000001</v>
      </c>
      <c r="D28" s="1">
        <v>114.533328</v>
      </c>
      <c r="E28" s="2">
        <v>53.683100000000003</v>
      </c>
      <c r="F28" s="3">
        <v>-10.37</v>
      </c>
      <c r="G28" s="3">
        <v>30.03</v>
      </c>
      <c r="H28" s="3">
        <v>2.8</v>
      </c>
      <c r="I28" s="3" t="s">
        <v>76</v>
      </c>
      <c r="J28" s="10">
        <v>26</v>
      </c>
      <c r="K28" s="10"/>
      <c r="L28" s="10"/>
      <c r="M28" s="10"/>
      <c r="N28" s="10"/>
      <c r="O28" s="10"/>
      <c r="P28" s="10"/>
      <c r="Q28" s="10"/>
      <c r="R28" s="9" t="str">
        <f>IF(Table13[[#This Row],[nbr1]]=0,"",VLOOKUP(Table13[[#This Row],[nbr1]],Table13[[ID]:[MAC]],2,FALSE))</f>
        <v>A0E6F86A89DC</v>
      </c>
      <c r="S28" s="9" t="str">
        <f>IF(Table13[[#This Row],[nbr2]]=0,"",VLOOKUP(Table13[[#This Row],[nbr2]],Table13[[ID]:[MAC]],2,FALSE))</f>
        <v/>
      </c>
      <c r="T28" s="9" t="str">
        <f>IF(Table13[[#This Row],[nbr3]]=0,"",VLOOKUP(Table13[[#This Row],[nbr3]],Table13[[ID]:[MAC]],2,FALSE))</f>
        <v/>
      </c>
      <c r="U28" s="9" t="str">
        <f>IF(Table13[[#This Row],[nbr4]]=0,"",VLOOKUP(Table13[[#This Row],[nbr4]],Table13[[ID]:[MAC]],2,FALSE))</f>
        <v/>
      </c>
      <c r="V28" s="9" t="str">
        <f>IF(Table13[[#This Row],[nbr5]]=0,"",VLOOKUP(Table13[[#This Row],[nbr5]],Table13[[ID]:[MAC]],2,FALSE))</f>
        <v/>
      </c>
      <c r="W28" s="9" t="str">
        <f>IF(Table13[[#This Row],[nbr6]]=0,"",VLOOKUP(Table13[[#This Row],[nbr6]],Table13[[ID]:[MAC]],2,FALSE))</f>
        <v/>
      </c>
      <c r="X28" s="9" t="str">
        <f>IF(Table13[[#This Row],[nbr7]]=0,"",VLOOKUP(Table13[[#This Row],[nbr7]],Table13[[ID]:[MAC]],2,FALSE))</f>
        <v/>
      </c>
      <c r="Y28" s="9" t="str">
        <f>IF(Table13[[#This Row],[nbr8]]=0,"",VLOOKUP(Table13[[#This Row],[nbr8]],Table13[[ID]:[MAC]],2,FALSE))</f>
        <v/>
      </c>
    </row>
    <row r="29" spans="1:25" ht="18" customHeight="1" x14ac:dyDescent="0.15">
      <c r="A29" s="4">
        <v>28</v>
      </c>
      <c r="B29" s="4" t="s">
        <v>35</v>
      </c>
      <c r="C29" s="1">
        <v>30.495287999999999</v>
      </c>
      <c r="D29" s="1">
        <v>114.533293</v>
      </c>
      <c r="E29" s="2">
        <v>53.683100000000003</v>
      </c>
      <c r="F29" s="3">
        <v>-13.75</v>
      </c>
      <c r="G29" s="3">
        <v>24.32</v>
      </c>
      <c r="H29" s="3">
        <v>2.8</v>
      </c>
      <c r="I29" s="3" t="s">
        <v>77</v>
      </c>
      <c r="J29" s="10">
        <v>26</v>
      </c>
      <c r="K29" s="10">
        <v>30</v>
      </c>
      <c r="L29" s="10">
        <v>33</v>
      </c>
      <c r="M29" s="10">
        <v>34</v>
      </c>
      <c r="N29" s="10">
        <v>35</v>
      </c>
      <c r="O29" s="10"/>
      <c r="P29" s="10"/>
      <c r="Q29" s="10"/>
      <c r="R29" s="9" t="str">
        <f>IF(Table13[[#This Row],[nbr1]]=0,"",VLOOKUP(Table13[[#This Row],[nbr1]],Table13[[ID]:[MAC]],2,FALSE))</f>
        <v>A0E6F86A89DC</v>
      </c>
      <c r="S29" s="9" t="str">
        <f>IF(Table13[[#This Row],[nbr2]]=0,"",VLOOKUP(Table13[[#This Row],[nbr2]],Table13[[ID]:[MAC]],2,FALSE))</f>
        <v>A0E6F86A8BC8</v>
      </c>
      <c r="T29" s="9" t="str">
        <f>IF(Table13[[#This Row],[nbr3]]=0,"",VLOOKUP(Table13[[#This Row],[nbr3]],Table13[[ID]:[MAC]],2,FALSE))</f>
        <v>A0E6F86A8DBD</v>
      </c>
      <c r="U29" s="9" t="str">
        <f>IF(Table13[[#This Row],[nbr4]]=0,"",VLOOKUP(Table13[[#This Row],[nbr4]],Table13[[ID]:[MAC]],2,FALSE))</f>
        <v>A0E6F86A8C6E</v>
      </c>
      <c r="V29" s="9" t="str">
        <f>IF(Table13[[#This Row],[nbr5]]=0,"",VLOOKUP(Table13[[#This Row],[nbr5]],Table13[[ID]:[MAC]],2,FALSE))</f>
        <v>A0E6F86A8D54</v>
      </c>
      <c r="W29" s="9" t="str">
        <f>IF(Table13[[#This Row],[nbr6]]=0,"",VLOOKUP(Table13[[#This Row],[nbr6]],Table13[[ID]:[MAC]],2,FALSE))</f>
        <v/>
      </c>
      <c r="X29" s="9" t="str">
        <f>IF(Table13[[#This Row],[nbr7]]=0,"",VLOOKUP(Table13[[#This Row],[nbr7]],Table13[[ID]:[MAC]],2,FALSE))</f>
        <v/>
      </c>
      <c r="Y29" s="9" t="str">
        <f>IF(Table13[[#This Row],[nbr8]]=0,"",VLOOKUP(Table13[[#This Row],[nbr8]],Table13[[ID]:[MAC]],2,FALSE))</f>
        <v/>
      </c>
    </row>
    <row r="30" spans="1:25" ht="18" customHeight="1" x14ac:dyDescent="0.15">
      <c r="A30" s="4">
        <v>29</v>
      </c>
      <c r="B30" s="4" t="s">
        <v>36</v>
      </c>
      <c r="C30" s="1">
        <v>30.495279</v>
      </c>
      <c r="D30" s="1">
        <v>114.53335800000001</v>
      </c>
      <c r="E30" s="2">
        <v>53.683100000000003</v>
      </c>
      <c r="F30" s="3">
        <v>-17.600000000000001</v>
      </c>
      <c r="G30" s="3">
        <v>29.37</v>
      </c>
      <c r="H30" s="3">
        <v>2.8</v>
      </c>
      <c r="I30" s="3" t="s">
        <v>78</v>
      </c>
      <c r="J30" s="10">
        <v>30</v>
      </c>
      <c r="K30" s="10">
        <v>31</v>
      </c>
      <c r="L30" s="10"/>
      <c r="M30" s="10"/>
      <c r="N30" s="10"/>
      <c r="O30" s="10"/>
      <c r="P30" s="10"/>
      <c r="Q30" s="10"/>
      <c r="R30" s="9" t="str">
        <f>IF(Table13[[#This Row],[nbr1]]=0,"",VLOOKUP(Table13[[#This Row],[nbr1]],Table13[[ID]:[MAC]],2,FALSE))</f>
        <v>A0E6F86A8BC8</v>
      </c>
      <c r="S30" s="9" t="str">
        <f>IF(Table13[[#This Row],[nbr2]]=0,"",VLOOKUP(Table13[[#This Row],[nbr2]],Table13[[ID]:[MAC]],2,FALSE))</f>
        <v>A0E6F86A8D11</v>
      </c>
      <c r="T30" s="9" t="str">
        <f>IF(Table13[[#This Row],[nbr3]]=0,"",VLOOKUP(Table13[[#This Row],[nbr3]],Table13[[ID]:[MAC]],2,FALSE))</f>
        <v/>
      </c>
      <c r="U30" s="9" t="str">
        <f>IF(Table13[[#This Row],[nbr4]]=0,"",VLOOKUP(Table13[[#This Row],[nbr4]],Table13[[ID]:[MAC]],2,FALSE))</f>
        <v/>
      </c>
      <c r="V30" s="9" t="str">
        <f>IF(Table13[[#This Row],[nbr5]]=0,"",VLOOKUP(Table13[[#This Row],[nbr5]],Table13[[ID]:[MAC]],2,FALSE))</f>
        <v/>
      </c>
      <c r="W30" s="9" t="str">
        <f>IF(Table13[[#This Row],[nbr6]]=0,"",VLOOKUP(Table13[[#This Row],[nbr6]],Table13[[ID]:[MAC]],2,FALSE))</f>
        <v/>
      </c>
      <c r="X30" s="9" t="str">
        <f>IF(Table13[[#This Row],[nbr7]]=0,"",VLOOKUP(Table13[[#This Row],[nbr7]],Table13[[ID]:[MAC]],2,FALSE))</f>
        <v/>
      </c>
      <c r="Y30" s="9" t="str">
        <f>IF(Table13[[#This Row],[nbr8]]=0,"",VLOOKUP(Table13[[#This Row],[nbr8]],Table13[[ID]:[MAC]],2,FALSE))</f>
        <v/>
      </c>
    </row>
    <row r="31" spans="1:25" ht="18" customHeight="1" x14ac:dyDescent="0.15">
      <c r="A31" s="4">
        <v>30</v>
      </c>
      <c r="B31" s="4" t="s">
        <v>37</v>
      </c>
      <c r="C31" s="1">
        <v>30.495259999999998</v>
      </c>
      <c r="D31" s="1">
        <v>114.533311</v>
      </c>
      <c r="E31" s="2">
        <v>53.683100000000003</v>
      </c>
      <c r="F31" s="3">
        <v>-17.28</v>
      </c>
      <c r="G31" s="3">
        <v>24.32</v>
      </c>
      <c r="H31" s="3">
        <v>2.8</v>
      </c>
      <c r="I31" s="3" t="s">
        <v>79</v>
      </c>
      <c r="J31" s="10">
        <v>28</v>
      </c>
      <c r="K31" s="10">
        <v>29</v>
      </c>
      <c r="L31" s="10">
        <v>30</v>
      </c>
      <c r="M31" s="10">
        <v>32</v>
      </c>
      <c r="N31" s="10">
        <v>34</v>
      </c>
      <c r="O31" s="10">
        <v>35</v>
      </c>
      <c r="P31" s="10"/>
      <c r="Q31" s="10"/>
      <c r="R31" s="9" t="str">
        <f>IF(Table13[[#This Row],[nbr1]]=0,"",VLOOKUP(Table13[[#This Row],[nbr1]],Table13[[ID]:[MAC]],2,FALSE))</f>
        <v>A0E6F86A8D95</v>
      </c>
      <c r="S31" s="9" t="str">
        <f>IF(Table13[[#This Row],[nbr2]]=0,"",VLOOKUP(Table13[[#This Row],[nbr2]],Table13[[ID]:[MAC]],2,FALSE))</f>
        <v>A0E6F86A892B</v>
      </c>
      <c r="T31" s="9" t="str">
        <f>IF(Table13[[#This Row],[nbr3]]=0,"",VLOOKUP(Table13[[#This Row],[nbr3]],Table13[[ID]:[MAC]],2,FALSE))</f>
        <v>A0E6F86A8BC8</v>
      </c>
      <c r="U31" s="9" t="str">
        <f>IF(Table13[[#This Row],[nbr4]]=0,"",VLOOKUP(Table13[[#This Row],[nbr4]],Table13[[ID]:[MAC]],2,FALSE))</f>
        <v>A0E6F86A8D66</v>
      </c>
      <c r="V31" s="9" t="str">
        <f>IF(Table13[[#This Row],[nbr5]]=0,"",VLOOKUP(Table13[[#This Row],[nbr5]],Table13[[ID]:[MAC]],2,FALSE))</f>
        <v>A0E6F86A8C6E</v>
      </c>
      <c r="W31" s="9" t="str">
        <f>IF(Table13[[#This Row],[nbr6]]=0,"",VLOOKUP(Table13[[#This Row],[nbr6]],Table13[[ID]:[MAC]],2,FALSE))</f>
        <v>A0E6F86A8D54</v>
      </c>
      <c r="X31" s="9" t="str">
        <f>IF(Table13[[#This Row],[nbr7]]=0,"",VLOOKUP(Table13[[#This Row],[nbr7]],Table13[[ID]:[MAC]],2,FALSE))</f>
        <v/>
      </c>
      <c r="Y31" s="9" t="str">
        <f>IF(Table13[[#This Row],[nbr8]]=0,"",VLOOKUP(Table13[[#This Row],[nbr8]],Table13[[ID]:[MAC]],2,FALSE))</f>
        <v/>
      </c>
    </row>
    <row r="32" spans="1:25" ht="18" customHeight="1" x14ac:dyDescent="0.15">
      <c r="A32" s="4">
        <v>31</v>
      </c>
      <c r="B32" s="4" t="s">
        <v>38</v>
      </c>
      <c r="C32" s="1">
        <v>30.495244</v>
      </c>
      <c r="D32" s="1">
        <v>114.533378</v>
      </c>
      <c r="E32" s="2">
        <v>53.683100000000003</v>
      </c>
      <c r="F32" s="3">
        <v>-21.9</v>
      </c>
      <c r="G32" s="3">
        <v>29.1</v>
      </c>
      <c r="H32" s="3">
        <v>2.8</v>
      </c>
      <c r="I32" s="3" t="s">
        <v>80</v>
      </c>
      <c r="J32" s="10">
        <v>29</v>
      </c>
      <c r="K32" s="10">
        <v>30</v>
      </c>
      <c r="L32" s="10"/>
      <c r="M32" s="10"/>
      <c r="N32" s="10"/>
      <c r="O32" s="10"/>
      <c r="P32" s="10"/>
      <c r="Q32" s="10"/>
      <c r="R32" s="9" t="str">
        <f>IF(Table13[[#This Row],[nbr1]]=0,"",VLOOKUP(Table13[[#This Row],[nbr1]],Table13[[ID]:[MAC]],2,FALSE))</f>
        <v>A0E6F86A892B</v>
      </c>
      <c r="S32" s="9" t="str">
        <f>IF(Table13[[#This Row],[nbr2]]=0,"",VLOOKUP(Table13[[#This Row],[nbr2]],Table13[[ID]:[MAC]],2,FALSE))</f>
        <v>A0E6F86A8BC8</v>
      </c>
      <c r="T32" s="9" t="str">
        <f>IF(Table13[[#This Row],[nbr3]]=0,"",VLOOKUP(Table13[[#This Row],[nbr3]],Table13[[ID]:[MAC]],2,FALSE))</f>
        <v/>
      </c>
      <c r="U32" s="9" t="str">
        <f>IF(Table13[[#This Row],[nbr4]]=0,"",VLOOKUP(Table13[[#This Row],[nbr4]],Table13[[ID]:[MAC]],2,FALSE))</f>
        <v/>
      </c>
      <c r="V32" s="9" t="str">
        <f>IF(Table13[[#This Row],[nbr5]]=0,"",VLOOKUP(Table13[[#This Row],[nbr5]],Table13[[ID]:[MAC]],2,FALSE))</f>
        <v/>
      </c>
      <c r="W32" s="9" t="str">
        <f>IF(Table13[[#This Row],[nbr6]]=0,"",VLOOKUP(Table13[[#This Row],[nbr6]],Table13[[ID]:[MAC]],2,FALSE))</f>
        <v/>
      </c>
      <c r="X32" s="9" t="str">
        <f>IF(Table13[[#This Row],[nbr7]]=0,"",VLOOKUP(Table13[[#This Row],[nbr7]],Table13[[ID]:[MAC]],2,FALSE))</f>
        <v/>
      </c>
      <c r="Y32" s="9" t="str">
        <f>IF(Table13[[#This Row],[nbr8]]=0,"",VLOOKUP(Table13[[#This Row],[nbr8]],Table13[[ID]:[MAC]],2,FALSE))</f>
        <v/>
      </c>
    </row>
    <row r="33" spans="1:25" ht="18" customHeight="1" x14ac:dyDescent="0.15">
      <c r="A33" s="4">
        <v>32</v>
      </c>
      <c r="B33" s="4" t="s">
        <v>39</v>
      </c>
      <c r="C33" s="1">
        <v>30.495218999999999</v>
      </c>
      <c r="D33" s="1">
        <v>114.533338</v>
      </c>
      <c r="E33" s="2">
        <v>53.683100000000003</v>
      </c>
      <c r="F33" s="3">
        <v>-22.5</v>
      </c>
      <c r="G33" s="3">
        <v>24.4</v>
      </c>
      <c r="H33" s="3">
        <v>2.8</v>
      </c>
      <c r="I33" s="3" t="s">
        <v>81</v>
      </c>
      <c r="J33" s="10">
        <v>30</v>
      </c>
      <c r="K33" s="10"/>
      <c r="L33" s="10"/>
      <c r="M33" s="10"/>
      <c r="N33" s="10"/>
      <c r="O33" s="10"/>
      <c r="P33" s="10"/>
      <c r="Q33" s="10"/>
      <c r="R33" s="9" t="str">
        <f>IF(Table13[[#This Row],[nbr1]]=0,"",VLOOKUP(Table13[[#This Row],[nbr1]],Table13[[ID]:[MAC]],2,FALSE))</f>
        <v>A0E6F86A8BC8</v>
      </c>
      <c r="S33" s="9" t="str">
        <f>IF(Table13[[#This Row],[nbr2]]=0,"",VLOOKUP(Table13[[#This Row],[nbr2]],Table13[[ID]:[MAC]],2,FALSE))</f>
        <v/>
      </c>
      <c r="T33" s="9" t="str">
        <f>IF(Table13[[#This Row],[nbr3]]=0,"",VLOOKUP(Table13[[#This Row],[nbr3]],Table13[[ID]:[MAC]],2,FALSE))</f>
        <v/>
      </c>
      <c r="U33" s="9" t="str">
        <f>IF(Table13[[#This Row],[nbr4]]=0,"",VLOOKUP(Table13[[#This Row],[nbr4]],Table13[[ID]:[MAC]],2,FALSE))</f>
        <v/>
      </c>
      <c r="V33" s="9" t="str">
        <f>IF(Table13[[#This Row],[nbr5]]=0,"",VLOOKUP(Table13[[#This Row],[nbr5]],Table13[[ID]:[MAC]],2,FALSE))</f>
        <v/>
      </c>
      <c r="W33" s="9" t="str">
        <f>IF(Table13[[#This Row],[nbr6]]=0,"",VLOOKUP(Table13[[#This Row],[nbr6]],Table13[[ID]:[MAC]],2,FALSE))</f>
        <v/>
      </c>
      <c r="X33" s="9" t="str">
        <f>IF(Table13[[#This Row],[nbr7]]=0,"",VLOOKUP(Table13[[#This Row],[nbr7]],Table13[[ID]:[MAC]],2,FALSE))</f>
        <v/>
      </c>
      <c r="Y33" s="9" t="str">
        <f>IF(Table13[[#This Row],[nbr8]]=0,"",VLOOKUP(Table13[[#This Row],[nbr8]],Table13[[ID]:[MAC]],2,FALSE))</f>
        <v/>
      </c>
    </row>
    <row r="34" spans="1:25" ht="18" customHeight="1" x14ac:dyDescent="0.15">
      <c r="A34" s="4">
        <v>33</v>
      </c>
      <c r="B34" s="4" t="s">
        <v>40</v>
      </c>
      <c r="C34" s="1">
        <v>30.495308000000001</v>
      </c>
      <c r="D34" s="1">
        <v>114.53321699999999</v>
      </c>
      <c r="E34" s="2">
        <v>53.683100000000003</v>
      </c>
      <c r="F34" s="3">
        <v>-8.25</v>
      </c>
      <c r="G34" s="3">
        <v>19</v>
      </c>
      <c r="H34" s="3">
        <v>2.8</v>
      </c>
      <c r="I34" s="3" t="s">
        <v>82</v>
      </c>
      <c r="J34" s="10">
        <v>23</v>
      </c>
      <c r="K34" s="10">
        <v>24</v>
      </c>
      <c r="L34" s="10">
        <v>26</v>
      </c>
      <c r="M34" s="10">
        <v>28</v>
      </c>
      <c r="N34" s="10">
        <v>34</v>
      </c>
      <c r="O34" s="10">
        <v>38</v>
      </c>
      <c r="P34" s="10"/>
      <c r="Q34" s="10"/>
      <c r="R34" s="9" t="str">
        <f>IF(Table13[[#This Row],[nbr1]]=0,"",VLOOKUP(Table13[[#This Row],[nbr1]],Table13[[ID]:[MAC]],2,FALSE))</f>
        <v>A0E6F86A8C57</v>
      </c>
      <c r="S34" s="9" t="str">
        <f>IF(Table13[[#This Row],[nbr2]]=0,"",VLOOKUP(Table13[[#This Row],[nbr2]],Table13[[ID]:[MAC]],2,FALSE))</f>
        <v>A0E6F86A8D26</v>
      </c>
      <c r="T34" s="9" t="str">
        <f>IF(Table13[[#This Row],[nbr3]]=0,"",VLOOKUP(Table13[[#This Row],[nbr3]],Table13[[ID]:[MAC]],2,FALSE))</f>
        <v>A0E6F86A89DC</v>
      </c>
      <c r="U34" s="9" t="str">
        <f>IF(Table13[[#This Row],[nbr4]]=0,"",VLOOKUP(Table13[[#This Row],[nbr4]],Table13[[ID]:[MAC]],2,FALSE))</f>
        <v>A0E6F86A8D95</v>
      </c>
      <c r="V34" s="9" t="str">
        <f>IF(Table13[[#This Row],[nbr5]]=0,"",VLOOKUP(Table13[[#This Row],[nbr5]],Table13[[ID]:[MAC]],2,FALSE))</f>
        <v>A0E6F86A8C6E</v>
      </c>
      <c r="W34" s="9" t="str">
        <f>IF(Table13[[#This Row],[nbr6]]=0,"",VLOOKUP(Table13[[#This Row],[nbr6]],Table13[[ID]:[MAC]],2,FALSE))</f>
        <v>A0E6F86A8C12</v>
      </c>
      <c r="X34" s="9" t="str">
        <f>IF(Table13[[#This Row],[nbr7]]=0,"",VLOOKUP(Table13[[#This Row],[nbr7]],Table13[[ID]:[MAC]],2,FALSE))</f>
        <v/>
      </c>
      <c r="Y34" s="9" t="str">
        <f>IF(Table13[[#This Row],[nbr8]]=0,"",VLOOKUP(Table13[[#This Row],[nbr8]],Table13[[ID]:[MAC]],2,FALSE))</f>
        <v/>
      </c>
    </row>
    <row r="35" spans="1:25" ht="18" customHeight="1" x14ac:dyDescent="0.15">
      <c r="A35" s="4">
        <v>34</v>
      </c>
      <c r="B35" s="4" t="s">
        <v>41</v>
      </c>
      <c r="C35" s="1">
        <v>30.495270999999999</v>
      </c>
      <c r="D35" s="1">
        <v>114.53324000000001</v>
      </c>
      <c r="E35" s="2">
        <v>53.683100000000003</v>
      </c>
      <c r="F35" s="3">
        <v>-12.9</v>
      </c>
      <c r="G35" s="3">
        <v>19</v>
      </c>
      <c r="H35" s="3">
        <v>2.8</v>
      </c>
      <c r="I35" s="3" t="s">
        <v>83</v>
      </c>
      <c r="J35" s="10">
        <v>26</v>
      </c>
      <c r="K35" s="10">
        <v>28</v>
      </c>
      <c r="L35" s="10">
        <v>30</v>
      </c>
      <c r="M35" s="10">
        <v>33</v>
      </c>
      <c r="N35" s="10">
        <v>35</v>
      </c>
      <c r="O35" s="10"/>
      <c r="P35" s="10"/>
      <c r="Q35" s="10"/>
      <c r="R35" s="9" t="str">
        <f>IF(Table13[[#This Row],[nbr1]]=0,"",VLOOKUP(Table13[[#This Row],[nbr1]],Table13[[ID]:[MAC]],2,FALSE))</f>
        <v>A0E6F86A89DC</v>
      </c>
      <c r="S35" s="9" t="str">
        <f>IF(Table13[[#This Row],[nbr2]]=0,"",VLOOKUP(Table13[[#This Row],[nbr2]],Table13[[ID]:[MAC]],2,FALSE))</f>
        <v>A0E6F86A8D95</v>
      </c>
      <c r="T35" s="9" t="str">
        <f>IF(Table13[[#This Row],[nbr3]]=0,"",VLOOKUP(Table13[[#This Row],[nbr3]],Table13[[ID]:[MAC]],2,FALSE))</f>
        <v>A0E6F86A8BC8</v>
      </c>
      <c r="U35" s="9" t="str">
        <f>IF(Table13[[#This Row],[nbr4]]=0,"",VLOOKUP(Table13[[#This Row],[nbr4]],Table13[[ID]:[MAC]],2,FALSE))</f>
        <v>A0E6F86A8DBD</v>
      </c>
      <c r="V35" s="9" t="str">
        <f>IF(Table13[[#This Row],[nbr5]]=0,"",VLOOKUP(Table13[[#This Row],[nbr5]],Table13[[ID]:[MAC]],2,FALSE))</f>
        <v>A0E6F86A8D54</v>
      </c>
      <c r="W35" s="9" t="str">
        <f>IF(Table13[[#This Row],[nbr6]]=0,"",VLOOKUP(Table13[[#This Row],[nbr6]],Table13[[ID]:[MAC]],2,FALSE))</f>
        <v/>
      </c>
      <c r="X35" s="9" t="str">
        <f>IF(Table13[[#This Row],[nbr7]]=0,"",VLOOKUP(Table13[[#This Row],[nbr7]],Table13[[ID]:[MAC]],2,FALSE))</f>
        <v/>
      </c>
      <c r="Y35" s="9" t="str">
        <f>IF(Table13[[#This Row],[nbr8]]=0,"",VLOOKUP(Table13[[#This Row],[nbr8]],Table13[[ID]:[MAC]],2,FALSE))</f>
        <v/>
      </c>
    </row>
    <row r="36" spans="1:25" ht="18" customHeight="1" x14ac:dyDescent="0.15">
      <c r="A36" s="4">
        <v>35</v>
      </c>
      <c r="B36" s="4" t="s">
        <v>49</v>
      </c>
      <c r="C36" s="1">
        <v>30.495225999999999</v>
      </c>
      <c r="D36" s="1">
        <v>114.53326</v>
      </c>
      <c r="E36" s="2">
        <v>53.683100000000003</v>
      </c>
      <c r="F36" s="3">
        <v>-18.239999999999998</v>
      </c>
      <c r="G36" s="3">
        <v>18.27</v>
      </c>
      <c r="H36" s="3">
        <v>2.8</v>
      </c>
      <c r="I36" s="3" t="s">
        <v>84</v>
      </c>
      <c r="J36" s="10">
        <v>28</v>
      </c>
      <c r="K36" s="10">
        <v>30</v>
      </c>
      <c r="L36" s="10">
        <v>34</v>
      </c>
      <c r="M36" s="10">
        <v>36</v>
      </c>
      <c r="N36" s="10"/>
      <c r="O36" s="10"/>
      <c r="P36" s="10"/>
      <c r="Q36" s="10"/>
      <c r="R36" s="9" t="str">
        <f>IF(Table13[[#This Row],[nbr1]]=0,"",VLOOKUP(Table13[[#This Row],[nbr1]],Table13[[ID]:[MAC]],2,FALSE))</f>
        <v>A0E6F86A8D95</v>
      </c>
      <c r="S36" s="9" t="str">
        <f>IF(Table13[[#This Row],[nbr2]]=0,"",VLOOKUP(Table13[[#This Row],[nbr2]],Table13[[ID]:[MAC]],2,FALSE))</f>
        <v>A0E6F86A8BC8</v>
      </c>
      <c r="T36" s="9" t="str">
        <f>IF(Table13[[#This Row],[nbr3]]=0,"",VLOOKUP(Table13[[#This Row],[nbr3]],Table13[[ID]:[MAC]],2,FALSE))</f>
        <v>A0E6F86A8C6E</v>
      </c>
      <c r="U36" s="9" t="str">
        <f>IF(Table13[[#This Row],[nbr4]]=0,"",VLOOKUP(Table13[[#This Row],[nbr4]],Table13[[ID]:[MAC]],2,FALSE))</f>
        <v>A0E6F86A8DB8</v>
      </c>
      <c r="V36" s="9" t="str">
        <f>IF(Table13[[#This Row],[nbr5]]=0,"",VLOOKUP(Table13[[#This Row],[nbr5]],Table13[[ID]:[MAC]],2,FALSE))</f>
        <v/>
      </c>
      <c r="W36" s="9" t="str">
        <f>IF(Table13[[#This Row],[nbr6]]=0,"",VLOOKUP(Table13[[#This Row],[nbr6]],Table13[[ID]:[MAC]],2,FALSE))</f>
        <v/>
      </c>
      <c r="X36" s="9" t="str">
        <f>IF(Table13[[#This Row],[nbr7]]=0,"",VLOOKUP(Table13[[#This Row],[nbr7]],Table13[[ID]:[MAC]],2,FALSE))</f>
        <v/>
      </c>
      <c r="Y36" s="9" t="str">
        <f>IF(Table13[[#This Row],[nbr8]]=0,"",VLOOKUP(Table13[[#This Row],[nbr8]],Table13[[ID]:[MAC]],2,FALSE))</f>
        <v/>
      </c>
    </row>
    <row r="37" spans="1:25" ht="18" customHeight="1" x14ac:dyDescent="0.15">
      <c r="A37" s="4">
        <v>36</v>
      </c>
      <c r="B37" s="4" t="s">
        <v>50</v>
      </c>
      <c r="C37" s="1">
        <v>30.495182</v>
      </c>
      <c r="D37" s="1">
        <v>114.53329100000001</v>
      </c>
      <c r="E37" s="2">
        <v>53.683100000000003</v>
      </c>
      <c r="F37" s="3">
        <v>-23.91</v>
      </c>
      <c r="G37" s="3">
        <v>18.53</v>
      </c>
      <c r="H37" s="3">
        <v>2.8</v>
      </c>
      <c r="I37" s="3" t="s">
        <v>85</v>
      </c>
      <c r="J37" s="10">
        <v>35</v>
      </c>
      <c r="K37" s="10"/>
      <c r="L37" s="10"/>
      <c r="M37" s="10"/>
      <c r="N37" s="10"/>
      <c r="O37" s="10"/>
      <c r="P37" s="10"/>
      <c r="Q37" s="10"/>
      <c r="R37" s="9" t="str">
        <f>IF(Table13[[#This Row],[nbr1]]=0,"",VLOOKUP(Table13[[#This Row],[nbr1]],Table13[[ID]:[MAC]],2,FALSE))</f>
        <v>A0E6F86A8D54</v>
      </c>
      <c r="S37" s="9" t="str">
        <f>IF(Table13[[#This Row],[nbr2]]=0,"",VLOOKUP(Table13[[#This Row],[nbr2]],Table13[[ID]:[MAC]],2,FALSE))</f>
        <v/>
      </c>
      <c r="T37" s="9" t="str">
        <f>IF(Table13[[#This Row],[nbr3]]=0,"",VLOOKUP(Table13[[#This Row],[nbr3]],Table13[[ID]:[MAC]],2,FALSE))</f>
        <v/>
      </c>
      <c r="U37" s="9" t="str">
        <f>IF(Table13[[#This Row],[nbr4]]=0,"",VLOOKUP(Table13[[#This Row],[nbr4]],Table13[[ID]:[MAC]],2,FALSE))</f>
        <v/>
      </c>
      <c r="V37" s="9" t="str">
        <f>IF(Table13[[#This Row],[nbr5]]=0,"",VLOOKUP(Table13[[#This Row],[nbr5]],Table13[[ID]:[MAC]],2,FALSE))</f>
        <v/>
      </c>
      <c r="W37" s="9" t="str">
        <f>IF(Table13[[#This Row],[nbr6]]=0,"",VLOOKUP(Table13[[#This Row],[nbr6]],Table13[[ID]:[MAC]],2,FALSE))</f>
        <v/>
      </c>
      <c r="X37" s="9" t="str">
        <f>IF(Table13[[#This Row],[nbr7]]=0,"",VLOOKUP(Table13[[#This Row],[nbr7]],Table13[[ID]:[MAC]],2,FALSE))</f>
        <v/>
      </c>
      <c r="Y37" s="9" t="str">
        <f>IF(Table13[[#This Row],[nbr8]]=0,"",VLOOKUP(Table13[[#This Row],[nbr8]],Table13[[ID]:[MAC]],2,FALSE))</f>
        <v/>
      </c>
    </row>
    <row r="38" spans="1:25" ht="18" customHeight="1" x14ac:dyDescent="0.15">
      <c r="A38" s="4">
        <v>37</v>
      </c>
      <c r="B38" s="4" t="s">
        <v>42</v>
      </c>
      <c r="C38" s="1">
        <v>30.495439999999999</v>
      </c>
      <c r="D38" s="1">
        <v>114.533018</v>
      </c>
      <c r="E38" s="2">
        <v>53.683100000000003</v>
      </c>
      <c r="F38" s="3">
        <v>13.75</v>
      </c>
      <c r="G38" s="3">
        <v>9.3000000000000007</v>
      </c>
      <c r="H38" s="3">
        <v>2.8</v>
      </c>
      <c r="I38" s="3" t="s">
        <v>86</v>
      </c>
      <c r="J38" s="10">
        <v>8</v>
      </c>
      <c r="K38" s="10"/>
      <c r="L38" s="10"/>
      <c r="M38" s="10"/>
      <c r="N38" s="10"/>
      <c r="O38" s="10"/>
      <c r="P38" s="10"/>
      <c r="Q38" s="10"/>
      <c r="R38" s="9" t="str">
        <f>IF(Table13[[#This Row],[nbr1]]=0,"",VLOOKUP(Table13[[#This Row],[nbr1]],Table13[[ID]:[MAC]],2,FALSE))</f>
        <v>A0E6F86A8D77</v>
      </c>
      <c r="S38" s="9" t="str">
        <f>IF(Table13[[#This Row],[nbr2]]=0,"",VLOOKUP(Table13[[#This Row],[nbr2]],Table13[[ID]:[MAC]],2,FALSE))</f>
        <v/>
      </c>
      <c r="T38" s="9" t="str">
        <f>IF(Table13[[#This Row],[nbr3]]=0,"",VLOOKUP(Table13[[#This Row],[nbr3]],Table13[[ID]:[MAC]],2,FALSE))</f>
        <v/>
      </c>
      <c r="U38" s="9" t="str">
        <f>IF(Table13[[#This Row],[nbr4]]=0,"",VLOOKUP(Table13[[#This Row],[nbr4]],Table13[[ID]:[MAC]],2,FALSE))</f>
        <v/>
      </c>
      <c r="V38" s="9" t="str">
        <f>IF(Table13[[#This Row],[nbr5]]=0,"",VLOOKUP(Table13[[#This Row],[nbr5]],Table13[[ID]:[MAC]],2,FALSE))</f>
        <v/>
      </c>
      <c r="W38" s="9" t="str">
        <f>IF(Table13[[#This Row],[nbr6]]=0,"",VLOOKUP(Table13[[#This Row],[nbr6]],Table13[[ID]:[MAC]],2,FALSE))</f>
        <v/>
      </c>
      <c r="X38" s="9" t="str">
        <f>IF(Table13[[#This Row],[nbr7]]=0,"",VLOOKUP(Table13[[#This Row],[nbr7]],Table13[[ID]:[MAC]],2,FALSE))</f>
        <v/>
      </c>
      <c r="Y38" s="9" t="str">
        <f>IF(Table13[[#This Row],[nbr8]]=0,"",VLOOKUP(Table13[[#This Row],[nbr8]],Table13[[ID]:[MAC]],2,FALSE))</f>
        <v/>
      </c>
    </row>
    <row r="39" spans="1:25" ht="18" customHeight="1" x14ac:dyDescent="0.15">
      <c r="A39" s="5">
        <v>38</v>
      </c>
      <c r="B39" s="5" t="s">
        <v>43</v>
      </c>
      <c r="C39" s="6">
        <v>30.495280000000001</v>
      </c>
      <c r="D39" s="6">
        <v>114.533181</v>
      </c>
      <c r="E39" s="2">
        <v>53.683100000000003</v>
      </c>
      <c r="F39" s="7">
        <v>-8.36</v>
      </c>
      <c r="G39" s="7">
        <v>14.24</v>
      </c>
      <c r="H39" s="7">
        <v>2.8</v>
      </c>
      <c r="I39" s="3" t="s">
        <v>87</v>
      </c>
      <c r="J39" s="10">
        <v>33</v>
      </c>
      <c r="K39" s="10">
        <v>39</v>
      </c>
      <c r="L39" s="10"/>
      <c r="M39" s="10"/>
      <c r="N39" s="10"/>
      <c r="O39" s="10"/>
      <c r="P39" s="10"/>
      <c r="Q39" s="10"/>
      <c r="R39" s="9" t="str">
        <f>IF(Table13[[#This Row],[nbr1]]=0,"",VLOOKUP(Table13[[#This Row],[nbr1]],Table13[[ID]:[MAC]],2,FALSE))</f>
        <v>A0E6F86A8DBD</v>
      </c>
      <c r="S39" s="9" t="str">
        <f>IF(Table13[[#This Row],[nbr2]]=0,"",VLOOKUP(Table13[[#This Row],[nbr2]],Table13[[ID]:[MAC]],2,FALSE))</f>
        <v>A0E6F86A8BE0</v>
      </c>
      <c r="T39" s="9" t="str">
        <f>IF(Table13[[#This Row],[nbr3]]=0,"",VLOOKUP(Table13[[#This Row],[nbr3]],Table13[[ID]:[MAC]],2,FALSE))</f>
        <v/>
      </c>
      <c r="U39" s="9" t="str">
        <f>IF(Table13[[#This Row],[nbr4]]=0,"",VLOOKUP(Table13[[#This Row],[nbr4]],Table13[[ID]:[MAC]],2,FALSE))</f>
        <v/>
      </c>
      <c r="V39" s="9" t="str">
        <f>IF(Table13[[#This Row],[nbr5]]=0,"",VLOOKUP(Table13[[#This Row],[nbr5]],Table13[[ID]:[MAC]],2,FALSE))</f>
        <v/>
      </c>
      <c r="W39" s="9" t="str">
        <f>IF(Table13[[#This Row],[nbr6]]=0,"",VLOOKUP(Table13[[#This Row],[nbr6]],Table13[[ID]:[MAC]],2,FALSE))</f>
        <v/>
      </c>
      <c r="X39" s="9" t="str">
        <f>IF(Table13[[#This Row],[nbr7]]=0,"",VLOOKUP(Table13[[#This Row],[nbr7]],Table13[[ID]:[MAC]],2,FALSE))</f>
        <v/>
      </c>
      <c r="Y39" s="9" t="str">
        <f>IF(Table13[[#This Row],[nbr8]]=0,"",VLOOKUP(Table13[[#This Row],[nbr8]],Table13[[ID]:[MAC]],2,FALSE))</f>
        <v/>
      </c>
    </row>
    <row r="40" spans="1:25" ht="18" customHeight="1" x14ac:dyDescent="0.15">
      <c r="A40" s="5">
        <v>39</v>
      </c>
      <c r="B40" s="5" t="s">
        <v>44</v>
      </c>
      <c r="C40" s="6">
        <v>30.495260999999999</v>
      </c>
      <c r="D40" s="6">
        <v>114.533143</v>
      </c>
      <c r="E40" s="2">
        <v>53.683100000000003</v>
      </c>
      <c r="F40" s="7">
        <v>-8.36</v>
      </c>
      <c r="G40" s="7">
        <v>9.2899999999999991</v>
      </c>
      <c r="H40" s="7">
        <v>2.8</v>
      </c>
      <c r="I40" s="3" t="s">
        <v>88</v>
      </c>
      <c r="J40" s="10">
        <v>17</v>
      </c>
      <c r="K40" s="10">
        <v>18</v>
      </c>
      <c r="L40" s="10">
        <v>38</v>
      </c>
      <c r="M40" s="10">
        <v>40</v>
      </c>
      <c r="N40" s="10"/>
      <c r="O40" s="10"/>
      <c r="P40" s="10"/>
      <c r="Q40" s="10"/>
      <c r="R40" s="9" t="str">
        <f>IF(Table13[[#This Row],[nbr1]]=0,"",VLOOKUP(Table13[[#This Row],[nbr1]],Table13[[ID]:[MAC]],2,FALSE))</f>
        <v>A0E6F86A8DB5</v>
      </c>
      <c r="S40" s="9" t="str">
        <f>IF(Table13[[#This Row],[nbr2]]=0,"",VLOOKUP(Table13[[#This Row],[nbr2]],Table13[[ID]:[MAC]],2,FALSE))</f>
        <v>A0E6F86A8DC9</v>
      </c>
      <c r="T40" s="9" t="str">
        <f>IF(Table13[[#This Row],[nbr3]]=0,"",VLOOKUP(Table13[[#This Row],[nbr3]],Table13[[ID]:[MAC]],2,FALSE))</f>
        <v>A0E6F86A8C12</v>
      </c>
      <c r="U40" s="9" t="str">
        <f>IF(Table13[[#This Row],[nbr4]]=0,"",VLOOKUP(Table13[[#This Row],[nbr4]],Table13[[ID]:[MAC]],2,FALSE))</f>
        <v>A0E6F86A8C1F</v>
      </c>
      <c r="V40" s="9" t="str">
        <f>IF(Table13[[#This Row],[nbr5]]=0,"",VLOOKUP(Table13[[#This Row],[nbr5]],Table13[[ID]:[MAC]],2,FALSE))</f>
        <v/>
      </c>
      <c r="W40" s="9" t="str">
        <f>IF(Table13[[#This Row],[nbr6]]=0,"",VLOOKUP(Table13[[#This Row],[nbr6]],Table13[[ID]:[MAC]],2,FALSE))</f>
        <v/>
      </c>
      <c r="X40" s="9" t="str">
        <f>IF(Table13[[#This Row],[nbr7]]=0,"",VLOOKUP(Table13[[#This Row],[nbr7]],Table13[[ID]:[MAC]],2,FALSE))</f>
        <v/>
      </c>
      <c r="Y40" s="9" t="str">
        <f>IF(Table13[[#This Row],[nbr8]]=0,"",VLOOKUP(Table13[[#This Row],[nbr8]],Table13[[ID]:[MAC]],2,FALSE))</f>
        <v/>
      </c>
    </row>
    <row r="41" spans="1:25" ht="18" customHeight="1" x14ac:dyDescent="0.15">
      <c r="A41" s="5">
        <v>40</v>
      </c>
      <c r="B41" s="5" t="s">
        <v>45</v>
      </c>
      <c r="C41" s="6">
        <v>30.495232000000001</v>
      </c>
      <c r="D41" s="6">
        <v>114.53317199999999</v>
      </c>
      <c r="E41" s="2">
        <v>53.683100000000003</v>
      </c>
      <c r="F41" s="7">
        <v>-13.53</v>
      </c>
      <c r="G41" s="7">
        <v>9.2899999999999991</v>
      </c>
      <c r="H41" s="7">
        <v>2.8</v>
      </c>
      <c r="I41" s="3" t="s">
        <v>89</v>
      </c>
      <c r="J41" s="10">
        <v>39</v>
      </c>
      <c r="K41" s="10">
        <v>41</v>
      </c>
      <c r="L41" s="10"/>
      <c r="M41" s="10"/>
      <c r="N41" s="10"/>
      <c r="O41" s="10"/>
      <c r="P41" s="10"/>
      <c r="Q41" s="10"/>
      <c r="R41" s="9" t="str">
        <f>IF(Table13[[#This Row],[nbr1]]=0,"",VLOOKUP(Table13[[#This Row],[nbr1]],Table13[[ID]:[MAC]],2,FALSE))</f>
        <v>A0E6F86A8BE0</v>
      </c>
      <c r="S41" s="9" t="str">
        <f>IF(Table13[[#This Row],[nbr2]]=0,"",VLOOKUP(Table13[[#This Row],[nbr2]],Table13[[ID]:[MAC]],2,FALSE))</f>
        <v>A0E6F86A8D72</v>
      </c>
      <c r="T41" s="9" t="str">
        <f>IF(Table13[[#This Row],[nbr3]]=0,"",VLOOKUP(Table13[[#This Row],[nbr3]],Table13[[ID]:[MAC]],2,FALSE))</f>
        <v/>
      </c>
      <c r="U41" s="9" t="str">
        <f>IF(Table13[[#This Row],[nbr4]]=0,"",VLOOKUP(Table13[[#This Row],[nbr4]],Table13[[ID]:[MAC]],2,FALSE))</f>
        <v/>
      </c>
      <c r="V41" s="9" t="str">
        <f>IF(Table13[[#This Row],[nbr5]]=0,"",VLOOKUP(Table13[[#This Row],[nbr5]],Table13[[ID]:[MAC]],2,FALSE))</f>
        <v/>
      </c>
      <c r="W41" s="9" t="str">
        <f>IF(Table13[[#This Row],[nbr6]]=0,"",VLOOKUP(Table13[[#This Row],[nbr6]],Table13[[ID]:[MAC]],2,FALSE))</f>
        <v/>
      </c>
      <c r="X41" s="9" t="str">
        <f>IF(Table13[[#This Row],[nbr7]]=0,"",VLOOKUP(Table13[[#This Row],[nbr7]],Table13[[ID]:[MAC]],2,FALSE))</f>
        <v/>
      </c>
      <c r="Y41" s="9" t="str">
        <f>IF(Table13[[#This Row],[nbr8]]=0,"",VLOOKUP(Table13[[#This Row],[nbr8]],Table13[[ID]:[MAC]],2,FALSE))</f>
        <v/>
      </c>
    </row>
    <row r="42" spans="1:25" ht="18" customHeight="1" x14ac:dyDescent="0.15">
      <c r="A42" s="5">
        <v>41</v>
      </c>
      <c r="B42" s="5" t="s">
        <v>46</v>
      </c>
      <c r="C42" s="6">
        <v>30.495182</v>
      </c>
      <c r="D42" s="6">
        <v>114.533193</v>
      </c>
      <c r="E42" s="2">
        <v>53.683100000000003</v>
      </c>
      <c r="F42" s="7">
        <v>-18.71</v>
      </c>
      <c r="G42" s="7">
        <v>9.2899999999999991</v>
      </c>
      <c r="H42" s="7">
        <v>2.8</v>
      </c>
      <c r="I42" s="3" t="s">
        <v>90</v>
      </c>
      <c r="J42" s="10">
        <v>40</v>
      </c>
      <c r="K42" s="10">
        <v>42</v>
      </c>
      <c r="L42" s="10">
        <v>43</v>
      </c>
      <c r="M42" s="10"/>
      <c r="N42" s="10"/>
      <c r="O42" s="10"/>
      <c r="P42" s="10"/>
      <c r="Q42" s="10"/>
      <c r="R42" s="9" t="str">
        <f>IF(Table13[[#This Row],[nbr1]]=0,"",VLOOKUP(Table13[[#This Row],[nbr1]],Table13[[ID]:[MAC]],2,FALSE))</f>
        <v>A0E6F86A8C1F</v>
      </c>
      <c r="S42" s="9" t="str">
        <f>IF(Table13[[#This Row],[nbr2]]=0,"",VLOOKUP(Table13[[#This Row],[nbr2]],Table13[[ID]:[MAC]],2,FALSE))</f>
        <v>A0E6F86A89AD</v>
      </c>
      <c r="T42" s="9" t="str">
        <f>IF(Table13[[#This Row],[nbr3]]=0,"",VLOOKUP(Table13[[#This Row],[nbr3]],Table13[[ID]:[MAC]],2,FALSE))</f>
        <v>A0E6F86A8D7D</v>
      </c>
      <c r="U42" s="9" t="str">
        <f>IF(Table13[[#This Row],[nbr4]]=0,"",VLOOKUP(Table13[[#This Row],[nbr4]],Table13[[ID]:[MAC]],2,FALSE))</f>
        <v/>
      </c>
      <c r="V42" s="9" t="str">
        <f>IF(Table13[[#This Row],[nbr5]]=0,"",VLOOKUP(Table13[[#This Row],[nbr5]],Table13[[ID]:[MAC]],2,FALSE))</f>
        <v/>
      </c>
      <c r="W42" s="9" t="str">
        <f>IF(Table13[[#This Row],[nbr6]]=0,"",VLOOKUP(Table13[[#This Row],[nbr6]],Table13[[ID]:[MAC]],2,FALSE))</f>
        <v/>
      </c>
      <c r="X42" s="9" t="str">
        <f>IF(Table13[[#This Row],[nbr7]]=0,"",VLOOKUP(Table13[[#This Row],[nbr7]],Table13[[ID]:[MAC]],2,FALSE))</f>
        <v/>
      </c>
      <c r="Y42" s="9" t="str">
        <f>IF(Table13[[#This Row],[nbr8]]=0,"",VLOOKUP(Table13[[#This Row],[nbr8]],Table13[[ID]:[MAC]],2,FALSE))</f>
        <v/>
      </c>
    </row>
    <row r="43" spans="1:25" ht="18" customHeight="1" x14ac:dyDescent="0.15">
      <c r="A43" s="5">
        <v>42</v>
      </c>
      <c r="B43" s="5" t="s">
        <v>47</v>
      </c>
      <c r="C43" s="6">
        <v>30.495131000000001</v>
      </c>
      <c r="D43" s="6">
        <v>114.533221</v>
      </c>
      <c r="E43" s="2">
        <v>53.683100000000003</v>
      </c>
      <c r="F43" s="7">
        <v>-23.59</v>
      </c>
      <c r="G43" s="7">
        <v>9.2899999999999991</v>
      </c>
      <c r="H43" s="7">
        <v>2.8</v>
      </c>
      <c r="I43" s="3" t="s">
        <v>91</v>
      </c>
      <c r="J43" s="10">
        <v>41</v>
      </c>
      <c r="K43" s="10">
        <v>43</v>
      </c>
      <c r="L43" s="10"/>
      <c r="M43" s="10"/>
      <c r="N43" s="10"/>
      <c r="O43" s="10"/>
      <c r="P43" s="10"/>
      <c r="Q43" s="10"/>
      <c r="R43" s="9" t="str">
        <f>IF(Table13[[#This Row],[nbr1]]=0,"",VLOOKUP(Table13[[#This Row],[nbr1]],Table13[[ID]:[MAC]],2,FALSE))</f>
        <v>A0E6F86A8D72</v>
      </c>
      <c r="S43" s="9" t="str">
        <f>IF(Table13[[#This Row],[nbr2]]=0,"",VLOOKUP(Table13[[#This Row],[nbr2]],Table13[[ID]:[MAC]],2,FALSE))</f>
        <v>A0E6F86A8D7D</v>
      </c>
      <c r="T43" s="9" t="str">
        <f>IF(Table13[[#This Row],[nbr3]]=0,"",VLOOKUP(Table13[[#This Row],[nbr3]],Table13[[ID]:[MAC]],2,FALSE))</f>
        <v/>
      </c>
      <c r="U43" s="9" t="str">
        <f>IF(Table13[[#This Row],[nbr4]]=0,"",VLOOKUP(Table13[[#This Row],[nbr4]],Table13[[ID]:[MAC]],2,FALSE))</f>
        <v/>
      </c>
      <c r="V43" s="9" t="str">
        <f>IF(Table13[[#This Row],[nbr5]]=0,"",VLOOKUP(Table13[[#This Row],[nbr5]],Table13[[ID]:[MAC]],2,FALSE))</f>
        <v/>
      </c>
      <c r="W43" s="9" t="str">
        <f>IF(Table13[[#This Row],[nbr6]]=0,"",VLOOKUP(Table13[[#This Row],[nbr6]],Table13[[ID]:[MAC]],2,FALSE))</f>
        <v/>
      </c>
      <c r="X43" s="9" t="str">
        <f>IF(Table13[[#This Row],[nbr7]]=0,"",VLOOKUP(Table13[[#This Row],[nbr7]],Table13[[ID]:[MAC]],2,FALSE))</f>
        <v/>
      </c>
      <c r="Y43" s="9" t="str">
        <f>IF(Table13[[#This Row],[nbr8]]=0,"",VLOOKUP(Table13[[#This Row],[nbr8]],Table13[[ID]:[MAC]],2,FALSE))</f>
        <v/>
      </c>
    </row>
    <row r="44" spans="1:25" ht="18" customHeight="1" x14ac:dyDescent="0.15">
      <c r="A44" s="5">
        <v>43</v>
      </c>
      <c r="B44" s="5" t="s">
        <v>48</v>
      </c>
      <c r="C44" s="6">
        <v>30.495170000000002</v>
      </c>
      <c r="D44" s="6">
        <v>114.53326</v>
      </c>
      <c r="E44" s="2">
        <v>53.683100000000003</v>
      </c>
      <c r="F44" s="7">
        <v>-23.59</v>
      </c>
      <c r="G44" s="7">
        <v>15.16</v>
      </c>
      <c r="H44" s="7">
        <v>2.8</v>
      </c>
      <c r="I44" s="3" t="s">
        <v>92</v>
      </c>
      <c r="J44" s="10">
        <v>41</v>
      </c>
      <c r="K44" s="10">
        <v>42</v>
      </c>
      <c r="L44" s="10"/>
      <c r="M44" s="10"/>
      <c r="N44" s="10"/>
      <c r="O44" s="10"/>
      <c r="P44" s="10"/>
      <c r="Q44" s="10"/>
      <c r="R44" s="9" t="str">
        <f>IF(Table13[[#This Row],[nbr1]]=0,"",VLOOKUP(Table13[[#This Row],[nbr1]],Table13[[ID]:[MAC]],2,FALSE))</f>
        <v>A0E6F86A8D72</v>
      </c>
      <c r="S44" s="9" t="str">
        <f>IF(Table13[[#This Row],[nbr2]]=0,"",VLOOKUP(Table13[[#This Row],[nbr2]],Table13[[ID]:[MAC]],2,FALSE))</f>
        <v>A0E6F86A89AD</v>
      </c>
      <c r="T44" s="9" t="str">
        <f>IF(Table13[[#This Row],[nbr3]]=0,"",VLOOKUP(Table13[[#This Row],[nbr3]],Table13[[ID]:[MAC]],2,FALSE))</f>
        <v/>
      </c>
      <c r="U44" s="9" t="str">
        <f>IF(Table13[[#This Row],[nbr4]]=0,"",VLOOKUP(Table13[[#This Row],[nbr4]],Table13[[ID]:[MAC]],2,FALSE))</f>
        <v/>
      </c>
      <c r="V44" s="9" t="str">
        <f>IF(Table13[[#This Row],[nbr5]]=0,"",VLOOKUP(Table13[[#This Row],[nbr5]],Table13[[ID]:[MAC]],2,FALSE))</f>
        <v/>
      </c>
      <c r="W44" s="9" t="str">
        <f>IF(Table13[[#This Row],[nbr6]]=0,"",VLOOKUP(Table13[[#This Row],[nbr6]],Table13[[ID]:[MAC]],2,FALSE))</f>
        <v/>
      </c>
      <c r="X44" s="9" t="str">
        <f>IF(Table13[[#This Row],[nbr7]]=0,"",VLOOKUP(Table13[[#This Row],[nbr7]],Table13[[ID]:[MAC]],2,FALSE))</f>
        <v/>
      </c>
      <c r="Y44" s="9" t="str">
        <f>IF(Table13[[#This Row],[nbr8]]=0,"",VLOOKUP(Table13[[#This Row],[nbr8]],Table13[[ID]:[MAC]],2,FALSE))</f>
        <v/>
      </c>
    </row>
    <row r="45" spans="1:25" ht="18" customHeight="1" x14ac:dyDescent="0.15"/>
    <row r="46" spans="1:25" ht="18" customHeight="1" x14ac:dyDescent="0.15"/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信标坐标</vt:lpstr>
      <vt:lpstr>信标信息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JUN QIANG</dc:creator>
  <cp:lastModifiedBy>LIU JUN QIANG</cp:lastModifiedBy>
  <dcterms:created xsi:type="dcterms:W3CDTF">2018-07-03T07:30:20Z</dcterms:created>
  <dcterms:modified xsi:type="dcterms:W3CDTF">2018-07-05T00:25:29Z</dcterms:modified>
</cp:coreProperties>
</file>