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activeTab="8"/>
  </bookViews>
  <sheets>
    <sheet name="Sheet1" sheetId="1" r:id="rId1"/>
    <sheet name="8月" sheetId="2" r:id="rId2"/>
    <sheet name="9月" sheetId="3" r:id="rId3"/>
    <sheet name="10月" sheetId="4" r:id="rId4"/>
    <sheet name="8月分值" sheetId="5" r:id="rId5"/>
    <sheet name="9月分值" sheetId="7" r:id="rId6"/>
    <sheet name="10月分值" sheetId="8" r:id="rId7"/>
    <sheet name="Sheet3" sheetId="6" r:id="rId8"/>
    <sheet name="Sheet2" sheetId="9" r:id="rId9"/>
  </sheets>
  <definedNames>
    <definedName name="_xlnm._FilterDatabase" localSheetId="1" hidden="1">'8月'!$A$2:$Z$109</definedName>
    <definedName name="_xlnm._FilterDatabase" localSheetId="2" hidden="1">'9月'!$A$2:$Z$109</definedName>
    <definedName name="_xlnm._FilterDatabase" localSheetId="3" hidden="1">'10月'!$A$2:$Z$109</definedName>
    <definedName name="_xlnm._FilterDatabase" localSheetId="6" hidden="1">'10月分值'!$A$3:$AE$23</definedName>
    <definedName name="_xlnm._FilterDatabase" localSheetId="4" hidden="1">'8月分值'!$A$3:$AE$23</definedName>
    <definedName name="_xlnm._FilterDatabase" localSheetId="5" hidden="1">'9月分值'!$A$3:$AD$23</definedName>
  </definedNames>
  <calcPr calcId="144525"/>
</workbook>
</file>

<file path=xl/sharedStrings.xml><?xml version="1.0" encoding="utf-8"?>
<sst xmlns="http://schemas.openxmlformats.org/spreadsheetml/2006/main" count="287">
  <si>
    <t>一、概览</t>
  </si>
  <si>
    <t>C0408004</t>
  </si>
  <si>
    <t>税前利润</t>
  </si>
  <si>
    <t>A0107013</t>
  </si>
  <si>
    <t>销售税前利润</t>
  </si>
  <si>
    <t>SKD002</t>
  </si>
  <si>
    <t>B0106029</t>
  </si>
  <si>
    <t>售后税前利润</t>
  </si>
  <si>
    <t>SKD003</t>
  </si>
  <si>
    <t>C0408001</t>
  </si>
  <si>
    <t>总费用占总毛利比</t>
  </si>
  <si>
    <t>SKD004</t>
  </si>
  <si>
    <t>C0408007</t>
  </si>
  <si>
    <t>固定费用占总毛利比</t>
  </si>
  <si>
    <t>SKD005</t>
  </si>
  <si>
    <t>C0408006</t>
  </si>
  <si>
    <t>变动费用占总毛利比</t>
  </si>
  <si>
    <t>SKD006</t>
  </si>
  <si>
    <t>C0408014</t>
  </si>
  <si>
    <t>财务费用占总毛利比</t>
  </si>
  <si>
    <t>SKD007</t>
  </si>
  <si>
    <t>C0407001</t>
  </si>
  <si>
    <t>总毛利</t>
  </si>
  <si>
    <t>SKD008</t>
  </si>
  <si>
    <t>A0106023</t>
  </si>
  <si>
    <t>销售业务毛利</t>
  </si>
  <si>
    <t>SKD009</t>
  </si>
  <si>
    <t>A0104057</t>
  </si>
  <si>
    <t>其中：销售水平事业毛利（三级）</t>
  </si>
  <si>
    <t>SKD010</t>
  </si>
  <si>
    <t>B0104036</t>
  </si>
  <si>
    <t>其中：售后工时毛利</t>
  </si>
  <si>
    <t>SKD011</t>
  </si>
  <si>
    <t>B0104026</t>
  </si>
  <si>
    <t>售后零部件毛利</t>
  </si>
  <si>
    <t>SKD012</t>
  </si>
  <si>
    <t>B0104106</t>
  </si>
  <si>
    <t xml:space="preserve">         售后水平事业毛利</t>
  </si>
  <si>
    <t>SKD013</t>
  </si>
  <si>
    <t>C0407004</t>
  </si>
  <si>
    <t>总毛利率</t>
  </si>
  <si>
    <t>SKD014</t>
  </si>
  <si>
    <t>B0105026</t>
  </si>
  <si>
    <t>售后工时毛利率</t>
  </si>
  <si>
    <t>SKD015</t>
  </si>
  <si>
    <t>B0105076</t>
  </si>
  <si>
    <t>售后零部件毛利率</t>
  </si>
  <si>
    <t>SKD016</t>
  </si>
  <si>
    <t>B0107002</t>
  </si>
  <si>
    <t>零服吸收率</t>
  </si>
  <si>
    <t>SKD017</t>
  </si>
  <si>
    <t>C0206001</t>
  </si>
  <si>
    <t>总费用</t>
  </si>
  <si>
    <t>SKD018</t>
  </si>
  <si>
    <t>A0204006</t>
  </si>
  <si>
    <t>销售部变动费用</t>
  </si>
  <si>
    <t>SKD019</t>
  </si>
  <si>
    <t>C0107003</t>
  </si>
  <si>
    <t>资产负债率</t>
  </si>
  <si>
    <t>SKD020</t>
  </si>
  <si>
    <t>C0107002</t>
  </si>
  <si>
    <t>速动比率</t>
  </si>
  <si>
    <t>SKD021</t>
  </si>
  <si>
    <t>B0303018</t>
  </si>
  <si>
    <t>客户流失率</t>
  </si>
  <si>
    <t>C0408015</t>
  </si>
  <si>
    <t>销售业务毛利(1+2)占总毛利比</t>
  </si>
  <si>
    <t>C0408016</t>
  </si>
  <si>
    <t>售后业务毛利(工时+零件+返利)占总毛利比</t>
  </si>
  <si>
    <t>C0408010</t>
  </si>
  <si>
    <t>水平事业毛利占总毛利比</t>
  </si>
  <si>
    <t>C0304002</t>
  </si>
  <si>
    <t>销售一线岗位流失率</t>
  </si>
  <si>
    <t>C0304003</t>
  </si>
  <si>
    <t>售后SA流失率</t>
  </si>
  <si>
    <t>二、销售</t>
  </si>
  <si>
    <t>A0303001</t>
  </si>
  <si>
    <t>销量（台）</t>
  </si>
  <si>
    <t>A0107002</t>
  </si>
  <si>
    <t>销售业务综合毛利率%</t>
  </si>
  <si>
    <t>A0106022</t>
  </si>
  <si>
    <t>其中：新车销售裸车毛利率（一级）%</t>
  </si>
  <si>
    <t>A0107001</t>
  </si>
  <si>
    <t>返利后毛利率（一+二级）%</t>
  </si>
  <si>
    <t>A0105025</t>
  </si>
  <si>
    <t>销售水平事业毛利率（三级）%</t>
  </si>
  <si>
    <t>A0106025</t>
  </si>
  <si>
    <t>平均单车新车裸车毛利（元）</t>
  </si>
  <si>
    <t>A0105060</t>
  </si>
  <si>
    <t>平均单车销售返利（元）</t>
  </si>
  <si>
    <t>A0105061</t>
  </si>
  <si>
    <t>平均单车销售水平事业毛利（元）</t>
  </si>
  <si>
    <t>A0304023</t>
  </si>
  <si>
    <t>展厅销量占比</t>
  </si>
  <si>
    <t>A1304001</t>
  </si>
  <si>
    <t>IDCC销量占比</t>
  </si>
  <si>
    <t>A0304024</t>
  </si>
  <si>
    <t>授权二网销量占比</t>
  </si>
  <si>
    <t>A0304025</t>
  </si>
  <si>
    <t>大客户销量占比</t>
  </si>
  <si>
    <t>A0304026</t>
  </si>
  <si>
    <t>其他渠道销量占比</t>
  </si>
  <si>
    <t>A0304034</t>
  </si>
  <si>
    <t>当月新增潜客总量占新车总销量比</t>
  </si>
  <si>
    <t>A1303061</t>
  </si>
  <si>
    <t>展厅二次进店率</t>
  </si>
  <si>
    <t>A1303062</t>
  </si>
  <si>
    <t>展厅成交率</t>
  </si>
  <si>
    <t>A0105005</t>
  </si>
  <si>
    <t>晶锐销售毛利率</t>
  </si>
  <si>
    <t>A0105006</t>
  </si>
  <si>
    <t>明锐销售毛利率</t>
  </si>
  <si>
    <t>A0105007</t>
  </si>
  <si>
    <t>昕锐销售毛利率</t>
  </si>
  <si>
    <t>A0105008</t>
  </si>
  <si>
    <t>昕动销售毛利率</t>
  </si>
  <si>
    <t>A0105009</t>
  </si>
  <si>
    <t>速派销售毛利率</t>
  </si>
  <si>
    <t>A0105010</t>
  </si>
  <si>
    <t>Yeti销售毛利率</t>
  </si>
  <si>
    <t>A0105011</t>
  </si>
  <si>
    <t>柯米克销售毛利率</t>
  </si>
  <si>
    <t>A0105012</t>
  </si>
  <si>
    <t>柯珞克销售毛利率</t>
  </si>
  <si>
    <t>A0105013</t>
  </si>
  <si>
    <t>柯迪亚克销售毛利率</t>
  </si>
  <si>
    <t>A0304004</t>
  </si>
  <si>
    <t>晶锐新车销量占新车总销量比</t>
  </si>
  <si>
    <t>A0304005</t>
  </si>
  <si>
    <t>明锐新车销量占新车总销量比</t>
  </si>
  <si>
    <t>A0304006</t>
  </si>
  <si>
    <t>昕锐新车销量占新车总销量比</t>
  </si>
  <si>
    <t>A0304007</t>
  </si>
  <si>
    <t>昕动新车销量占新车总销量比</t>
  </si>
  <si>
    <t>A0304008</t>
  </si>
  <si>
    <t>速派新车销量占新车总销量比</t>
  </si>
  <si>
    <t>A0304009</t>
  </si>
  <si>
    <t>Yeti新车销量占新车总销量比</t>
  </si>
  <si>
    <t>A0304010</t>
  </si>
  <si>
    <t>柯米克新车销量占新车总销量比</t>
  </si>
  <si>
    <t>A0304011</t>
  </si>
  <si>
    <t>柯珞克新车销量占新车总销量比</t>
  </si>
  <si>
    <t>A0304012</t>
  </si>
  <si>
    <t>柯迪亚克新车销量占新车总销量比</t>
  </si>
  <si>
    <t>A0404001</t>
  </si>
  <si>
    <t>新车库存周转天数</t>
  </si>
  <si>
    <t>A0403025</t>
  </si>
  <si>
    <t>0~30天期末新车库存占比</t>
  </si>
  <si>
    <t>A0403026</t>
  </si>
  <si>
    <t>31~60天期末新车库存占比</t>
  </si>
  <si>
    <t>A0403027</t>
  </si>
  <si>
    <t>61~90天期末新车库存占比</t>
  </si>
  <si>
    <t>A0403028</t>
  </si>
  <si>
    <t>&gt;90天期末新车库存占比</t>
  </si>
  <si>
    <t>A0304028</t>
  </si>
  <si>
    <t>新车精品渗透率</t>
  </si>
  <si>
    <t>A0304029</t>
  </si>
  <si>
    <t>新车保险渗透率</t>
  </si>
  <si>
    <t>A0304030</t>
  </si>
  <si>
    <t>金融按揭渗透率</t>
  </si>
  <si>
    <t>A0304031</t>
  </si>
  <si>
    <t>上牌验车渗透率</t>
  </si>
  <si>
    <t>二、售后</t>
  </si>
  <si>
    <t>B0302001</t>
  </si>
  <si>
    <t>售后来厂台次(台)</t>
  </si>
  <si>
    <t>B0105069</t>
  </si>
  <si>
    <t>售后单车收入(元)</t>
  </si>
  <si>
    <t>B0106018</t>
  </si>
  <si>
    <t>售后单车毛利(元)</t>
  </si>
  <si>
    <t>B0105068</t>
  </si>
  <si>
    <t>售后综合毛利(万元)</t>
  </si>
  <si>
    <t>B0106017</t>
  </si>
  <si>
    <t>售后综合毛利率</t>
  </si>
  <si>
    <t>B0105085</t>
  </si>
  <si>
    <t>机电维修收入占比</t>
  </si>
  <si>
    <t>B0105090</t>
  </si>
  <si>
    <t>钣喷维修收入占比</t>
  </si>
  <si>
    <t>B0105067</t>
  </si>
  <si>
    <t>售后水平事业收入占比</t>
  </si>
  <si>
    <t>B0303021</t>
  </si>
  <si>
    <t>年度活跃客户数占档案客户数比</t>
  </si>
  <si>
    <t>B0303020</t>
  </si>
  <si>
    <t>忠诚客户数占年度活跃客户数比</t>
  </si>
  <si>
    <t>B0303012</t>
  </si>
  <si>
    <t>忠诚客户数占档案客户数比</t>
  </si>
  <si>
    <t>B0303013</t>
  </si>
  <si>
    <t>首保实施率</t>
  </si>
  <si>
    <t>B0303014</t>
  </si>
  <si>
    <t>首次付费保养进厂率</t>
  </si>
  <si>
    <t>B0304001</t>
  </si>
  <si>
    <t>机电工位日均周转次数</t>
  </si>
  <si>
    <t>C0206003</t>
  </si>
  <si>
    <t>维修技师人均生产力</t>
  </si>
  <si>
    <t>B0104146</t>
  </si>
  <si>
    <t>机电技师人均生产力(工时毛利)</t>
  </si>
  <si>
    <t>B0104147</t>
  </si>
  <si>
    <t>钣金技师人均生产力(工时毛利)</t>
  </si>
  <si>
    <t>B0104148</t>
  </si>
  <si>
    <t>喷漆技师人均生产力(工时毛利)</t>
  </si>
  <si>
    <t>B0105079</t>
  </si>
  <si>
    <t>零件部人员人均生产力(毛利)</t>
  </si>
  <si>
    <t>B0404001</t>
  </si>
  <si>
    <t>零部件周转天数(天)</t>
  </si>
  <si>
    <t>B0403003</t>
  </si>
  <si>
    <t>0~90天库存占比</t>
  </si>
  <si>
    <t>B0403004</t>
  </si>
  <si>
    <t>91~180天库存占比</t>
  </si>
  <si>
    <t>B0403005</t>
  </si>
  <si>
    <t>181~365天库存占比</t>
  </si>
  <si>
    <t>B0403006</t>
  </si>
  <si>
    <t>&gt;365天库存占比</t>
  </si>
  <si>
    <t>B0104137</t>
  </si>
  <si>
    <t>平均单车售后水平事业毛利</t>
  </si>
  <si>
    <t>B0105063</t>
  </si>
  <si>
    <t>售后水平事业毛利率</t>
  </si>
  <si>
    <t>B0104107</t>
  </si>
  <si>
    <t>售后精品毛利率</t>
  </si>
  <si>
    <t>B0104108</t>
  </si>
  <si>
    <t>售后养护品毛利率</t>
  </si>
  <si>
    <t>B0104109</t>
  </si>
  <si>
    <t>售后美容毛利率</t>
  </si>
  <si>
    <t>B0104110</t>
  </si>
  <si>
    <t>售后延保毛利率</t>
  </si>
  <si>
    <t>B0104111</t>
  </si>
  <si>
    <t>续保毛利率</t>
  </si>
  <si>
    <t>B0303003</t>
  </si>
  <si>
    <t>售后精品渗透率</t>
  </si>
  <si>
    <t>B0303004</t>
  </si>
  <si>
    <t>售后养护品渗透率</t>
  </si>
  <si>
    <t>B0303005</t>
  </si>
  <si>
    <t>售后美容渗透率</t>
  </si>
  <si>
    <t>B0303006</t>
  </si>
  <si>
    <t>售后延保渗透率</t>
  </si>
  <si>
    <t>B0304003</t>
  </si>
  <si>
    <t>续保渗透率</t>
  </si>
  <si>
    <t>C0409002</t>
  </si>
  <si>
    <t>资产回报率</t>
  </si>
  <si>
    <t>指标名称</t>
  </si>
  <si>
    <t>上海江湾五角场</t>
  </si>
  <si>
    <t>浙江众达</t>
  </si>
  <si>
    <t>滨州金昊</t>
  </si>
  <si>
    <t>云南福驰</t>
  </si>
  <si>
    <t>湖南申湘</t>
  </si>
  <si>
    <t>昆山享达</t>
  </si>
  <si>
    <t>青岛诚和</t>
  </si>
  <si>
    <t>苏州广达</t>
  </si>
  <si>
    <t>周口锐达</t>
  </si>
  <si>
    <t>四川申蓉</t>
  </si>
  <si>
    <t>厦门盈海</t>
  </si>
  <si>
    <t>陕西盛方</t>
  </si>
  <si>
    <t>长治太行之欣</t>
  </si>
  <si>
    <t>郑州聚丰</t>
  </si>
  <si>
    <t>河北信实</t>
  </si>
  <si>
    <t>浙江迅通</t>
  </si>
  <si>
    <t>德州众捷</t>
  </si>
  <si>
    <t>赤峰大运</t>
  </si>
  <si>
    <t>邢台杭龙</t>
  </si>
  <si>
    <t>内蒙古恒茂万达</t>
  </si>
  <si>
    <t>最小值</t>
  </si>
  <si>
    <t>平均值</t>
  </si>
  <si>
    <t>中位值</t>
  </si>
  <si>
    <t>最大值</t>
  </si>
  <si>
    <t>8月</t>
  </si>
  <si>
    <t>指标值</t>
  </si>
  <si>
    <t>指标分值</t>
  </si>
  <si>
    <t>评价分值</t>
  </si>
  <si>
    <t>评价结果</t>
  </si>
  <si>
    <t>预警</t>
  </si>
  <si>
    <t>成长</t>
  </si>
  <si>
    <t>健康</t>
  </si>
  <si>
    <t>优秀</t>
  </si>
  <si>
    <t>9月</t>
  </si>
  <si>
    <t>10月</t>
  </si>
  <si>
    <t>业务能力</t>
  </si>
  <si>
    <t>运营效率</t>
  </si>
  <si>
    <t>盈利能力</t>
  </si>
  <si>
    <t>费用管控</t>
  </si>
  <si>
    <t>财务管理</t>
  </si>
  <si>
    <t>当月新增
潜客总量/4%</t>
  </si>
  <si>
    <t>售后维修
单台产值/4%</t>
  </si>
  <si>
    <t>按揭渗透率/4%</t>
  </si>
  <si>
    <t>保险渗透率/4%</t>
  </si>
  <si>
    <t>新车库存
周转天数</t>
  </si>
  <si>
    <t>水平事业毛利占比</t>
  </si>
  <si>
    <t>零服吸收率/5%</t>
  </si>
  <si>
    <t>总费用
占总毛利比/8%</t>
  </si>
  <si>
    <t>资产回报率/7%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</si>
</sst>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%"/>
    <numFmt numFmtId="178" formatCode="#,##0_ "/>
    <numFmt numFmtId="179" formatCode="0.0_);[Red]\(0.0\)"/>
    <numFmt numFmtId="180" formatCode="0.0"/>
    <numFmt numFmtId="181" formatCode="_ * #,##0_ ;_ * \-#,##0_ ;_ 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9"/>
      <color rgb="FF000000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7" borderId="8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23" fillId="33" borderId="11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top" wrapText="1"/>
    </xf>
    <xf numFmtId="180" fontId="3" fillId="4" borderId="2" xfId="0" applyNumberFormat="1" applyFont="1" applyFill="1" applyBorder="1" applyAlignment="1">
      <alignment vertical="top" wrapText="1"/>
    </xf>
    <xf numFmtId="178" fontId="3" fillId="4" borderId="2" xfId="0" applyNumberFormat="1" applyFont="1" applyFill="1" applyBorder="1" applyAlignment="1">
      <alignment vertical="top" wrapText="1"/>
    </xf>
    <xf numFmtId="177" fontId="3" fillId="4" borderId="2" xfId="11" applyNumberFormat="1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181" fontId="1" fillId="0" borderId="0" xfId="8" applyNumberFormat="1" applyFont="1" applyAlignment="1">
      <alignment vertical="center" wrapText="1"/>
    </xf>
    <xf numFmtId="43" fontId="1" fillId="0" borderId="0" xfId="8" applyFo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0" applyNumberFormat="1" applyFont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0" fillId="8" borderId="0" xfId="0" applyFill="1">
      <alignment vertical="center"/>
    </xf>
    <xf numFmtId="0" fontId="4" fillId="9" borderId="2" xfId="0" applyFont="1" applyFill="1" applyBorder="1" applyAlignment="1">
      <alignment horizontal="left" vertical="center" wrapText="1"/>
    </xf>
    <xf numFmtId="0" fontId="5" fillId="8" borderId="0" xfId="0" applyFont="1" applyFill="1" applyBorder="1">
      <alignment vertical="center"/>
    </xf>
    <xf numFmtId="0" fontId="5" fillId="0" borderId="0" xfId="0" applyFont="1" applyBorder="1">
      <alignment vertical="center"/>
    </xf>
    <xf numFmtId="176" fontId="6" fillId="10" borderId="2" xfId="0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76" fontId="6" fillId="11" borderId="2" xfId="0" applyNumberFormat="1" applyFont="1" applyFill="1" applyBorder="1" applyAlignment="1">
      <alignment vertical="center" wrapText="1"/>
    </xf>
    <xf numFmtId="176" fontId="6" fillId="12" borderId="2" xfId="0" applyNumberFormat="1" applyFont="1" applyFill="1" applyBorder="1" applyAlignment="1">
      <alignment vertical="center" wrapText="1"/>
    </xf>
    <xf numFmtId="176" fontId="6" fillId="13" borderId="2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9" fontId="5" fillId="8" borderId="0" xfId="0" applyNumberFormat="1" applyFont="1" applyFill="1" applyBorder="1">
      <alignment vertical="center"/>
    </xf>
    <xf numFmtId="0" fontId="4" fillId="14" borderId="2" xfId="0" applyFont="1" applyFill="1" applyBorder="1" applyAlignment="1">
      <alignment horizontal="left" vertical="center" wrapText="1"/>
    </xf>
    <xf numFmtId="177" fontId="5" fillId="8" borderId="0" xfId="11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179" fontId="3" fillId="4" borderId="2" xfId="11" applyNumberFormat="1" applyFont="1" applyFill="1" applyBorder="1" applyAlignment="1">
      <alignment vertical="top" wrapText="1"/>
    </xf>
    <xf numFmtId="43" fontId="1" fillId="0" borderId="0" xfId="0" applyNumberFormat="1" applyFont="1" applyAlignment="1">
      <alignment horizontal="center" vertical="center"/>
    </xf>
    <xf numFmtId="181" fontId="1" fillId="0" borderId="0" xfId="0" applyNumberFormat="1" applyFont="1">
      <alignment vertical="center"/>
    </xf>
    <xf numFmtId="0" fontId="1" fillId="1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2" fontId="3" fillId="4" borderId="2" xfId="0" applyNumberFormat="1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2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>
      <alignment vertical="center"/>
    </xf>
    <xf numFmtId="0" fontId="0" fillId="9" borderId="0" xfId="0" applyFill="1">
      <alignment vertical="center"/>
    </xf>
    <xf numFmtId="0" fontId="0" fillId="14" borderId="0" xfId="0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2" xfId="49"/>
  </cellStyles>
  <dxfs count="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8"/>
  <sheetViews>
    <sheetView workbookViewId="0">
      <selection activeCell="M25" sqref="M25"/>
    </sheetView>
  </sheetViews>
  <sheetFormatPr defaultColWidth="9" defaultRowHeight="14.25"/>
  <cols>
    <col min="3" max="3" width="39.75" customWidth="1"/>
  </cols>
  <sheetData>
    <row r="2" spans="1:6">
      <c r="A2" t="s">
        <v>0</v>
      </c>
      <c r="B2" t="s">
        <v>1</v>
      </c>
      <c r="C2" t="s">
        <v>2</v>
      </c>
      <c r="D2">
        <v>1</v>
      </c>
      <c r="F2" t="str">
        <f>B2&amp;","</f>
        <v>C0408004,</v>
      </c>
    </row>
    <row r="3" spans="2:9">
      <c r="B3" t="s">
        <v>3</v>
      </c>
      <c r="C3" t="s">
        <v>4</v>
      </c>
      <c r="D3">
        <v>2</v>
      </c>
      <c r="F3" t="str">
        <f t="shared" ref="F3:F66" si="0">B3&amp;","</f>
        <v>A0107013,</v>
      </c>
      <c r="H3" t="s">
        <v>5</v>
      </c>
      <c r="I3" t="str">
        <f>H3&amp;","</f>
        <v>SKD002,</v>
      </c>
    </row>
    <row r="4" spans="2:9">
      <c r="B4" t="s">
        <v>6</v>
      </c>
      <c r="C4" t="s">
        <v>7</v>
      </c>
      <c r="D4">
        <v>3</v>
      </c>
      <c r="F4" t="str">
        <f t="shared" si="0"/>
        <v>B0106029,</v>
      </c>
      <c r="H4" t="s">
        <v>8</v>
      </c>
      <c r="I4" t="str">
        <f t="shared" ref="I4:I22" si="1">H4&amp;","</f>
        <v>SKD003,</v>
      </c>
    </row>
    <row r="5" spans="2:9">
      <c r="B5" t="s">
        <v>9</v>
      </c>
      <c r="C5" s="45" t="s">
        <v>10</v>
      </c>
      <c r="D5">
        <v>4</v>
      </c>
      <c r="F5" t="str">
        <f t="shared" si="0"/>
        <v>C0408001,</v>
      </c>
      <c r="H5" t="s">
        <v>11</v>
      </c>
      <c r="I5" t="str">
        <f t="shared" si="1"/>
        <v>SKD004,</v>
      </c>
    </row>
    <row r="6" spans="2:9">
      <c r="B6" t="s">
        <v>12</v>
      </c>
      <c r="C6" t="s">
        <v>13</v>
      </c>
      <c r="D6">
        <v>5</v>
      </c>
      <c r="F6" t="str">
        <f t="shared" si="0"/>
        <v>C0408007,</v>
      </c>
      <c r="H6" t="s">
        <v>14</v>
      </c>
      <c r="I6" t="str">
        <f t="shared" si="1"/>
        <v>SKD005,</v>
      </c>
    </row>
    <row r="7" spans="2:9">
      <c r="B7" t="s">
        <v>15</v>
      </c>
      <c r="C7" t="s">
        <v>16</v>
      </c>
      <c r="D7">
        <v>6</v>
      </c>
      <c r="F7" t="str">
        <f t="shared" si="0"/>
        <v>C0408006,</v>
      </c>
      <c r="H7" t="s">
        <v>17</v>
      </c>
      <c r="I7" t="str">
        <f t="shared" si="1"/>
        <v>SKD006,</v>
      </c>
    </row>
    <row r="8" spans="2:9">
      <c r="B8" t="s">
        <v>18</v>
      </c>
      <c r="C8" t="s">
        <v>19</v>
      </c>
      <c r="D8">
        <v>7</v>
      </c>
      <c r="F8" t="str">
        <f t="shared" si="0"/>
        <v>C0408014,</v>
      </c>
      <c r="H8" t="s">
        <v>20</v>
      </c>
      <c r="I8" t="str">
        <f t="shared" si="1"/>
        <v>SKD007,</v>
      </c>
    </row>
    <row r="9" spans="2:9">
      <c r="B9" t="s">
        <v>21</v>
      </c>
      <c r="C9" t="s">
        <v>22</v>
      </c>
      <c r="D9">
        <v>8</v>
      </c>
      <c r="F9" t="str">
        <f t="shared" si="0"/>
        <v>C0407001,</v>
      </c>
      <c r="H9" t="s">
        <v>23</v>
      </c>
      <c r="I9" t="str">
        <f t="shared" si="1"/>
        <v>SKD008,</v>
      </c>
    </row>
    <row r="10" spans="2:9">
      <c r="B10" t="s">
        <v>24</v>
      </c>
      <c r="C10" t="s">
        <v>25</v>
      </c>
      <c r="D10">
        <v>9</v>
      </c>
      <c r="F10" t="str">
        <f t="shared" si="0"/>
        <v>A0106023,</v>
      </c>
      <c r="H10" t="s">
        <v>26</v>
      </c>
      <c r="I10" t="str">
        <f t="shared" si="1"/>
        <v>SKD009,</v>
      </c>
    </row>
    <row r="11" spans="2:9">
      <c r="B11" t="s">
        <v>27</v>
      </c>
      <c r="C11" t="s">
        <v>28</v>
      </c>
      <c r="D11">
        <v>10</v>
      </c>
      <c r="F11" t="str">
        <f t="shared" si="0"/>
        <v>A0104057,</v>
      </c>
      <c r="H11" t="s">
        <v>29</v>
      </c>
      <c r="I11" t="str">
        <f t="shared" si="1"/>
        <v>SKD010,</v>
      </c>
    </row>
    <row r="12" spans="2:9">
      <c r="B12" t="s">
        <v>30</v>
      </c>
      <c r="C12" t="s">
        <v>31</v>
      </c>
      <c r="D12">
        <v>11</v>
      </c>
      <c r="F12" t="str">
        <f t="shared" si="0"/>
        <v>B0104036,</v>
      </c>
      <c r="H12" t="s">
        <v>32</v>
      </c>
      <c r="I12" t="str">
        <f t="shared" si="1"/>
        <v>SKD011,</v>
      </c>
    </row>
    <row r="13" spans="2:9">
      <c r="B13" t="s">
        <v>33</v>
      </c>
      <c r="C13" t="s">
        <v>34</v>
      </c>
      <c r="D13">
        <v>12</v>
      </c>
      <c r="F13" t="str">
        <f t="shared" si="0"/>
        <v>B0104026,</v>
      </c>
      <c r="H13" t="s">
        <v>35</v>
      </c>
      <c r="I13" t="str">
        <f t="shared" si="1"/>
        <v>SKD012,</v>
      </c>
    </row>
    <row r="14" spans="2:9">
      <c r="B14" t="s">
        <v>36</v>
      </c>
      <c r="C14" t="s">
        <v>37</v>
      </c>
      <c r="D14">
        <v>13</v>
      </c>
      <c r="F14" t="str">
        <f t="shared" si="0"/>
        <v>B0104106,</v>
      </c>
      <c r="H14" t="s">
        <v>38</v>
      </c>
      <c r="I14" t="str">
        <f t="shared" si="1"/>
        <v>SKD013,</v>
      </c>
    </row>
    <row r="15" spans="2:9">
      <c r="B15" t="s">
        <v>39</v>
      </c>
      <c r="C15" t="s">
        <v>40</v>
      </c>
      <c r="D15">
        <v>14</v>
      </c>
      <c r="F15" t="str">
        <f t="shared" si="0"/>
        <v>C0407004,</v>
      </c>
      <c r="H15" t="s">
        <v>41</v>
      </c>
      <c r="I15" t="str">
        <f t="shared" si="1"/>
        <v>SKD014,</v>
      </c>
    </row>
    <row r="16" spans="2:9">
      <c r="B16" t="s">
        <v>42</v>
      </c>
      <c r="C16" t="s">
        <v>43</v>
      </c>
      <c r="D16">
        <v>15</v>
      </c>
      <c r="F16" t="str">
        <f t="shared" si="0"/>
        <v>B0105026,</v>
      </c>
      <c r="H16" t="s">
        <v>44</v>
      </c>
      <c r="I16" t="str">
        <f t="shared" si="1"/>
        <v>SKD015,</v>
      </c>
    </row>
    <row r="17" spans="2:9">
      <c r="B17" t="s">
        <v>45</v>
      </c>
      <c r="C17" t="s">
        <v>46</v>
      </c>
      <c r="D17">
        <v>16</v>
      </c>
      <c r="F17" t="str">
        <f t="shared" si="0"/>
        <v>B0105076,</v>
      </c>
      <c r="H17" t="s">
        <v>47</v>
      </c>
      <c r="I17" t="str">
        <f t="shared" si="1"/>
        <v>SKD016,</v>
      </c>
    </row>
    <row r="18" spans="2:9">
      <c r="B18" t="s">
        <v>48</v>
      </c>
      <c r="C18" s="45" t="s">
        <v>49</v>
      </c>
      <c r="D18">
        <v>17</v>
      </c>
      <c r="F18" t="str">
        <f t="shared" si="0"/>
        <v>B0107002,</v>
      </c>
      <c r="H18" t="s">
        <v>50</v>
      </c>
      <c r="I18" t="str">
        <f t="shared" si="1"/>
        <v>SKD017,</v>
      </c>
    </row>
    <row r="19" spans="2:9">
      <c r="B19" t="s">
        <v>51</v>
      </c>
      <c r="C19" t="s">
        <v>52</v>
      </c>
      <c r="D19">
        <v>18</v>
      </c>
      <c r="F19" t="str">
        <f t="shared" si="0"/>
        <v>C0206001,</v>
      </c>
      <c r="H19" t="s">
        <v>53</v>
      </c>
      <c r="I19" t="str">
        <f t="shared" si="1"/>
        <v>SKD018,</v>
      </c>
    </row>
    <row r="20" spans="2:9">
      <c r="B20" t="s">
        <v>54</v>
      </c>
      <c r="C20" t="s">
        <v>55</v>
      </c>
      <c r="D20">
        <v>19</v>
      </c>
      <c r="F20" t="str">
        <f t="shared" si="0"/>
        <v>A0204006,</v>
      </c>
      <c r="H20" t="s">
        <v>56</v>
      </c>
      <c r="I20" t="str">
        <f t="shared" si="1"/>
        <v>SKD019,</v>
      </c>
    </row>
    <row r="21" spans="2:9">
      <c r="B21" t="s">
        <v>57</v>
      </c>
      <c r="C21" t="s">
        <v>58</v>
      </c>
      <c r="D21">
        <v>20</v>
      </c>
      <c r="F21" t="str">
        <f t="shared" si="0"/>
        <v>C0107003,</v>
      </c>
      <c r="H21" t="s">
        <v>59</v>
      </c>
      <c r="I21" t="str">
        <f t="shared" si="1"/>
        <v>SKD020,</v>
      </c>
    </row>
    <row r="22" spans="2:9">
      <c r="B22" t="s">
        <v>60</v>
      </c>
      <c r="C22" s="45" t="s">
        <v>61</v>
      </c>
      <c r="D22">
        <v>21</v>
      </c>
      <c r="F22" t="str">
        <f t="shared" si="0"/>
        <v>C0107002,</v>
      </c>
      <c r="H22" t="s">
        <v>62</v>
      </c>
      <c r="I22" t="str">
        <f t="shared" si="1"/>
        <v>SKD021,</v>
      </c>
    </row>
    <row r="23" spans="2:6">
      <c r="B23" t="s">
        <v>63</v>
      </c>
      <c r="C23" t="s">
        <v>64</v>
      </c>
      <c r="D23">
        <v>22</v>
      </c>
      <c r="F23" t="str">
        <f t="shared" si="0"/>
        <v>B0303018,</v>
      </c>
    </row>
    <row r="24" spans="2:6">
      <c r="B24" t="s">
        <v>65</v>
      </c>
      <c r="C24" t="s">
        <v>66</v>
      </c>
      <c r="D24">
        <v>23</v>
      </c>
      <c r="F24" t="str">
        <f t="shared" si="0"/>
        <v>C0408015,</v>
      </c>
    </row>
    <row r="25" spans="2:6">
      <c r="B25" t="s">
        <v>67</v>
      </c>
      <c r="C25" t="s">
        <v>68</v>
      </c>
      <c r="D25">
        <v>24</v>
      </c>
      <c r="F25" t="str">
        <f t="shared" si="0"/>
        <v>C0408016,</v>
      </c>
    </row>
    <row r="26" spans="2:6">
      <c r="B26" t="s">
        <v>69</v>
      </c>
      <c r="C26" t="s">
        <v>70</v>
      </c>
      <c r="D26">
        <v>25</v>
      </c>
      <c r="F26" t="str">
        <f t="shared" si="0"/>
        <v>C0408010,</v>
      </c>
    </row>
    <row r="27" spans="2:6">
      <c r="B27" t="s">
        <v>71</v>
      </c>
      <c r="C27" s="45" t="s">
        <v>72</v>
      </c>
      <c r="D27">
        <v>26</v>
      </c>
      <c r="F27" t="str">
        <f t="shared" si="0"/>
        <v>C0304002,</v>
      </c>
    </row>
    <row r="28" spans="2:6">
      <c r="B28" t="s">
        <v>73</v>
      </c>
      <c r="C28" s="45" t="s">
        <v>74</v>
      </c>
      <c r="D28">
        <v>27</v>
      </c>
      <c r="F28" t="str">
        <f t="shared" si="0"/>
        <v>C0304003,</v>
      </c>
    </row>
    <row r="29" spans="1:6">
      <c r="A29" t="s">
        <v>75</v>
      </c>
      <c r="B29" t="s">
        <v>76</v>
      </c>
      <c r="C29" t="s">
        <v>77</v>
      </c>
      <c r="D29">
        <v>28</v>
      </c>
      <c r="F29" t="str">
        <f t="shared" si="0"/>
        <v>A0303001,</v>
      </c>
    </row>
    <row r="30" spans="2:6">
      <c r="B30" t="s">
        <v>78</v>
      </c>
      <c r="C30" t="s">
        <v>79</v>
      </c>
      <c r="D30">
        <v>29</v>
      </c>
      <c r="F30" t="str">
        <f t="shared" si="0"/>
        <v>A0107002,</v>
      </c>
    </row>
    <row r="31" spans="2:6">
      <c r="B31" t="s">
        <v>80</v>
      </c>
      <c r="C31" t="s">
        <v>81</v>
      </c>
      <c r="D31">
        <v>30</v>
      </c>
      <c r="F31" t="str">
        <f t="shared" si="0"/>
        <v>A0106022,</v>
      </c>
    </row>
    <row r="32" spans="2:6">
      <c r="B32" t="s">
        <v>82</v>
      </c>
      <c r="C32" t="s">
        <v>83</v>
      </c>
      <c r="D32">
        <v>31</v>
      </c>
      <c r="F32" t="str">
        <f t="shared" si="0"/>
        <v>A0107001,</v>
      </c>
    </row>
    <row r="33" spans="2:6">
      <c r="B33" t="s">
        <v>84</v>
      </c>
      <c r="C33" t="s">
        <v>85</v>
      </c>
      <c r="D33">
        <v>32</v>
      </c>
      <c r="F33" t="str">
        <f t="shared" si="0"/>
        <v>A0105025,</v>
      </c>
    </row>
    <row r="34" spans="2:6">
      <c r="B34" t="s">
        <v>86</v>
      </c>
      <c r="C34" t="s">
        <v>87</v>
      </c>
      <c r="D34">
        <v>33</v>
      </c>
      <c r="F34" t="str">
        <f t="shared" si="0"/>
        <v>A0106025,</v>
      </c>
    </row>
    <row r="35" spans="2:6">
      <c r="B35" t="s">
        <v>88</v>
      </c>
      <c r="C35" t="s">
        <v>89</v>
      </c>
      <c r="D35">
        <v>34</v>
      </c>
      <c r="F35" t="str">
        <f t="shared" si="0"/>
        <v>A0105060,</v>
      </c>
    </row>
    <row r="36" spans="2:6">
      <c r="B36" t="s">
        <v>90</v>
      </c>
      <c r="C36" t="s">
        <v>91</v>
      </c>
      <c r="D36">
        <v>35</v>
      </c>
      <c r="F36" t="str">
        <f t="shared" si="0"/>
        <v>A0105061,</v>
      </c>
    </row>
    <row r="37" spans="2:6">
      <c r="B37" t="s">
        <v>92</v>
      </c>
      <c r="C37" t="s">
        <v>93</v>
      </c>
      <c r="D37">
        <v>36</v>
      </c>
      <c r="F37" t="str">
        <f t="shared" si="0"/>
        <v>A0304023,</v>
      </c>
    </row>
    <row r="38" spans="2:6">
      <c r="B38" t="s">
        <v>94</v>
      </c>
      <c r="C38" t="s">
        <v>95</v>
      </c>
      <c r="D38">
        <v>37</v>
      </c>
      <c r="F38" t="str">
        <f t="shared" si="0"/>
        <v>A1304001,</v>
      </c>
    </row>
    <row r="39" spans="2:6">
      <c r="B39" t="s">
        <v>96</v>
      </c>
      <c r="C39" t="s">
        <v>97</v>
      </c>
      <c r="D39">
        <v>38</v>
      </c>
      <c r="F39" t="str">
        <f t="shared" si="0"/>
        <v>A0304024,</v>
      </c>
    </row>
    <row r="40" spans="2:6">
      <c r="B40" t="s">
        <v>98</v>
      </c>
      <c r="C40" t="s">
        <v>99</v>
      </c>
      <c r="D40">
        <v>39</v>
      </c>
      <c r="F40" t="str">
        <f t="shared" si="0"/>
        <v>A0304025,</v>
      </c>
    </row>
    <row r="41" spans="2:6">
      <c r="B41" t="s">
        <v>100</v>
      </c>
      <c r="C41" t="s">
        <v>101</v>
      </c>
      <c r="D41">
        <v>40</v>
      </c>
      <c r="F41" t="str">
        <f t="shared" si="0"/>
        <v>A0304026,</v>
      </c>
    </row>
    <row r="42" spans="2:6">
      <c r="B42" t="s">
        <v>102</v>
      </c>
      <c r="C42" s="45" t="s">
        <v>103</v>
      </c>
      <c r="D42">
        <v>41</v>
      </c>
      <c r="F42" t="str">
        <f t="shared" si="0"/>
        <v>A0304034,</v>
      </c>
    </row>
    <row r="43" spans="2:6">
      <c r="B43" t="s">
        <v>104</v>
      </c>
      <c r="C43" t="s">
        <v>105</v>
      </c>
      <c r="D43">
        <v>42</v>
      </c>
      <c r="F43" t="str">
        <f t="shared" si="0"/>
        <v>A1303061,</v>
      </c>
    </row>
    <row r="44" spans="2:6">
      <c r="B44" t="s">
        <v>106</v>
      </c>
      <c r="C44" t="s">
        <v>107</v>
      </c>
      <c r="D44">
        <v>43</v>
      </c>
      <c r="F44" t="str">
        <f t="shared" si="0"/>
        <v>A1303062,</v>
      </c>
    </row>
    <row r="45" spans="2:6">
      <c r="B45" t="s">
        <v>108</v>
      </c>
      <c r="C45" t="s">
        <v>109</v>
      </c>
      <c r="D45">
        <v>44</v>
      </c>
      <c r="F45" t="str">
        <f t="shared" si="0"/>
        <v>A0105005,</v>
      </c>
    </row>
    <row r="46" spans="2:6">
      <c r="B46" t="s">
        <v>110</v>
      </c>
      <c r="C46" t="s">
        <v>111</v>
      </c>
      <c r="D46">
        <v>45</v>
      </c>
      <c r="F46" t="str">
        <f t="shared" si="0"/>
        <v>A0105006,</v>
      </c>
    </row>
    <row r="47" spans="2:6">
      <c r="B47" t="s">
        <v>112</v>
      </c>
      <c r="C47" t="s">
        <v>113</v>
      </c>
      <c r="D47">
        <v>46</v>
      </c>
      <c r="F47" t="str">
        <f t="shared" si="0"/>
        <v>A0105007,</v>
      </c>
    </row>
    <row r="48" spans="2:6">
      <c r="B48" t="s">
        <v>114</v>
      </c>
      <c r="C48" t="s">
        <v>115</v>
      </c>
      <c r="D48">
        <v>47</v>
      </c>
      <c r="F48" t="str">
        <f t="shared" si="0"/>
        <v>A0105008,</v>
      </c>
    </row>
    <row r="49" spans="2:6">
      <c r="B49" t="s">
        <v>116</v>
      </c>
      <c r="C49" t="s">
        <v>117</v>
      </c>
      <c r="D49">
        <v>48</v>
      </c>
      <c r="F49" t="str">
        <f t="shared" si="0"/>
        <v>A0105009,</v>
      </c>
    </row>
    <row r="50" spans="2:6">
      <c r="B50" t="s">
        <v>118</v>
      </c>
      <c r="C50" t="s">
        <v>119</v>
      </c>
      <c r="D50">
        <v>49</v>
      </c>
      <c r="F50" t="str">
        <f t="shared" si="0"/>
        <v>A0105010,</v>
      </c>
    </row>
    <row r="51" spans="2:6">
      <c r="B51" t="s">
        <v>120</v>
      </c>
      <c r="C51" t="s">
        <v>121</v>
      </c>
      <c r="D51">
        <v>50</v>
      </c>
      <c r="F51" t="str">
        <f t="shared" si="0"/>
        <v>A0105011,</v>
      </c>
    </row>
    <row r="52" spans="2:6">
      <c r="B52" t="s">
        <v>122</v>
      </c>
      <c r="C52" t="s">
        <v>123</v>
      </c>
      <c r="D52">
        <v>51</v>
      </c>
      <c r="F52" t="str">
        <f t="shared" si="0"/>
        <v>A0105012,</v>
      </c>
    </row>
    <row r="53" spans="2:6">
      <c r="B53" t="s">
        <v>124</v>
      </c>
      <c r="C53" t="s">
        <v>125</v>
      </c>
      <c r="D53">
        <v>52</v>
      </c>
      <c r="F53" t="str">
        <f t="shared" si="0"/>
        <v>A0105013,</v>
      </c>
    </row>
    <row r="54" spans="2:6">
      <c r="B54" t="s">
        <v>126</v>
      </c>
      <c r="C54" t="s">
        <v>127</v>
      </c>
      <c r="D54">
        <v>53</v>
      </c>
      <c r="F54" t="str">
        <f t="shared" si="0"/>
        <v>A0304004,</v>
      </c>
    </row>
    <row r="55" spans="2:6">
      <c r="B55" t="s">
        <v>128</v>
      </c>
      <c r="C55" t="s">
        <v>129</v>
      </c>
      <c r="D55">
        <v>54</v>
      </c>
      <c r="F55" t="str">
        <f t="shared" si="0"/>
        <v>A0304005,</v>
      </c>
    </row>
    <row r="56" spans="2:6">
      <c r="B56" t="s">
        <v>130</v>
      </c>
      <c r="C56" t="s">
        <v>131</v>
      </c>
      <c r="D56">
        <v>55</v>
      </c>
      <c r="F56" t="str">
        <f t="shared" si="0"/>
        <v>A0304006,</v>
      </c>
    </row>
    <row r="57" spans="2:6">
      <c r="B57" t="s">
        <v>132</v>
      </c>
      <c r="C57" t="s">
        <v>133</v>
      </c>
      <c r="D57">
        <v>56</v>
      </c>
      <c r="F57" t="str">
        <f t="shared" si="0"/>
        <v>A0304007,</v>
      </c>
    </row>
    <row r="58" spans="2:6">
      <c r="B58" t="s">
        <v>134</v>
      </c>
      <c r="C58" t="s">
        <v>135</v>
      </c>
      <c r="D58">
        <v>57</v>
      </c>
      <c r="F58" t="str">
        <f t="shared" si="0"/>
        <v>A0304008,</v>
      </c>
    </row>
    <row r="59" spans="2:6">
      <c r="B59" t="s">
        <v>136</v>
      </c>
      <c r="C59" t="s">
        <v>137</v>
      </c>
      <c r="D59">
        <v>58</v>
      </c>
      <c r="F59" t="str">
        <f t="shared" si="0"/>
        <v>A0304009,</v>
      </c>
    </row>
    <row r="60" spans="2:6">
      <c r="B60" t="s">
        <v>138</v>
      </c>
      <c r="C60" t="s">
        <v>139</v>
      </c>
      <c r="D60">
        <v>59</v>
      </c>
      <c r="F60" t="str">
        <f t="shared" si="0"/>
        <v>A0304010,</v>
      </c>
    </row>
    <row r="61" spans="2:6">
      <c r="B61" t="s">
        <v>140</v>
      </c>
      <c r="C61" t="s">
        <v>141</v>
      </c>
      <c r="D61">
        <v>60</v>
      </c>
      <c r="F61" t="str">
        <f t="shared" si="0"/>
        <v>A0304011,</v>
      </c>
    </row>
    <row r="62" spans="2:6">
      <c r="B62" t="s">
        <v>142</v>
      </c>
      <c r="C62" t="s">
        <v>143</v>
      </c>
      <c r="D62">
        <v>61</v>
      </c>
      <c r="F62" t="str">
        <f t="shared" si="0"/>
        <v>A0304012,</v>
      </c>
    </row>
    <row r="63" spans="2:6">
      <c r="B63" t="s">
        <v>144</v>
      </c>
      <c r="C63" s="46" t="s">
        <v>145</v>
      </c>
      <c r="D63">
        <v>62</v>
      </c>
      <c r="F63" t="str">
        <f t="shared" si="0"/>
        <v>A0404001,</v>
      </c>
    </row>
    <row r="64" spans="2:6">
      <c r="B64" t="s">
        <v>146</v>
      </c>
      <c r="C64" t="s">
        <v>147</v>
      </c>
      <c r="D64">
        <v>63</v>
      </c>
      <c r="F64" t="str">
        <f t="shared" si="0"/>
        <v>A0403025,</v>
      </c>
    </row>
    <row r="65" spans="2:6">
      <c r="B65" t="s">
        <v>148</v>
      </c>
      <c r="C65" t="s">
        <v>149</v>
      </c>
      <c r="D65">
        <v>64</v>
      </c>
      <c r="F65" t="str">
        <f t="shared" si="0"/>
        <v>A0403026,</v>
      </c>
    </row>
    <row r="66" spans="2:6">
      <c r="B66" t="s">
        <v>150</v>
      </c>
      <c r="C66" t="s">
        <v>151</v>
      </c>
      <c r="D66">
        <v>65</v>
      </c>
      <c r="F66" t="str">
        <f t="shared" si="0"/>
        <v>A0403027,</v>
      </c>
    </row>
    <row r="67" spans="2:6">
      <c r="B67" t="s">
        <v>152</v>
      </c>
      <c r="C67" t="s">
        <v>153</v>
      </c>
      <c r="D67">
        <v>66</v>
      </c>
      <c r="F67" t="str">
        <f t="shared" ref="F67:F108" si="2">B67&amp;","</f>
        <v>A0403028,</v>
      </c>
    </row>
    <row r="68" spans="2:6">
      <c r="B68" t="s">
        <v>154</v>
      </c>
      <c r="C68" t="s">
        <v>155</v>
      </c>
      <c r="D68">
        <v>67</v>
      </c>
      <c r="F68" t="str">
        <f t="shared" si="2"/>
        <v>A0304028,</v>
      </c>
    </row>
    <row r="69" spans="2:6">
      <c r="B69" t="s">
        <v>156</v>
      </c>
      <c r="C69" s="45" t="s">
        <v>157</v>
      </c>
      <c r="D69">
        <v>68</v>
      </c>
      <c r="F69" t="str">
        <f t="shared" si="2"/>
        <v>A0304029,</v>
      </c>
    </row>
    <row r="70" spans="2:6">
      <c r="B70" t="s">
        <v>158</v>
      </c>
      <c r="C70" s="45" t="s">
        <v>159</v>
      </c>
      <c r="D70">
        <v>69</v>
      </c>
      <c r="F70" t="str">
        <f t="shared" si="2"/>
        <v>A0304030,</v>
      </c>
    </row>
    <row r="71" spans="2:6">
      <c r="B71" t="s">
        <v>160</v>
      </c>
      <c r="C71" t="s">
        <v>161</v>
      </c>
      <c r="D71">
        <v>70</v>
      </c>
      <c r="F71" t="str">
        <f t="shared" si="2"/>
        <v>A0304031,</v>
      </c>
    </row>
    <row r="72" spans="1:6">
      <c r="A72" t="s">
        <v>162</v>
      </c>
      <c r="B72" t="s">
        <v>163</v>
      </c>
      <c r="C72" t="s">
        <v>164</v>
      </c>
      <c r="D72">
        <v>71</v>
      </c>
      <c r="F72" t="str">
        <f t="shared" si="2"/>
        <v>B0302001,</v>
      </c>
    </row>
    <row r="73" spans="2:6">
      <c r="B73" t="s">
        <v>165</v>
      </c>
      <c r="C73" s="45" t="s">
        <v>166</v>
      </c>
      <c r="D73">
        <v>72</v>
      </c>
      <c r="F73" t="str">
        <f t="shared" si="2"/>
        <v>B0105069,</v>
      </c>
    </row>
    <row r="74" spans="2:6">
      <c r="B74" t="s">
        <v>167</v>
      </c>
      <c r="C74" t="s">
        <v>168</v>
      </c>
      <c r="D74">
        <v>73</v>
      </c>
      <c r="F74" t="str">
        <f t="shared" si="2"/>
        <v>B0106018,</v>
      </c>
    </row>
    <row r="75" spans="2:6">
      <c r="B75" t="s">
        <v>169</v>
      </c>
      <c r="C75" t="s">
        <v>170</v>
      </c>
      <c r="D75">
        <v>74</v>
      </c>
      <c r="F75" t="str">
        <f t="shared" si="2"/>
        <v>B0105068,</v>
      </c>
    </row>
    <row r="76" spans="2:6">
      <c r="B76" t="s">
        <v>171</v>
      </c>
      <c r="C76" t="s">
        <v>172</v>
      </c>
      <c r="D76">
        <v>75</v>
      </c>
      <c r="F76" t="str">
        <f t="shared" si="2"/>
        <v>B0106017,</v>
      </c>
    </row>
    <row r="77" spans="2:6">
      <c r="B77" t="s">
        <v>173</v>
      </c>
      <c r="C77" t="s">
        <v>174</v>
      </c>
      <c r="D77">
        <v>76</v>
      </c>
      <c r="F77" t="str">
        <f t="shared" si="2"/>
        <v>B0105085,</v>
      </c>
    </row>
    <row r="78" spans="2:6">
      <c r="B78" t="s">
        <v>175</v>
      </c>
      <c r="C78" t="s">
        <v>176</v>
      </c>
      <c r="D78">
        <v>77</v>
      </c>
      <c r="F78" t="str">
        <f t="shared" si="2"/>
        <v>B0105090,</v>
      </c>
    </row>
    <row r="79" spans="2:6">
      <c r="B79" t="s">
        <v>177</v>
      </c>
      <c r="C79" t="s">
        <v>178</v>
      </c>
      <c r="D79">
        <v>78</v>
      </c>
      <c r="F79" t="str">
        <f t="shared" si="2"/>
        <v>B0105067,</v>
      </c>
    </row>
    <row r="80" spans="2:6">
      <c r="B80" t="s">
        <v>179</v>
      </c>
      <c r="C80" t="s">
        <v>180</v>
      </c>
      <c r="D80">
        <v>79</v>
      </c>
      <c r="F80" t="str">
        <f t="shared" si="2"/>
        <v>B0303021,</v>
      </c>
    </row>
    <row r="81" spans="2:6">
      <c r="B81" t="s">
        <v>181</v>
      </c>
      <c r="C81" t="s">
        <v>182</v>
      </c>
      <c r="D81">
        <v>80</v>
      </c>
      <c r="F81" t="str">
        <f t="shared" si="2"/>
        <v>B0303020,</v>
      </c>
    </row>
    <row r="82" spans="2:6">
      <c r="B82" t="s">
        <v>183</v>
      </c>
      <c r="C82" t="s">
        <v>184</v>
      </c>
      <c r="D82">
        <v>81</v>
      </c>
      <c r="F82" t="str">
        <f t="shared" si="2"/>
        <v>B0303012,</v>
      </c>
    </row>
    <row r="83" spans="2:6">
      <c r="B83" t="s">
        <v>185</v>
      </c>
      <c r="C83" t="s">
        <v>186</v>
      </c>
      <c r="D83">
        <v>82</v>
      </c>
      <c r="F83" t="str">
        <f t="shared" si="2"/>
        <v>B0303013,</v>
      </c>
    </row>
    <row r="84" spans="2:6">
      <c r="B84" t="s">
        <v>187</v>
      </c>
      <c r="C84" t="s">
        <v>188</v>
      </c>
      <c r="D84">
        <v>83</v>
      </c>
      <c r="F84" t="str">
        <f t="shared" si="2"/>
        <v>B0303014,</v>
      </c>
    </row>
    <row r="85" spans="2:6">
      <c r="B85" t="s">
        <v>189</v>
      </c>
      <c r="C85" t="s">
        <v>190</v>
      </c>
      <c r="D85">
        <v>84</v>
      </c>
      <c r="F85" t="str">
        <f t="shared" si="2"/>
        <v>B0304001,</v>
      </c>
    </row>
    <row r="86" spans="2:6">
      <c r="B86" t="s">
        <v>191</v>
      </c>
      <c r="C86" t="s">
        <v>192</v>
      </c>
      <c r="D86">
        <v>85</v>
      </c>
      <c r="F86" t="str">
        <f t="shared" si="2"/>
        <v>C0206003,</v>
      </c>
    </row>
    <row r="87" spans="2:6">
      <c r="B87" t="s">
        <v>193</v>
      </c>
      <c r="C87" t="s">
        <v>194</v>
      </c>
      <c r="D87">
        <v>86</v>
      </c>
      <c r="F87" t="str">
        <f t="shared" si="2"/>
        <v>B0104146,</v>
      </c>
    </row>
    <row r="88" spans="2:6">
      <c r="B88" t="s">
        <v>195</v>
      </c>
      <c r="C88" t="s">
        <v>196</v>
      </c>
      <c r="D88">
        <v>87</v>
      </c>
      <c r="F88" t="str">
        <f t="shared" si="2"/>
        <v>B0104147,</v>
      </c>
    </row>
    <row r="89" spans="2:6">
      <c r="B89" t="s">
        <v>197</v>
      </c>
      <c r="C89" t="s">
        <v>198</v>
      </c>
      <c r="D89">
        <v>88</v>
      </c>
      <c r="F89" t="str">
        <f t="shared" si="2"/>
        <v>B0104148,</v>
      </c>
    </row>
    <row r="90" spans="2:6">
      <c r="B90" t="s">
        <v>199</v>
      </c>
      <c r="C90" t="s">
        <v>200</v>
      </c>
      <c r="D90">
        <v>89</v>
      </c>
      <c r="F90" t="str">
        <f t="shared" si="2"/>
        <v>B0105079,</v>
      </c>
    </row>
    <row r="91" spans="2:6">
      <c r="B91" t="s">
        <v>201</v>
      </c>
      <c r="C91" t="s">
        <v>202</v>
      </c>
      <c r="D91">
        <v>90</v>
      </c>
      <c r="F91" t="str">
        <f t="shared" si="2"/>
        <v>B0404001,</v>
      </c>
    </row>
    <row r="92" spans="2:6">
      <c r="B92" t="s">
        <v>203</v>
      </c>
      <c r="C92" t="s">
        <v>204</v>
      </c>
      <c r="D92">
        <v>91</v>
      </c>
      <c r="F92" t="str">
        <f t="shared" si="2"/>
        <v>B0403003,</v>
      </c>
    </row>
    <row r="93" spans="2:6">
      <c r="B93" t="s">
        <v>205</v>
      </c>
      <c r="C93" t="s">
        <v>206</v>
      </c>
      <c r="D93">
        <v>92</v>
      </c>
      <c r="F93" t="str">
        <f t="shared" si="2"/>
        <v>B0403004,</v>
      </c>
    </row>
    <row r="94" spans="2:6">
      <c r="B94" t="s">
        <v>207</v>
      </c>
      <c r="C94" t="s">
        <v>208</v>
      </c>
      <c r="D94">
        <v>93</v>
      </c>
      <c r="F94" t="str">
        <f t="shared" si="2"/>
        <v>B0403005,</v>
      </c>
    </row>
    <row r="95" spans="2:6">
      <c r="B95" t="s">
        <v>209</v>
      </c>
      <c r="C95" t="s">
        <v>210</v>
      </c>
      <c r="D95">
        <v>94</v>
      </c>
      <c r="F95" t="str">
        <f t="shared" si="2"/>
        <v>B0403006,</v>
      </c>
    </row>
    <row r="96" spans="2:6">
      <c r="B96" t="s">
        <v>211</v>
      </c>
      <c r="C96" t="s">
        <v>212</v>
      </c>
      <c r="D96">
        <v>95</v>
      </c>
      <c r="F96" t="str">
        <f t="shared" si="2"/>
        <v>B0104137,</v>
      </c>
    </row>
    <row r="97" spans="2:6">
      <c r="B97" t="s">
        <v>213</v>
      </c>
      <c r="C97" t="s">
        <v>214</v>
      </c>
      <c r="D97">
        <v>96</v>
      </c>
      <c r="F97" t="str">
        <f t="shared" si="2"/>
        <v>B0105063,</v>
      </c>
    </row>
    <row r="98" spans="2:6">
      <c r="B98" t="s">
        <v>215</v>
      </c>
      <c r="C98" t="s">
        <v>216</v>
      </c>
      <c r="D98">
        <v>97</v>
      </c>
      <c r="F98" t="str">
        <f t="shared" si="2"/>
        <v>B0104107,</v>
      </c>
    </row>
    <row r="99" spans="2:6">
      <c r="B99" t="s">
        <v>217</v>
      </c>
      <c r="C99" t="s">
        <v>218</v>
      </c>
      <c r="D99">
        <v>98</v>
      </c>
      <c r="F99" t="str">
        <f t="shared" si="2"/>
        <v>B0104108,</v>
      </c>
    </row>
    <row r="100" spans="2:6">
      <c r="B100" t="s">
        <v>219</v>
      </c>
      <c r="C100" t="s">
        <v>220</v>
      </c>
      <c r="D100">
        <v>99</v>
      </c>
      <c r="F100" t="str">
        <f t="shared" si="2"/>
        <v>B0104109,</v>
      </c>
    </row>
    <row r="101" spans="2:6">
      <c r="B101" t="s">
        <v>221</v>
      </c>
      <c r="C101" t="s">
        <v>222</v>
      </c>
      <c r="D101">
        <v>100</v>
      </c>
      <c r="F101" t="str">
        <f t="shared" si="2"/>
        <v>B0104110,</v>
      </c>
    </row>
    <row r="102" spans="2:6">
      <c r="B102" t="s">
        <v>223</v>
      </c>
      <c r="C102" t="s">
        <v>224</v>
      </c>
      <c r="D102">
        <v>101</v>
      </c>
      <c r="F102" t="str">
        <f t="shared" si="2"/>
        <v>B0104111,</v>
      </c>
    </row>
    <row r="103" spans="2:6">
      <c r="B103" t="s">
        <v>225</v>
      </c>
      <c r="C103" t="s">
        <v>226</v>
      </c>
      <c r="D103">
        <v>102</v>
      </c>
      <c r="F103" t="str">
        <f t="shared" si="2"/>
        <v>B0303003,</v>
      </c>
    </row>
    <row r="104" spans="2:6">
      <c r="B104" t="s">
        <v>227</v>
      </c>
      <c r="C104" t="s">
        <v>228</v>
      </c>
      <c r="D104">
        <v>103</v>
      </c>
      <c r="F104" t="str">
        <f t="shared" si="2"/>
        <v>B0303004,</v>
      </c>
    </row>
    <row r="105" spans="2:6">
      <c r="B105" t="s">
        <v>229</v>
      </c>
      <c r="C105" t="s">
        <v>230</v>
      </c>
      <c r="D105">
        <v>104</v>
      </c>
      <c r="F105" t="str">
        <f t="shared" si="2"/>
        <v>B0303005,</v>
      </c>
    </row>
    <row r="106" spans="2:6">
      <c r="B106" t="s">
        <v>231</v>
      </c>
      <c r="C106" t="s">
        <v>232</v>
      </c>
      <c r="D106">
        <v>105</v>
      </c>
      <c r="F106" t="str">
        <f t="shared" si="2"/>
        <v>B0303006,</v>
      </c>
    </row>
    <row r="107" spans="2:6">
      <c r="B107" t="s">
        <v>233</v>
      </c>
      <c r="C107" t="s">
        <v>234</v>
      </c>
      <c r="D107">
        <v>106</v>
      </c>
      <c r="F107" t="str">
        <f t="shared" si="2"/>
        <v>B0304003,</v>
      </c>
    </row>
    <row r="108" spans="2:6">
      <c r="B108" t="s">
        <v>235</v>
      </c>
      <c r="C108" t="s">
        <v>236</v>
      </c>
      <c r="D108">
        <v>107</v>
      </c>
      <c r="F108" t="str">
        <f t="shared" si="2"/>
        <v>C0409002,</v>
      </c>
    </row>
  </sheetData>
  <conditionalFormatting sqref="B2:B107">
    <cfRule type="duplicateValues" dxfId="0" priority="6"/>
  </conditionalFormatting>
  <conditionalFormatting sqref="F$1:F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Z109"/>
  <sheetViews>
    <sheetView zoomScale="80" zoomScaleNormal="80" topLeftCell="A2" workbookViewId="0">
      <pane xSplit="1" ySplit="1" topLeftCell="B3" activePane="bottomRight" state="frozen"/>
      <selection/>
      <selection pane="topRight"/>
      <selection pane="bottomLeft"/>
      <selection pane="bottomRight" activeCell="A2" sqref="A2:U109"/>
    </sheetView>
  </sheetViews>
  <sheetFormatPr defaultColWidth="9" defaultRowHeight="16.5"/>
  <cols>
    <col min="1" max="1" width="39.75" style="1" customWidth="1"/>
    <col min="2" max="21" width="12.625" style="1" customWidth="1"/>
    <col min="22" max="22" width="1.625" customWidth="1"/>
    <col min="23" max="26" width="12.625" style="1" customWidth="1"/>
    <col min="76" max="76" width="17.25" customWidth="1"/>
    <col min="77" max="77" width="18.375" customWidth="1"/>
    <col min="78" max="97" width="9.125" customWidth="1"/>
    <col min="98" max="98" width="9.625" customWidth="1"/>
    <col min="99" max="100" width="9.125" customWidth="1"/>
  </cols>
  <sheetData>
    <row r="2" s="43" customFormat="1" spans="1:26">
      <c r="A2" s="3" t="s">
        <v>237</v>
      </c>
      <c r="B2" s="9" t="s">
        <v>238</v>
      </c>
      <c r="C2" s="9" t="s">
        <v>239</v>
      </c>
      <c r="D2" s="9" t="s">
        <v>240</v>
      </c>
      <c r="E2" s="9" t="s">
        <v>241</v>
      </c>
      <c r="F2" s="9" t="s">
        <v>242</v>
      </c>
      <c r="G2" s="9" t="s">
        <v>243</v>
      </c>
      <c r="H2" s="9" t="s">
        <v>244</v>
      </c>
      <c r="I2" s="9" t="s">
        <v>245</v>
      </c>
      <c r="J2" s="9" t="s">
        <v>246</v>
      </c>
      <c r="K2" s="9" t="s">
        <v>247</v>
      </c>
      <c r="L2" s="9" t="s">
        <v>248</v>
      </c>
      <c r="M2" s="9" t="s">
        <v>249</v>
      </c>
      <c r="N2" s="9" t="s">
        <v>250</v>
      </c>
      <c r="O2" s="9" t="s">
        <v>251</v>
      </c>
      <c r="P2" s="9" t="s">
        <v>252</v>
      </c>
      <c r="Q2" s="9" t="s">
        <v>253</v>
      </c>
      <c r="R2" s="9" t="s">
        <v>254</v>
      </c>
      <c r="S2" s="9" t="s">
        <v>255</v>
      </c>
      <c r="T2" s="9" t="s">
        <v>256</v>
      </c>
      <c r="U2" s="9" t="s">
        <v>257</v>
      </c>
      <c r="W2" s="9" t="s">
        <v>258</v>
      </c>
      <c r="X2" s="9" t="s">
        <v>259</v>
      </c>
      <c r="Y2" s="9" t="s">
        <v>260</v>
      </c>
      <c r="Z2" s="9" t="s">
        <v>261</v>
      </c>
    </row>
    <row r="3" hidden="1" spans="1:26">
      <c r="A3" s="38" t="s">
        <v>2</v>
      </c>
      <c r="B3" s="7">
        <v>-120654.99</v>
      </c>
      <c r="C3" s="7">
        <v>-73307.11</v>
      </c>
      <c r="D3" s="7">
        <v>48325.56</v>
      </c>
      <c r="E3" s="7">
        <v>255003.81</v>
      </c>
      <c r="F3" s="7">
        <v>437000.27</v>
      </c>
      <c r="G3" s="7">
        <v>1517698.89</v>
      </c>
      <c r="H3" s="7">
        <v>380114.62</v>
      </c>
      <c r="I3" s="7">
        <v>2044856.68</v>
      </c>
      <c r="J3" s="7">
        <v>824663.57</v>
      </c>
      <c r="K3" s="7">
        <v>493510.65</v>
      </c>
      <c r="L3" s="7">
        <v>-259180.77</v>
      </c>
      <c r="M3" s="7">
        <v>470099.38</v>
      </c>
      <c r="N3" s="7">
        <v>254724.65</v>
      </c>
      <c r="O3" s="7">
        <v>689685.67</v>
      </c>
      <c r="P3" s="7">
        <v>16740.6</v>
      </c>
      <c r="Q3" s="7">
        <v>-325742.94</v>
      </c>
      <c r="R3" s="7">
        <v>495769.29</v>
      </c>
      <c r="S3" s="7">
        <v>495097.04</v>
      </c>
      <c r="T3" s="7">
        <v>-87102.6</v>
      </c>
      <c r="U3" s="7">
        <v>-146312.4</v>
      </c>
      <c r="W3" s="7">
        <f t="shared" ref="W3:W34" si="0">MIN(B3:U3)</f>
        <v>-325742.94</v>
      </c>
      <c r="X3" s="7">
        <f t="shared" ref="X3:X34" si="1">AVERAGE(B3:U3)</f>
        <v>370549.4935</v>
      </c>
      <c r="Y3" s="7">
        <f>_xlfn.PERCENTILE.INC(B3:U3,0.5)</f>
        <v>317559.215</v>
      </c>
      <c r="Z3" s="7">
        <f t="shared" ref="Z3:Z34" si="2">MAX(B3:U3)</f>
        <v>2044856.68</v>
      </c>
    </row>
    <row r="4" hidden="1" spans="1:26">
      <c r="A4" s="38" t="s">
        <v>4</v>
      </c>
      <c r="B4" s="7">
        <v>-70898.25</v>
      </c>
      <c r="C4" s="7">
        <v>-248837.76</v>
      </c>
      <c r="D4" s="7">
        <v>107488.05</v>
      </c>
      <c r="E4" s="7">
        <v>146077.83</v>
      </c>
      <c r="F4" s="7">
        <v>262299.12</v>
      </c>
      <c r="G4" s="7">
        <v>733333.83</v>
      </c>
      <c r="H4" s="7">
        <v>336781.16</v>
      </c>
      <c r="I4" s="7">
        <v>1256902.46</v>
      </c>
      <c r="J4" s="7">
        <v>723102.44</v>
      </c>
      <c r="K4" s="7">
        <v>-216483.35</v>
      </c>
      <c r="L4" s="7">
        <v>-328202.66</v>
      </c>
      <c r="M4" s="7">
        <v>-127089.67</v>
      </c>
      <c r="N4" s="7">
        <v>160955.34</v>
      </c>
      <c r="O4" s="7">
        <v>434511.96</v>
      </c>
      <c r="P4" s="7">
        <v>-649522.39</v>
      </c>
      <c r="Q4" s="7">
        <v>-450123.43</v>
      </c>
      <c r="R4" s="7">
        <v>653993.74</v>
      </c>
      <c r="S4" s="7">
        <v>386353.95</v>
      </c>
      <c r="T4" s="7">
        <v>-36471.46</v>
      </c>
      <c r="U4" s="7">
        <v>-1080913.28</v>
      </c>
      <c r="W4" s="7">
        <f t="shared" si="0"/>
        <v>-1080913.28</v>
      </c>
      <c r="X4" s="7">
        <f t="shared" si="1"/>
        <v>99662.8815</v>
      </c>
      <c r="Y4" s="7">
        <f>_xlfn.PERCENTILE.INC(B4:U4,0.5)</f>
        <v>126782.94</v>
      </c>
      <c r="Z4" s="7">
        <f t="shared" si="2"/>
        <v>1256902.46</v>
      </c>
    </row>
    <row r="5" hidden="1" spans="1:26">
      <c r="A5" s="38" t="s">
        <v>7</v>
      </c>
      <c r="B5" s="7">
        <v>289560.99</v>
      </c>
      <c r="C5" s="7">
        <v>419522.33</v>
      </c>
      <c r="D5" s="7">
        <v>13000.23</v>
      </c>
      <c r="E5" s="7">
        <v>371118.86</v>
      </c>
      <c r="F5" s="7">
        <v>367520.41</v>
      </c>
      <c r="G5" s="7">
        <v>888650.67</v>
      </c>
      <c r="H5" s="7">
        <v>152535.81</v>
      </c>
      <c r="I5" s="7">
        <v>1559976.8</v>
      </c>
      <c r="J5" s="7">
        <v>305242.96</v>
      </c>
      <c r="K5" s="7">
        <v>872141.94</v>
      </c>
      <c r="L5" s="7">
        <v>374503.36</v>
      </c>
      <c r="M5" s="7">
        <v>865529.54</v>
      </c>
      <c r="N5" s="7">
        <v>222477.34</v>
      </c>
      <c r="O5" s="7">
        <v>440157.71</v>
      </c>
      <c r="P5" s="7">
        <v>823442.78</v>
      </c>
      <c r="Q5" s="7">
        <v>660585.81</v>
      </c>
      <c r="R5" s="7">
        <v>304929.46</v>
      </c>
      <c r="S5" s="7">
        <v>349396.26</v>
      </c>
      <c r="T5" s="7">
        <v>199565.03</v>
      </c>
      <c r="U5" s="7">
        <v>906215.97</v>
      </c>
      <c r="W5" s="7">
        <f t="shared" si="0"/>
        <v>13000.23</v>
      </c>
      <c r="X5" s="7">
        <f t="shared" si="1"/>
        <v>519303.713</v>
      </c>
      <c r="Y5" s="7">
        <f>_xlfn.PERCENTILE.INC(B5:U5,0.5)</f>
        <v>372811.11</v>
      </c>
      <c r="Z5" s="7">
        <f t="shared" si="2"/>
        <v>1559976.8</v>
      </c>
    </row>
    <row r="6" spans="1:26">
      <c r="A6" s="31" t="s">
        <v>10</v>
      </c>
      <c r="B6" s="8">
        <v>1.1241</v>
      </c>
      <c r="C6" s="8">
        <v>1.0273</v>
      </c>
      <c r="D6" s="8">
        <v>0.926</v>
      </c>
      <c r="E6" s="8">
        <v>0.7717</v>
      </c>
      <c r="F6" s="8">
        <v>0.6637</v>
      </c>
      <c r="G6" s="8">
        <v>0.4585</v>
      </c>
      <c r="H6" s="8">
        <v>0.6686</v>
      </c>
      <c r="I6" s="8">
        <v>0.4623</v>
      </c>
      <c r="J6" s="8">
        <v>0.5605</v>
      </c>
      <c r="K6" s="8">
        <v>0.6895</v>
      </c>
      <c r="L6" s="8">
        <v>1.1867</v>
      </c>
      <c r="M6" s="8">
        <v>0.6242</v>
      </c>
      <c r="N6" s="8">
        <v>0.7071</v>
      </c>
      <c r="O6" s="8">
        <v>0.7144</v>
      </c>
      <c r="P6" s="8">
        <v>1.06</v>
      </c>
      <c r="Q6" s="8">
        <v>1.4945</v>
      </c>
      <c r="R6" s="8">
        <v>0.683</v>
      </c>
      <c r="S6" s="8">
        <v>0.6185</v>
      </c>
      <c r="T6" s="8">
        <v>1.0846</v>
      </c>
      <c r="U6" s="8">
        <v>1.3152</v>
      </c>
      <c r="W6" s="8">
        <f t="shared" si="0"/>
        <v>0.4585</v>
      </c>
      <c r="X6" s="8">
        <f t="shared" si="1"/>
        <v>0.84202</v>
      </c>
      <c r="Y6" s="8">
        <f>_xlfn.PERCENTILE.INC(B6:U6,0.5)</f>
        <v>0.71075</v>
      </c>
      <c r="Z6" s="8">
        <f t="shared" si="2"/>
        <v>1.4945</v>
      </c>
    </row>
    <row r="7" hidden="1" spans="1:26">
      <c r="A7" s="38" t="s">
        <v>13</v>
      </c>
      <c r="B7" s="8">
        <v>0.7601</v>
      </c>
      <c r="C7" s="8">
        <v>0.3844</v>
      </c>
      <c r="D7" s="8">
        <v>0.6374</v>
      </c>
      <c r="E7" s="8">
        <v>0.3748</v>
      </c>
      <c r="F7" s="8">
        <v>0.3544</v>
      </c>
      <c r="G7" s="8">
        <v>0.1658</v>
      </c>
      <c r="H7" s="8">
        <v>0.2507</v>
      </c>
      <c r="I7" s="8">
        <v>0.178</v>
      </c>
      <c r="J7" s="8">
        <v>0.1522</v>
      </c>
      <c r="K7" s="8">
        <v>0.2237</v>
      </c>
      <c r="L7" s="8">
        <v>0.5233</v>
      </c>
      <c r="M7" s="8">
        <v>0.2642</v>
      </c>
      <c r="N7" s="8">
        <v>0.3542</v>
      </c>
      <c r="O7" s="8">
        <v>0.4009</v>
      </c>
      <c r="P7" s="8">
        <v>0.5729</v>
      </c>
      <c r="Q7" s="8">
        <v>0.8159</v>
      </c>
      <c r="R7" s="8">
        <v>0.2577</v>
      </c>
      <c r="S7" s="8">
        <v>0.3237</v>
      </c>
      <c r="T7" s="8">
        <v>0.5562</v>
      </c>
      <c r="U7" s="8">
        <v>0.6152</v>
      </c>
      <c r="W7" s="8">
        <f t="shared" si="0"/>
        <v>0.1522</v>
      </c>
      <c r="X7" s="8">
        <f t="shared" si="1"/>
        <v>0.408285</v>
      </c>
      <c r="Y7" s="8">
        <f>_xlfn.PERCENTILE.INC(B7:U7,0.5)</f>
        <v>0.3646</v>
      </c>
      <c r="Z7" s="8">
        <f t="shared" si="2"/>
        <v>0.8159</v>
      </c>
    </row>
    <row r="8" hidden="1" spans="1:26">
      <c r="A8" s="38" t="s">
        <v>16</v>
      </c>
      <c r="B8" s="8">
        <v>0.3351</v>
      </c>
      <c r="C8" s="8">
        <v>0.5322</v>
      </c>
      <c r="D8" s="8">
        <v>0.2399</v>
      </c>
      <c r="E8" s="8">
        <v>0.3076</v>
      </c>
      <c r="F8" s="8">
        <v>0.2986</v>
      </c>
      <c r="G8" s="8">
        <v>0.2798</v>
      </c>
      <c r="H8" s="8">
        <v>0.3863</v>
      </c>
      <c r="I8" s="8">
        <v>0.2496</v>
      </c>
      <c r="J8" s="8">
        <v>0.3671</v>
      </c>
      <c r="K8" s="8">
        <v>0.3542</v>
      </c>
      <c r="L8" s="8">
        <v>0.285</v>
      </c>
      <c r="M8" s="8">
        <v>0.3366</v>
      </c>
      <c r="N8" s="8">
        <v>0.3002</v>
      </c>
      <c r="O8" s="8">
        <v>0.2562</v>
      </c>
      <c r="P8" s="8">
        <v>0.4352</v>
      </c>
      <c r="Q8" s="8">
        <v>0.6761</v>
      </c>
      <c r="R8" s="8">
        <v>0.1587</v>
      </c>
      <c r="S8" s="8">
        <v>0.259</v>
      </c>
      <c r="T8" s="8">
        <v>0.2734</v>
      </c>
      <c r="U8" s="8">
        <v>0.6065</v>
      </c>
      <c r="W8" s="8">
        <f t="shared" si="0"/>
        <v>0.1587</v>
      </c>
      <c r="X8" s="8">
        <f t="shared" si="1"/>
        <v>0.346865</v>
      </c>
      <c r="Y8" s="8">
        <f>_xlfn.PERCENTILE.INC(B8:U8,0.5)</f>
        <v>0.3039</v>
      </c>
      <c r="Z8" s="8">
        <f t="shared" si="2"/>
        <v>0.6761</v>
      </c>
    </row>
    <row r="9" hidden="1" spans="1:26">
      <c r="A9" s="38" t="s">
        <v>19</v>
      </c>
      <c r="B9" s="8">
        <v>0.0289</v>
      </c>
      <c r="C9" s="8">
        <v>0.1107</v>
      </c>
      <c r="D9" s="8">
        <v>0.0487</v>
      </c>
      <c r="E9" s="8">
        <v>0.0893</v>
      </c>
      <c r="F9" s="8">
        <v>0.0107</v>
      </c>
      <c r="G9" s="8">
        <v>0.0129</v>
      </c>
      <c r="H9" s="8">
        <v>0.0316</v>
      </c>
      <c r="I9" s="8">
        <v>0.0346</v>
      </c>
      <c r="J9" s="8">
        <v>0.0411</v>
      </c>
      <c r="K9" s="8">
        <v>0.1115</v>
      </c>
      <c r="L9" s="8">
        <v>0.3784</v>
      </c>
      <c r="M9" s="8">
        <v>0.0235</v>
      </c>
      <c r="N9" s="8">
        <v>0.0528</v>
      </c>
      <c r="O9" s="8">
        <v>0.0573</v>
      </c>
      <c r="P9" s="8">
        <v>0.0519</v>
      </c>
      <c r="Q9" s="8">
        <v>0.0024</v>
      </c>
      <c r="R9" s="8">
        <v>0.2666</v>
      </c>
      <c r="S9" s="8">
        <v>0.0358</v>
      </c>
      <c r="T9" s="8">
        <v>0.2549</v>
      </c>
      <c r="U9" s="8">
        <v>0.0934</v>
      </c>
      <c r="W9" s="8">
        <f t="shared" si="0"/>
        <v>0.0024</v>
      </c>
      <c r="X9" s="8">
        <f t="shared" si="1"/>
        <v>0.08685</v>
      </c>
      <c r="Y9" s="8">
        <f>_xlfn.PERCENTILE.INC(B9:U9,0.5)</f>
        <v>0.0503</v>
      </c>
      <c r="Z9" s="8">
        <f t="shared" si="2"/>
        <v>0.3784</v>
      </c>
    </row>
    <row r="10" hidden="1" spans="1:26">
      <c r="A10" s="38" t="s">
        <v>22</v>
      </c>
      <c r="B10" s="7">
        <v>960927.06</v>
      </c>
      <c r="C10" s="7">
        <v>1980172.84</v>
      </c>
      <c r="D10" s="7">
        <v>684647.57</v>
      </c>
      <c r="E10" s="7">
        <v>1134176.2</v>
      </c>
      <c r="F10" s="7">
        <v>1389830.79</v>
      </c>
      <c r="G10" s="7">
        <v>2789478.77</v>
      </c>
      <c r="H10" s="7">
        <v>1191299.85</v>
      </c>
      <c r="I10" s="7">
        <v>3808973.34</v>
      </c>
      <c r="J10" s="7">
        <v>1886896.45</v>
      </c>
      <c r="K10" s="7">
        <v>1737453.52</v>
      </c>
      <c r="L10" s="7">
        <v>1104833.02</v>
      </c>
      <c r="M10" s="7">
        <v>1547859.02</v>
      </c>
      <c r="N10" s="7">
        <v>853889.25</v>
      </c>
      <c r="O10" s="7">
        <v>2360726.12</v>
      </c>
      <c r="P10" s="7">
        <v>901920.48</v>
      </c>
      <c r="Q10" s="7">
        <v>701220.03</v>
      </c>
      <c r="R10" s="7">
        <v>1623846.47</v>
      </c>
      <c r="S10" s="7">
        <v>1289695.31</v>
      </c>
      <c r="T10" s="7">
        <v>838939.79</v>
      </c>
      <c r="U10" s="7">
        <v>675876.35</v>
      </c>
      <c r="W10" s="7">
        <f t="shared" si="0"/>
        <v>675876.35</v>
      </c>
      <c r="X10" s="7">
        <f t="shared" si="1"/>
        <v>1473133.1115</v>
      </c>
      <c r="Y10" s="7">
        <f>_xlfn.PERCENTILE.INC(B10:U10,0.5)</f>
        <v>1240497.58</v>
      </c>
      <c r="Z10" s="7">
        <f t="shared" si="2"/>
        <v>3808973.34</v>
      </c>
    </row>
    <row r="11" hidden="1" spans="1:26">
      <c r="A11" s="38" t="s">
        <v>25</v>
      </c>
      <c r="B11" s="7">
        <v>306541.19</v>
      </c>
      <c r="C11" s="7">
        <v>912087.25</v>
      </c>
      <c r="D11" s="7">
        <v>395408.87</v>
      </c>
      <c r="E11" s="7">
        <v>551630.57</v>
      </c>
      <c r="F11" s="7">
        <v>733149.3</v>
      </c>
      <c r="G11" s="7">
        <v>1321890.51</v>
      </c>
      <c r="H11" s="7">
        <v>812191.6</v>
      </c>
      <c r="I11" s="7">
        <v>1893243.8</v>
      </c>
      <c r="J11" s="7">
        <v>1402690.2</v>
      </c>
      <c r="K11" s="7">
        <v>632511.72</v>
      </c>
      <c r="L11" s="7">
        <v>473701.41</v>
      </c>
      <c r="M11" s="7">
        <v>432554.72</v>
      </c>
      <c r="N11" s="7">
        <v>489126.95</v>
      </c>
      <c r="O11" s="7">
        <v>1512628.89</v>
      </c>
      <c r="P11" s="7">
        <v>-114476.91</v>
      </c>
      <c r="Q11" s="7">
        <v>-71074.67</v>
      </c>
      <c r="R11" s="7">
        <v>1116129.47</v>
      </c>
      <c r="S11" s="7">
        <v>761544.58</v>
      </c>
      <c r="T11" s="7">
        <v>477378.63</v>
      </c>
      <c r="U11" s="7">
        <v>-434109</v>
      </c>
      <c r="W11" s="7">
        <f t="shared" si="0"/>
        <v>-434109</v>
      </c>
      <c r="X11" s="7">
        <f t="shared" si="1"/>
        <v>680237.454</v>
      </c>
      <c r="Y11" s="7">
        <f>_xlfn.PERCENTILE.INC(B11:U11,0.5)</f>
        <v>592071.145</v>
      </c>
      <c r="Z11" s="7">
        <f t="shared" si="2"/>
        <v>1893243.8</v>
      </c>
    </row>
    <row r="12" hidden="1" spans="1:26">
      <c r="A12" s="38" t="s">
        <v>28</v>
      </c>
      <c r="B12" s="7">
        <v>450326.25</v>
      </c>
      <c r="C12" s="7">
        <v>1076285.8</v>
      </c>
      <c r="D12" s="7">
        <v>241274</v>
      </c>
      <c r="E12" s="7">
        <v>512373.61</v>
      </c>
      <c r="F12" s="7">
        <v>621178.84</v>
      </c>
      <c r="G12" s="7">
        <v>1758666.79</v>
      </c>
      <c r="H12" s="7">
        <v>570611.54</v>
      </c>
      <c r="I12" s="7">
        <v>1376019.26</v>
      </c>
      <c r="J12" s="7">
        <v>683448</v>
      </c>
      <c r="K12" s="7">
        <v>1241830.64</v>
      </c>
      <c r="L12" s="7">
        <v>533794.14</v>
      </c>
      <c r="M12" s="7">
        <v>1240884.32</v>
      </c>
      <c r="N12" s="7">
        <v>364584.02</v>
      </c>
      <c r="O12" s="7">
        <v>972091.59</v>
      </c>
      <c r="P12" s="7">
        <v>437919.58</v>
      </c>
      <c r="Q12" s="7">
        <v>372440.73</v>
      </c>
      <c r="R12" s="7">
        <v>474988.3</v>
      </c>
      <c r="S12" s="7">
        <v>468725.96</v>
      </c>
      <c r="T12" s="7">
        <v>962049.05</v>
      </c>
      <c r="U12" s="7">
        <v>265060</v>
      </c>
      <c r="W12" s="7">
        <f t="shared" si="0"/>
        <v>241274</v>
      </c>
      <c r="X12" s="7">
        <f t="shared" si="1"/>
        <v>731227.621</v>
      </c>
      <c r="Y12" s="7">
        <f>_xlfn.PERCENTILE.INC(B12:U12,0.5)</f>
        <v>552202.84</v>
      </c>
      <c r="Z12" s="7">
        <f t="shared" si="2"/>
        <v>1758666.79</v>
      </c>
    </row>
    <row r="13" hidden="1" spans="1:26">
      <c r="A13" s="38" t="s">
        <v>31</v>
      </c>
      <c r="B13" s="7">
        <v>260314.63</v>
      </c>
      <c r="C13" s="7">
        <v>340990.2</v>
      </c>
      <c r="D13" s="7">
        <v>99628</v>
      </c>
      <c r="E13" s="7">
        <v>268634.19</v>
      </c>
      <c r="F13" s="7">
        <v>253213.57</v>
      </c>
      <c r="G13" s="7">
        <v>779017.01</v>
      </c>
      <c r="H13" s="7">
        <v>115501.59</v>
      </c>
      <c r="I13" s="7">
        <v>799270</v>
      </c>
      <c r="J13" s="7">
        <v>120269</v>
      </c>
      <c r="K13" s="7">
        <v>529313.41</v>
      </c>
      <c r="L13" s="7">
        <v>325358.37</v>
      </c>
      <c r="M13" s="7">
        <v>462179.56</v>
      </c>
      <c r="N13" s="7">
        <v>136589.15</v>
      </c>
      <c r="O13" s="7">
        <v>326210.15</v>
      </c>
      <c r="P13" s="7">
        <v>400851</v>
      </c>
      <c r="Q13" s="7">
        <v>176181.33</v>
      </c>
      <c r="R13" s="7">
        <v>165692</v>
      </c>
      <c r="S13" s="7">
        <v>227251.1</v>
      </c>
      <c r="T13" s="7">
        <v>96640.56</v>
      </c>
      <c r="U13" s="7">
        <v>438649.59</v>
      </c>
      <c r="W13" s="7">
        <f t="shared" si="0"/>
        <v>96640.56</v>
      </c>
      <c r="X13" s="7">
        <f t="shared" si="1"/>
        <v>316087.7205</v>
      </c>
      <c r="Y13" s="7">
        <f>_xlfn.PERCENTILE.INC(B13:U13,0.5)</f>
        <v>264474.41</v>
      </c>
      <c r="Z13" s="7">
        <f t="shared" si="2"/>
        <v>799270</v>
      </c>
    </row>
    <row r="14" hidden="1" spans="1:26">
      <c r="A14" s="38" t="s">
        <v>34</v>
      </c>
      <c r="B14" s="7">
        <v>351775.02</v>
      </c>
      <c r="C14" s="7">
        <v>570053.9</v>
      </c>
      <c r="D14" s="7">
        <v>155354</v>
      </c>
      <c r="E14" s="7">
        <v>292007.28</v>
      </c>
      <c r="F14" s="7">
        <v>348952.92</v>
      </c>
      <c r="G14" s="7">
        <v>617534.43</v>
      </c>
      <c r="H14" s="7">
        <v>229001.56</v>
      </c>
      <c r="I14" s="7">
        <v>774159.54</v>
      </c>
      <c r="J14" s="7">
        <v>259803.25</v>
      </c>
      <c r="K14" s="7">
        <v>302920.46</v>
      </c>
      <c r="L14" s="7">
        <v>233877.15</v>
      </c>
      <c r="M14" s="7">
        <v>445967.68</v>
      </c>
      <c r="N14" s="7">
        <v>205349.92</v>
      </c>
      <c r="O14" s="7">
        <v>507471.66</v>
      </c>
      <c r="P14" s="7">
        <v>485292.42</v>
      </c>
      <c r="Q14" s="7">
        <v>466865.98</v>
      </c>
      <c r="R14" s="7">
        <v>317666</v>
      </c>
      <c r="S14" s="7">
        <v>180082.87</v>
      </c>
      <c r="T14" s="7">
        <v>220503.33</v>
      </c>
      <c r="U14" s="7">
        <v>539587.93</v>
      </c>
      <c r="W14" s="7">
        <f t="shared" si="0"/>
        <v>155354</v>
      </c>
      <c r="X14" s="7">
        <f t="shared" si="1"/>
        <v>375211.365</v>
      </c>
      <c r="Y14" s="7">
        <f>_xlfn.PERCENTILE.INC(B14:U14,0.5)</f>
        <v>333309.46</v>
      </c>
      <c r="Z14" s="7">
        <f t="shared" si="2"/>
        <v>774159.54</v>
      </c>
    </row>
    <row r="15" hidden="1" spans="1:26">
      <c r="A15" s="38" t="s">
        <v>37</v>
      </c>
      <c r="B15" s="7">
        <v>42296.22</v>
      </c>
      <c r="C15" s="7">
        <v>157041.49</v>
      </c>
      <c r="D15" s="7">
        <v>34256.7</v>
      </c>
      <c r="E15" s="7">
        <v>21904.16</v>
      </c>
      <c r="F15" s="7">
        <v>54515</v>
      </c>
      <c r="G15" s="7">
        <v>71036.82</v>
      </c>
      <c r="H15" s="7">
        <v>34605.1</v>
      </c>
      <c r="I15" s="7">
        <v>342300</v>
      </c>
      <c r="J15" s="7">
        <v>104134</v>
      </c>
      <c r="K15" s="7">
        <v>272707.93</v>
      </c>
      <c r="L15" s="7">
        <v>71896.09</v>
      </c>
      <c r="M15" s="7">
        <v>207157.06</v>
      </c>
      <c r="N15" s="7">
        <v>22823.23</v>
      </c>
      <c r="O15" s="7">
        <v>14415.42</v>
      </c>
      <c r="P15" s="7">
        <v>130253.97</v>
      </c>
      <c r="Q15" s="7">
        <v>129247.39</v>
      </c>
      <c r="R15" s="7">
        <v>24359</v>
      </c>
      <c r="S15" s="7">
        <v>120816.76</v>
      </c>
      <c r="T15" s="7">
        <v>44417.27</v>
      </c>
      <c r="U15" s="7">
        <v>131747.83</v>
      </c>
      <c r="W15" s="7">
        <f t="shared" si="0"/>
        <v>14415.42</v>
      </c>
      <c r="X15" s="7">
        <f t="shared" si="1"/>
        <v>101596.572</v>
      </c>
      <c r="Y15" s="7">
        <f>_xlfn.PERCENTILE.INC(B15:U15,0.5)</f>
        <v>71466.455</v>
      </c>
      <c r="Z15" s="7">
        <f t="shared" si="2"/>
        <v>342300</v>
      </c>
    </row>
    <row r="16" hidden="1" spans="1:26">
      <c r="A16" s="38" t="s">
        <v>40</v>
      </c>
      <c r="B16" s="8">
        <v>0.04</v>
      </c>
      <c r="C16" s="8">
        <v>0.0891</v>
      </c>
      <c r="D16" s="8">
        <v>0.0607</v>
      </c>
      <c r="E16" s="8">
        <v>0.069</v>
      </c>
      <c r="F16" s="8">
        <v>0.0782</v>
      </c>
      <c r="G16" s="8">
        <v>0.0821</v>
      </c>
      <c r="H16" s="8">
        <v>0.065</v>
      </c>
      <c r="I16" s="8">
        <v>0.155</v>
      </c>
      <c r="J16" s="8">
        <v>0.0972</v>
      </c>
      <c r="K16" s="8">
        <v>0.0501</v>
      </c>
      <c r="L16" s="8">
        <v>0.1061</v>
      </c>
      <c r="M16" s="8">
        <v>0.0349</v>
      </c>
      <c r="N16" s="8">
        <v>0.0498</v>
      </c>
      <c r="O16" s="8">
        <v>0.0751</v>
      </c>
      <c r="P16" s="8">
        <v>0.0418</v>
      </c>
      <c r="Q16" s="8">
        <v>0.0147</v>
      </c>
      <c r="R16" s="8">
        <v>0.1119</v>
      </c>
      <c r="S16" s="8">
        <v>0.0718</v>
      </c>
      <c r="T16" s="8">
        <v>0.0528</v>
      </c>
      <c r="U16" s="8">
        <v>0.0459</v>
      </c>
      <c r="W16" s="8">
        <f t="shared" si="0"/>
        <v>0.0147</v>
      </c>
      <c r="X16" s="8">
        <f t="shared" si="1"/>
        <v>0.06956</v>
      </c>
      <c r="Y16" s="8">
        <f>_xlfn.PERCENTILE.INC(B16:U16,0.5)</f>
        <v>0.067</v>
      </c>
      <c r="Z16" s="8">
        <f t="shared" si="2"/>
        <v>0.155</v>
      </c>
    </row>
    <row r="17" hidden="1" spans="1:26">
      <c r="A17" s="38" t="s">
        <v>43</v>
      </c>
      <c r="B17" s="8">
        <v>0.7327</v>
      </c>
      <c r="C17" s="8">
        <v>0.7526</v>
      </c>
      <c r="D17" s="8">
        <v>0.6861</v>
      </c>
      <c r="E17" s="8">
        <v>0.7958</v>
      </c>
      <c r="F17" s="8">
        <v>0.6734</v>
      </c>
      <c r="G17" s="8">
        <v>0.784</v>
      </c>
      <c r="H17" s="8">
        <v>0.4621</v>
      </c>
      <c r="I17" s="8">
        <v>0.68</v>
      </c>
      <c r="J17" s="8">
        <v>0.6581</v>
      </c>
      <c r="K17" s="8">
        <v>0.7402</v>
      </c>
      <c r="L17" s="8">
        <v>0.5944</v>
      </c>
      <c r="M17" s="8">
        <v>0.6984</v>
      </c>
      <c r="N17" s="8">
        <v>0.6066</v>
      </c>
      <c r="O17" s="8">
        <v>0.7295</v>
      </c>
      <c r="P17" s="8">
        <v>0.8406</v>
      </c>
      <c r="Q17" s="8">
        <v>0.7049</v>
      </c>
      <c r="R17" s="8">
        <v>0.7758</v>
      </c>
      <c r="S17" s="8">
        <v>0.683</v>
      </c>
      <c r="T17" s="8">
        <v>0.6645</v>
      </c>
      <c r="U17" s="8">
        <v>0.7773</v>
      </c>
      <c r="W17" s="8">
        <f t="shared" si="0"/>
        <v>0.4621</v>
      </c>
      <c r="X17" s="8">
        <f t="shared" si="1"/>
        <v>0.702</v>
      </c>
      <c r="Y17" s="8">
        <f>_xlfn.PERCENTILE.INC(B17:U17,0.5)</f>
        <v>0.70165</v>
      </c>
      <c r="Z17" s="8">
        <f t="shared" si="2"/>
        <v>0.8406</v>
      </c>
    </row>
    <row r="18" hidden="1" spans="1:26">
      <c r="A18" s="38" t="s">
        <v>46</v>
      </c>
      <c r="B18" s="8">
        <v>0.3374</v>
      </c>
      <c r="C18" s="8">
        <v>0.4629</v>
      </c>
      <c r="D18" s="8">
        <v>0.3536</v>
      </c>
      <c r="E18" s="8">
        <v>0.3971</v>
      </c>
      <c r="F18" s="8">
        <v>0.4497</v>
      </c>
      <c r="G18" s="8">
        <v>0.3137</v>
      </c>
      <c r="H18" s="8">
        <v>0.3366</v>
      </c>
      <c r="I18" s="8">
        <v>0.3437</v>
      </c>
      <c r="J18" s="8">
        <v>0.4589</v>
      </c>
      <c r="K18" s="8">
        <v>0.2201</v>
      </c>
      <c r="L18" s="8">
        <v>0.2684</v>
      </c>
      <c r="M18" s="8">
        <v>0.3837</v>
      </c>
      <c r="N18" s="8">
        <v>0.4253</v>
      </c>
      <c r="O18" s="8">
        <v>0.5031</v>
      </c>
      <c r="P18" s="8">
        <v>0.6047</v>
      </c>
      <c r="Q18" s="8">
        <v>0.4418</v>
      </c>
      <c r="R18" s="8">
        <v>0.527</v>
      </c>
      <c r="S18" s="8">
        <v>0.2344</v>
      </c>
      <c r="T18" s="8">
        <v>0.362</v>
      </c>
      <c r="U18" s="8">
        <v>0.5032</v>
      </c>
      <c r="W18" s="8">
        <f t="shared" si="0"/>
        <v>0.2201</v>
      </c>
      <c r="X18" s="8">
        <f t="shared" si="1"/>
        <v>0.396365</v>
      </c>
      <c r="Y18" s="8">
        <f>_xlfn.PERCENTILE.INC(B18:U18,0.5)</f>
        <v>0.3904</v>
      </c>
      <c r="Z18" s="8">
        <f t="shared" si="2"/>
        <v>0.6047</v>
      </c>
    </row>
    <row r="19" spans="1:26">
      <c r="A19" s="31" t="s">
        <v>49</v>
      </c>
      <c r="B19" s="8">
        <v>0.7131</v>
      </c>
      <c r="C19" s="8">
        <v>0.7942</v>
      </c>
      <c r="D19" s="8">
        <v>0.5088</v>
      </c>
      <c r="E19" s="8">
        <v>0.866</v>
      </c>
      <c r="F19" s="8">
        <v>0.9945</v>
      </c>
      <c r="G19" s="8">
        <v>1.5904</v>
      </c>
      <c r="H19" s="8">
        <v>0.803</v>
      </c>
      <c r="I19" s="8">
        <v>1.4296</v>
      </c>
      <c r="J19" s="8">
        <v>0.8135</v>
      </c>
      <c r="K19" s="8">
        <v>1.4566</v>
      </c>
      <c r="L19" s="8">
        <v>0.5812</v>
      </c>
      <c r="M19" s="8">
        <v>1.9119</v>
      </c>
      <c r="N19" s="8">
        <v>0.7788</v>
      </c>
      <c r="O19" s="8">
        <v>0.6538</v>
      </c>
      <c r="P19" s="8">
        <v>1.4409</v>
      </c>
      <c r="Q19" s="8">
        <v>1.0603</v>
      </c>
      <c r="R19" s="8">
        <v>0.5464</v>
      </c>
      <c r="S19" s="8">
        <v>0.8578</v>
      </c>
      <c r="T19" s="8">
        <v>0.4945</v>
      </c>
      <c r="U19" s="8">
        <v>2.1109</v>
      </c>
      <c r="W19" s="8">
        <f t="shared" si="0"/>
        <v>0.4945</v>
      </c>
      <c r="X19" s="8">
        <f t="shared" si="1"/>
        <v>1.02031</v>
      </c>
      <c r="Y19" s="8">
        <f>_xlfn.PERCENTILE.INC(B19:U19,0.5)</f>
        <v>0.83565</v>
      </c>
      <c r="Z19" s="8">
        <f t="shared" si="2"/>
        <v>2.1109</v>
      </c>
    </row>
    <row r="20" hidden="1" spans="1:26">
      <c r="A20" s="38" t="s">
        <v>52</v>
      </c>
      <c r="B20" s="7">
        <v>1080184.69</v>
      </c>
      <c r="C20" s="7">
        <v>2034227.11</v>
      </c>
      <c r="D20" s="7">
        <v>634017.77</v>
      </c>
      <c r="E20" s="7">
        <v>875219.47</v>
      </c>
      <c r="F20" s="7">
        <v>922466.11</v>
      </c>
      <c r="G20" s="7">
        <v>1278960.68</v>
      </c>
      <c r="H20" s="7">
        <v>796447.68</v>
      </c>
      <c r="I20" s="7">
        <v>1760806.06</v>
      </c>
      <c r="J20" s="7">
        <v>1057524.04</v>
      </c>
      <c r="K20" s="7">
        <v>1198024.35</v>
      </c>
      <c r="L20" s="7">
        <v>1311053.77</v>
      </c>
      <c r="M20" s="7">
        <v>966238.67</v>
      </c>
      <c r="N20" s="7">
        <v>603800.19</v>
      </c>
      <c r="O20" s="7">
        <v>1686425.51</v>
      </c>
      <c r="P20" s="7">
        <v>956052.2</v>
      </c>
      <c r="Q20" s="7">
        <v>1047941.52</v>
      </c>
      <c r="R20" s="7">
        <v>1109121.17</v>
      </c>
      <c r="S20" s="7">
        <v>797626.45</v>
      </c>
      <c r="T20" s="7">
        <v>909877.06</v>
      </c>
      <c r="U20" s="7">
        <v>888916.93</v>
      </c>
      <c r="W20" s="7">
        <f t="shared" si="0"/>
        <v>603800.19</v>
      </c>
      <c r="X20" s="7">
        <f t="shared" si="1"/>
        <v>1095746.5715</v>
      </c>
      <c r="Y20" s="7">
        <f>_xlfn.PERCENTILE.INC(B20:U20,0.5)</f>
        <v>1007090.095</v>
      </c>
      <c r="Z20" s="7">
        <f t="shared" si="2"/>
        <v>2034227.11</v>
      </c>
    </row>
    <row r="21" hidden="1" spans="1:26">
      <c r="A21" s="38" t="s">
        <v>55</v>
      </c>
      <c r="B21" s="7">
        <v>162463.49</v>
      </c>
      <c r="C21" s="7">
        <v>689447.03</v>
      </c>
      <c r="D21" s="7">
        <v>65573.95</v>
      </c>
      <c r="E21" s="7">
        <v>202515.26</v>
      </c>
      <c r="F21" s="7">
        <v>262133.12</v>
      </c>
      <c r="G21" s="7">
        <v>356173.64</v>
      </c>
      <c r="H21" s="7">
        <v>324339.57</v>
      </c>
      <c r="I21" s="7">
        <v>420720.71</v>
      </c>
      <c r="J21" s="7">
        <v>462275.36</v>
      </c>
      <c r="K21" s="7">
        <v>439468.52</v>
      </c>
      <c r="L21" s="7">
        <v>225117.85</v>
      </c>
      <c r="M21" s="7">
        <v>382893.16</v>
      </c>
      <c r="N21" s="7">
        <v>135449.11</v>
      </c>
      <c r="O21" s="7">
        <v>389301.19</v>
      </c>
      <c r="P21" s="7">
        <v>250642.57</v>
      </c>
      <c r="Q21" s="7">
        <v>319545</v>
      </c>
      <c r="R21" s="7">
        <v>179921.57</v>
      </c>
      <c r="S21" s="7">
        <v>181920.59</v>
      </c>
      <c r="T21" s="7">
        <v>178729.14</v>
      </c>
      <c r="U21" s="7">
        <v>363081.26</v>
      </c>
      <c r="W21" s="7">
        <f t="shared" si="0"/>
        <v>65573.95</v>
      </c>
      <c r="X21" s="7">
        <f t="shared" si="1"/>
        <v>299585.6045</v>
      </c>
      <c r="Y21" s="7">
        <f>_xlfn.PERCENTILE.INC(B21:U21,0.5)</f>
        <v>290839.06</v>
      </c>
      <c r="Z21" s="7">
        <f t="shared" si="2"/>
        <v>689447.03</v>
      </c>
    </row>
    <row r="22" hidden="1" spans="1:26">
      <c r="A22" s="38" t="s">
        <v>58</v>
      </c>
      <c r="B22" s="8">
        <v>0.9219</v>
      </c>
      <c r="C22" s="8">
        <v>0.9977</v>
      </c>
      <c r="D22" s="8">
        <v>0.6211</v>
      </c>
      <c r="E22" s="8">
        <v>1.0921</v>
      </c>
      <c r="F22" s="8">
        <v>0.7178</v>
      </c>
      <c r="G22" s="8">
        <v>0.5941</v>
      </c>
      <c r="H22" s="8">
        <v>0.8473</v>
      </c>
      <c r="I22" s="8">
        <v>0.8971</v>
      </c>
      <c r="J22" s="8">
        <v>0.5748</v>
      </c>
      <c r="K22" s="8">
        <v>0.8204</v>
      </c>
      <c r="L22" s="8">
        <v>0.7642</v>
      </c>
      <c r="M22" s="8">
        <v>0.8195</v>
      </c>
      <c r="N22" s="8">
        <v>0.9688</v>
      </c>
      <c r="O22" s="8">
        <v>1.0334</v>
      </c>
      <c r="P22" s="8">
        <v>0.6503</v>
      </c>
      <c r="Q22" s="8">
        <v>0.8696</v>
      </c>
      <c r="R22" s="8">
        <v>0.5768</v>
      </c>
      <c r="S22" s="8">
        <v>0.8134</v>
      </c>
      <c r="T22" s="8">
        <v>0.7806</v>
      </c>
      <c r="U22" s="8">
        <v>1.1079</v>
      </c>
      <c r="W22" s="8">
        <f t="shared" si="0"/>
        <v>0.5748</v>
      </c>
      <c r="X22" s="8">
        <f t="shared" si="1"/>
        <v>0.82344</v>
      </c>
      <c r="Y22" s="8">
        <f>_xlfn.PERCENTILE.INC(B22:U22,0.5)</f>
        <v>0.81995</v>
      </c>
      <c r="Z22" s="8">
        <f t="shared" si="2"/>
        <v>1.1079</v>
      </c>
    </row>
    <row r="23" hidden="1" spans="1:26">
      <c r="A23" s="39" t="s">
        <v>61</v>
      </c>
      <c r="B23" s="40">
        <v>0.4314</v>
      </c>
      <c r="C23" s="40">
        <v>0.6903</v>
      </c>
      <c r="D23" s="40">
        <v>0.8244</v>
      </c>
      <c r="E23" s="40">
        <v>0.2708</v>
      </c>
      <c r="F23" s="40">
        <v>0.9263</v>
      </c>
      <c r="G23" s="40">
        <v>0.6243</v>
      </c>
      <c r="H23" s="40">
        <v>0.2979</v>
      </c>
      <c r="I23" s="40">
        <v>0.7923</v>
      </c>
      <c r="J23" s="40">
        <v>1.092</v>
      </c>
      <c r="K23" s="40">
        <v>0.7802</v>
      </c>
      <c r="L23" s="40">
        <v>1.0389</v>
      </c>
      <c r="M23" s="40">
        <v>0.6032</v>
      </c>
      <c r="N23" s="40">
        <v>0.5084</v>
      </c>
      <c r="O23" s="40">
        <v>0.6613</v>
      </c>
      <c r="P23" s="40">
        <v>0.4422</v>
      </c>
      <c r="Q23" s="40">
        <v>0.7367</v>
      </c>
      <c r="R23" s="40">
        <v>0.7094</v>
      </c>
      <c r="S23" s="40">
        <v>0.4842</v>
      </c>
      <c r="T23" s="40">
        <v>0.5832</v>
      </c>
      <c r="U23" s="40">
        <v>0.1177</v>
      </c>
      <c r="W23" s="40">
        <f t="shared" si="0"/>
        <v>0.1177</v>
      </c>
      <c r="X23" s="40">
        <f t="shared" si="1"/>
        <v>0.630755</v>
      </c>
      <c r="Y23" s="40">
        <f>_xlfn.PERCENTILE.INC(B23:U23,0.5)</f>
        <v>0.6428</v>
      </c>
      <c r="Z23" s="40">
        <f t="shared" si="2"/>
        <v>1.092</v>
      </c>
    </row>
    <row r="24" spans="1:26">
      <c r="A24" s="31" t="s">
        <v>64</v>
      </c>
      <c r="B24" s="8">
        <v>0.6333</v>
      </c>
      <c r="C24" s="8">
        <v>0.7011</v>
      </c>
      <c r="D24" s="8">
        <v>0.5755</v>
      </c>
      <c r="E24" s="8">
        <v>0.4836</v>
      </c>
      <c r="F24" s="8">
        <v>0.4625</v>
      </c>
      <c r="G24" s="8">
        <v>0.37</v>
      </c>
      <c r="H24" s="8">
        <v>0.4816</v>
      </c>
      <c r="I24" s="8">
        <v>0.4469</v>
      </c>
      <c r="J24" s="8">
        <v>0.0217</v>
      </c>
      <c r="K24" s="8">
        <v>0.6369</v>
      </c>
      <c r="L24" s="8">
        <v>0.6111</v>
      </c>
      <c r="M24" s="8">
        <v>0.5952</v>
      </c>
      <c r="N24" s="8">
        <v>0.4411</v>
      </c>
      <c r="O24" s="8">
        <v>0.4809</v>
      </c>
      <c r="P24" s="8">
        <v>0.436</v>
      </c>
      <c r="Q24" s="8">
        <v>0.6516</v>
      </c>
      <c r="R24" s="8">
        <v>0.6077</v>
      </c>
      <c r="S24" s="8">
        <v>0.4297</v>
      </c>
      <c r="T24" s="8">
        <v>0.3516</v>
      </c>
      <c r="U24" s="8">
        <v>0.4145</v>
      </c>
      <c r="W24" s="8">
        <f t="shared" si="0"/>
        <v>0.0217</v>
      </c>
      <c r="X24" s="8">
        <f t="shared" si="1"/>
        <v>0.491625</v>
      </c>
      <c r="Y24" s="8">
        <f>_xlfn.PERCENTILE.INC(B24:U24,0.5)</f>
        <v>0.48125</v>
      </c>
      <c r="Z24" s="8">
        <f t="shared" si="2"/>
        <v>0.7011</v>
      </c>
    </row>
    <row r="25" hidden="1" spans="1:26">
      <c r="A25" s="38" t="s">
        <v>66</v>
      </c>
      <c r="B25" s="8">
        <v>-0.1496</v>
      </c>
      <c r="C25" s="8">
        <v>-0.0829</v>
      </c>
      <c r="D25" s="8">
        <v>0.2251</v>
      </c>
      <c r="E25" s="8">
        <v>0.0346</v>
      </c>
      <c r="F25" s="8">
        <v>0.0806</v>
      </c>
      <c r="G25" s="8">
        <v>-0.1566</v>
      </c>
      <c r="H25" s="8">
        <v>0.2028</v>
      </c>
      <c r="I25" s="8">
        <v>0.1358</v>
      </c>
      <c r="J25" s="8">
        <v>0.3812</v>
      </c>
      <c r="K25" s="8">
        <v>-0.3507</v>
      </c>
      <c r="L25" s="8">
        <v>-0.0544</v>
      </c>
      <c r="M25" s="8">
        <v>-0.5222</v>
      </c>
      <c r="N25" s="8">
        <v>0.1459</v>
      </c>
      <c r="O25" s="8">
        <v>0.229</v>
      </c>
      <c r="P25" s="8">
        <v>-0.6125</v>
      </c>
      <c r="Q25" s="8">
        <v>-0.6325</v>
      </c>
      <c r="R25" s="8">
        <v>0.3948</v>
      </c>
      <c r="S25" s="8">
        <v>0.227</v>
      </c>
      <c r="T25" s="8">
        <v>-0.5777</v>
      </c>
      <c r="U25" s="8">
        <v>-1.0345</v>
      </c>
      <c r="W25" s="8">
        <f t="shared" si="0"/>
        <v>-1.0345</v>
      </c>
      <c r="X25" s="8">
        <f t="shared" si="1"/>
        <v>-0.10584</v>
      </c>
      <c r="Y25" s="8">
        <f>_xlfn.PERCENTILE.INC(B25:U25,0.5)</f>
        <v>-0.0099</v>
      </c>
      <c r="Z25" s="8">
        <f t="shared" si="2"/>
        <v>0.3948</v>
      </c>
    </row>
    <row r="26" hidden="1" spans="1:26">
      <c r="A26" s="38" t="s">
        <v>68</v>
      </c>
      <c r="B26" s="8">
        <v>0.637</v>
      </c>
      <c r="C26" s="8">
        <v>0.4601</v>
      </c>
      <c r="D26" s="8">
        <v>0.3724</v>
      </c>
      <c r="E26" s="8">
        <v>0.4943</v>
      </c>
      <c r="F26" s="8">
        <v>0.4333</v>
      </c>
      <c r="G26" s="8">
        <v>0.5006</v>
      </c>
      <c r="H26" s="8">
        <v>0.2892</v>
      </c>
      <c r="I26" s="8">
        <v>0.4131</v>
      </c>
      <c r="J26" s="8">
        <v>0.2014</v>
      </c>
      <c r="K26" s="8">
        <v>0.479</v>
      </c>
      <c r="L26" s="8">
        <v>0.5062</v>
      </c>
      <c r="M26" s="8">
        <v>0.5867</v>
      </c>
      <c r="N26" s="8">
        <v>0.4004</v>
      </c>
      <c r="O26" s="8">
        <v>0.3531</v>
      </c>
      <c r="P26" s="8">
        <v>0.9825</v>
      </c>
      <c r="Q26" s="8">
        <v>0.917</v>
      </c>
      <c r="R26" s="8">
        <v>0.2977</v>
      </c>
      <c r="S26" s="8">
        <v>0.3158</v>
      </c>
      <c r="T26" s="8">
        <v>0.378</v>
      </c>
      <c r="U26" s="8">
        <v>1.4474</v>
      </c>
      <c r="W26" s="8">
        <f t="shared" si="0"/>
        <v>0.2014</v>
      </c>
      <c r="X26" s="8">
        <f t="shared" si="1"/>
        <v>0.52326</v>
      </c>
      <c r="Y26" s="8">
        <f>_xlfn.PERCENTILE.INC(B26:U26,0.5)</f>
        <v>0.4467</v>
      </c>
      <c r="Z26" s="8">
        <f t="shared" si="2"/>
        <v>1.4474</v>
      </c>
    </row>
    <row r="27" spans="1:26">
      <c r="A27" s="31" t="s">
        <v>70</v>
      </c>
      <c r="B27" s="8">
        <v>0.5127</v>
      </c>
      <c r="C27" s="8">
        <v>0.6228</v>
      </c>
      <c r="D27" s="8">
        <v>0.4024</v>
      </c>
      <c r="E27" s="8">
        <v>0.4711</v>
      </c>
      <c r="F27" s="8">
        <v>0.4862</v>
      </c>
      <c r="G27" s="8">
        <v>0.6559</v>
      </c>
      <c r="H27" s="8">
        <v>0.508</v>
      </c>
      <c r="I27" s="8">
        <v>0.4511</v>
      </c>
      <c r="J27" s="8">
        <v>0.4174</v>
      </c>
      <c r="K27" s="8">
        <v>0.8717</v>
      </c>
      <c r="L27" s="8">
        <v>0.5482</v>
      </c>
      <c r="M27" s="8">
        <v>0.9355</v>
      </c>
      <c r="N27" s="8">
        <v>0.4537</v>
      </c>
      <c r="O27" s="8">
        <v>0.4179</v>
      </c>
      <c r="P27" s="8">
        <v>0.63</v>
      </c>
      <c r="Q27" s="8">
        <v>0.7155</v>
      </c>
      <c r="R27" s="8">
        <v>0.3075</v>
      </c>
      <c r="S27" s="8">
        <v>0.4571</v>
      </c>
      <c r="T27" s="8">
        <v>1.1997</v>
      </c>
      <c r="U27" s="8">
        <v>0.5871</v>
      </c>
      <c r="W27" s="8">
        <f t="shared" si="0"/>
        <v>0.3075</v>
      </c>
      <c r="X27" s="8">
        <f t="shared" si="1"/>
        <v>0.582575</v>
      </c>
      <c r="Y27" s="8">
        <f>_xlfn.PERCENTILE.INC(B27:U27,0.5)</f>
        <v>0.51035</v>
      </c>
      <c r="Z27" s="8">
        <f t="shared" si="2"/>
        <v>1.1997</v>
      </c>
    </row>
    <row r="28" spans="1:26">
      <c r="A28" s="31" t="s">
        <v>72</v>
      </c>
      <c r="B28" s="8">
        <v>0</v>
      </c>
      <c r="C28" s="8">
        <v>0.125</v>
      </c>
      <c r="D28" s="8">
        <v>0</v>
      </c>
      <c r="E28" s="8">
        <v>0.0588</v>
      </c>
      <c r="F28" s="8">
        <v>0.0833</v>
      </c>
      <c r="G28" s="8">
        <v>0</v>
      </c>
      <c r="H28" s="8">
        <v>0</v>
      </c>
      <c r="I28" s="8">
        <v>0</v>
      </c>
      <c r="J28" s="8">
        <v>0.1364</v>
      </c>
      <c r="K28" s="8">
        <v>0.0556</v>
      </c>
      <c r="L28" s="8">
        <v>0.2727</v>
      </c>
      <c r="M28" s="8">
        <v>0.0769</v>
      </c>
      <c r="N28" s="8">
        <v>0.0667</v>
      </c>
      <c r="O28" s="8">
        <v>0.1613</v>
      </c>
      <c r="P28" s="8">
        <v>0</v>
      </c>
      <c r="Q28" s="8">
        <v>0</v>
      </c>
      <c r="R28" s="8">
        <v>0.0385</v>
      </c>
      <c r="S28" s="8">
        <v>0</v>
      </c>
      <c r="T28" s="8">
        <v>0.08</v>
      </c>
      <c r="U28" s="8">
        <v>0</v>
      </c>
      <c r="W28" s="8">
        <f t="shared" si="0"/>
        <v>0</v>
      </c>
      <c r="X28" s="8">
        <f t="shared" si="1"/>
        <v>0.05776</v>
      </c>
      <c r="Y28" s="8">
        <f>_xlfn.PERCENTILE.INC(B28:U28,0.5)</f>
        <v>0.04705</v>
      </c>
      <c r="Z28" s="8">
        <f t="shared" si="2"/>
        <v>0.2727</v>
      </c>
    </row>
    <row r="29" hidden="1" spans="1:26">
      <c r="A29" s="38" t="s">
        <v>74</v>
      </c>
      <c r="B29" s="8">
        <v>0</v>
      </c>
      <c r="C29" s="8">
        <v>0.0769</v>
      </c>
      <c r="D29" s="8">
        <v>0</v>
      </c>
      <c r="E29" s="8">
        <v>0.2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0.125</v>
      </c>
      <c r="P29" s="8">
        <v>0</v>
      </c>
      <c r="Q29" s="8">
        <v>0</v>
      </c>
      <c r="R29" s="8">
        <v>0</v>
      </c>
      <c r="S29" s="8">
        <v>0</v>
      </c>
      <c r="T29" s="8">
        <v>0.4</v>
      </c>
      <c r="U29" s="8">
        <v>0</v>
      </c>
      <c r="W29" s="8">
        <f t="shared" si="0"/>
        <v>0</v>
      </c>
      <c r="X29" s="8">
        <f t="shared" si="1"/>
        <v>0.040095</v>
      </c>
      <c r="Y29" s="8">
        <f>_xlfn.PERCENTILE.INC(B29:U29,0.5)</f>
        <v>0</v>
      </c>
      <c r="Z29" s="8">
        <f t="shared" si="2"/>
        <v>0.4</v>
      </c>
    </row>
    <row r="30" hidden="1" spans="1:26">
      <c r="A30" s="38" t="s">
        <v>77</v>
      </c>
      <c r="B30" s="41">
        <v>183</v>
      </c>
      <c r="C30" s="41">
        <v>176</v>
      </c>
      <c r="D30" s="41">
        <v>119</v>
      </c>
      <c r="E30" s="41">
        <v>119</v>
      </c>
      <c r="F30" s="41">
        <v>137</v>
      </c>
      <c r="G30" s="41">
        <v>268</v>
      </c>
      <c r="H30" s="41">
        <v>154</v>
      </c>
      <c r="I30" s="41">
        <v>173</v>
      </c>
      <c r="J30" s="41">
        <v>179</v>
      </c>
      <c r="K30" s="41">
        <v>284</v>
      </c>
      <c r="L30" s="41">
        <v>69</v>
      </c>
      <c r="M30" s="41">
        <v>427</v>
      </c>
      <c r="N30" s="41">
        <v>179</v>
      </c>
      <c r="O30" s="41">
        <v>257</v>
      </c>
      <c r="P30" s="41">
        <v>153</v>
      </c>
      <c r="Q30" s="41">
        <v>397</v>
      </c>
      <c r="R30" s="41">
        <v>147</v>
      </c>
      <c r="S30" s="41">
        <v>177</v>
      </c>
      <c r="T30" s="41">
        <v>162</v>
      </c>
      <c r="U30" s="41">
        <v>111</v>
      </c>
      <c r="W30" s="41">
        <f t="shared" si="0"/>
        <v>69</v>
      </c>
      <c r="X30" s="41">
        <f t="shared" si="1"/>
        <v>193.55</v>
      </c>
      <c r="Y30" s="41">
        <f>_xlfn.PERCENTILE.INC(B30:U30,0.5)</f>
        <v>174.5</v>
      </c>
      <c r="Z30" s="41">
        <f t="shared" si="2"/>
        <v>427</v>
      </c>
    </row>
    <row r="31" hidden="1" spans="1:26">
      <c r="A31" s="38" t="s">
        <v>79</v>
      </c>
      <c r="B31" s="8">
        <v>0.0136</v>
      </c>
      <c r="C31" s="8">
        <v>0.0452</v>
      </c>
      <c r="D31" s="8">
        <v>0.0372</v>
      </c>
      <c r="E31" s="8">
        <v>0.0361</v>
      </c>
      <c r="F31" s="8">
        <v>0.0445</v>
      </c>
      <c r="G31" s="8">
        <v>0.043</v>
      </c>
      <c r="H31" s="8">
        <v>0.0468</v>
      </c>
      <c r="I31" s="8">
        <v>0.092</v>
      </c>
      <c r="J31" s="8">
        <v>0.0759</v>
      </c>
      <c r="K31" s="8">
        <v>0.0197</v>
      </c>
      <c r="L31" s="8">
        <v>0.0537</v>
      </c>
      <c r="M31" s="8">
        <v>0.0103</v>
      </c>
      <c r="N31" s="8">
        <v>0.0298</v>
      </c>
      <c r="O31" s="8">
        <v>0.0505</v>
      </c>
      <c r="P31" s="8">
        <v>-0.0057</v>
      </c>
      <c r="Q31" s="8">
        <v>-0.0015</v>
      </c>
      <c r="R31" s="8">
        <v>0.0818</v>
      </c>
      <c r="S31" s="8">
        <v>0.0459</v>
      </c>
      <c r="T31" s="8">
        <v>0.0317</v>
      </c>
      <c r="U31" s="8">
        <v>-0.0339</v>
      </c>
      <c r="W31" s="8">
        <f t="shared" si="0"/>
        <v>-0.0339</v>
      </c>
      <c r="X31" s="8">
        <f t="shared" si="1"/>
        <v>0.03583</v>
      </c>
      <c r="Y31" s="8">
        <f>_xlfn.PERCENTILE.INC(B31:U31,0.5)</f>
        <v>0.0401</v>
      </c>
      <c r="Z31" s="8">
        <f t="shared" si="2"/>
        <v>0.092</v>
      </c>
    </row>
    <row r="32" hidden="1" spans="1:26">
      <c r="A32" s="38" t="s">
        <v>81</v>
      </c>
      <c r="B32" s="8">
        <v>-0.0814</v>
      </c>
      <c r="C32" s="8">
        <v>-0.0901</v>
      </c>
      <c r="D32" s="8">
        <v>-0.0941</v>
      </c>
      <c r="E32" s="8">
        <v>-0.0971</v>
      </c>
      <c r="F32" s="8">
        <v>-0.0979</v>
      </c>
      <c r="G32" s="8">
        <v>-0.1173</v>
      </c>
      <c r="H32" s="8">
        <v>-0.0672</v>
      </c>
      <c r="I32" s="8">
        <v>-0.0621</v>
      </c>
      <c r="J32" s="8">
        <v>-0.0705</v>
      </c>
      <c r="K32" s="8">
        <v>-0.1368</v>
      </c>
      <c r="L32" s="8">
        <v>-0.108</v>
      </c>
      <c r="M32" s="8">
        <v>-0.093</v>
      </c>
      <c r="N32" s="8">
        <v>-0.1252</v>
      </c>
      <c r="O32" s="8">
        <v>-0.0724</v>
      </c>
      <c r="P32" s="8">
        <v>-0.0991</v>
      </c>
      <c r="Q32" s="8">
        <v>-0.0912</v>
      </c>
      <c r="R32" s="8">
        <v>-0.1146</v>
      </c>
      <c r="S32" s="8">
        <v>-0.1133</v>
      </c>
      <c r="T32" s="8">
        <v>-0.1749</v>
      </c>
      <c r="U32" s="8">
        <v>-0.1197</v>
      </c>
      <c r="W32" s="8">
        <f t="shared" si="0"/>
        <v>-0.1749</v>
      </c>
      <c r="X32" s="8">
        <f t="shared" si="1"/>
        <v>-0.101295</v>
      </c>
      <c r="Y32" s="8">
        <f>_xlfn.PERCENTILE.INC(B32:U32,0.5)</f>
        <v>-0.0975</v>
      </c>
      <c r="Z32" s="8">
        <f t="shared" si="2"/>
        <v>-0.0621</v>
      </c>
    </row>
    <row r="33" hidden="1" spans="1:26">
      <c r="A33" s="38" t="s">
        <v>83</v>
      </c>
      <c r="B33" s="8">
        <v>-0.0065</v>
      </c>
      <c r="C33" s="8">
        <v>-0.0087</v>
      </c>
      <c r="D33" s="8">
        <v>0.0149</v>
      </c>
      <c r="E33" s="8">
        <v>0.0027</v>
      </c>
      <c r="F33" s="8">
        <v>0.0071</v>
      </c>
      <c r="G33" s="8">
        <v>-0.015</v>
      </c>
      <c r="H33" s="8">
        <v>0.0143</v>
      </c>
      <c r="I33" s="8">
        <v>0.0271</v>
      </c>
      <c r="J33" s="8">
        <v>0.0403</v>
      </c>
      <c r="K33" s="8">
        <v>-0.0202</v>
      </c>
      <c r="L33" s="8">
        <v>-0.0073</v>
      </c>
      <c r="M33" s="8">
        <v>-0.0198</v>
      </c>
      <c r="N33" s="8">
        <v>0.0077</v>
      </c>
      <c r="O33" s="8">
        <v>0.0189</v>
      </c>
      <c r="P33" s="8">
        <v>-0.0285</v>
      </c>
      <c r="Q33" s="8">
        <v>-0.0097</v>
      </c>
      <c r="R33" s="8">
        <v>0.049</v>
      </c>
      <c r="S33" s="8">
        <v>0.0182</v>
      </c>
      <c r="T33" s="8">
        <v>-0.0345</v>
      </c>
      <c r="U33" s="8">
        <v>-0.0558</v>
      </c>
      <c r="W33" s="8">
        <f t="shared" si="0"/>
        <v>-0.0558</v>
      </c>
      <c r="X33" s="8">
        <f t="shared" si="1"/>
        <v>-0.000289999999999999</v>
      </c>
      <c r="Y33" s="8">
        <f>_xlfn.PERCENTILE.INC(B33:U33,0.5)</f>
        <v>-0.0019</v>
      </c>
      <c r="Z33" s="8">
        <f t="shared" si="2"/>
        <v>0.049</v>
      </c>
    </row>
    <row r="34" hidden="1" spans="1:26">
      <c r="A34" s="38" t="s">
        <v>85</v>
      </c>
      <c r="B34" s="8">
        <v>0.8256</v>
      </c>
      <c r="C34" s="8">
        <v>0.865</v>
      </c>
      <c r="D34" s="8">
        <v>0.7967</v>
      </c>
      <c r="E34" s="8">
        <v>0.8482</v>
      </c>
      <c r="F34" s="8">
        <v>0.6113</v>
      </c>
      <c r="G34" s="8">
        <v>1.1187</v>
      </c>
      <c r="H34" s="8">
        <v>0.9784</v>
      </c>
      <c r="I34" s="8">
        <v>0.9005</v>
      </c>
      <c r="J34" s="8">
        <v>1.1219</v>
      </c>
      <c r="K34" s="8">
        <v>0.6699</v>
      </c>
      <c r="L34" s="8">
        <v>0.466</v>
      </c>
      <c r="M34" s="8">
        <v>0.894</v>
      </c>
      <c r="N34" s="8">
        <v>1.3001</v>
      </c>
      <c r="O34" s="8">
        <v>0.7063</v>
      </c>
      <c r="P34" s="8">
        <v>0.6002</v>
      </c>
      <c r="Q34" s="8">
        <v>0.9082</v>
      </c>
      <c r="R34" s="8">
        <v>0.7677</v>
      </c>
      <c r="S34" s="8">
        <v>1.0183</v>
      </c>
      <c r="T34" s="8">
        <v>0.8446</v>
      </c>
      <c r="U34" s="8">
        <v>1</v>
      </c>
      <c r="W34" s="8">
        <f t="shared" si="0"/>
        <v>0.466</v>
      </c>
      <c r="X34" s="8">
        <f t="shared" si="1"/>
        <v>0.86208</v>
      </c>
      <c r="Y34" s="8">
        <f>_xlfn.PERCENTILE.INC(B34:U34,0.5)</f>
        <v>0.8566</v>
      </c>
      <c r="Z34" s="8">
        <f t="shared" si="2"/>
        <v>1.3001</v>
      </c>
    </row>
    <row r="35" hidden="1" spans="1:26">
      <c r="A35" s="38" t="s">
        <v>87</v>
      </c>
      <c r="B35" s="7">
        <v>-9763.6359</v>
      </c>
      <c r="C35" s="7">
        <v>-9698.2077</v>
      </c>
      <c r="D35" s="7">
        <v>-8163.782</v>
      </c>
      <c r="E35" s="7">
        <v>-11978.7113</v>
      </c>
      <c r="F35" s="7">
        <v>-11197.1918</v>
      </c>
      <c r="G35" s="7">
        <v>-12773.1498</v>
      </c>
      <c r="H35" s="7">
        <v>-7364.6701</v>
      </c>
      <c r="I35" s="7">
        <v>-6840.5345</v>
      </c>
      <c r="J35" s="7">
        <v>-7030.943</v>
      </c>
      <c r="K35" s="7">
        <v>-14535.014</v>
      </c>
      <c r="L35" s="7">
        <v>-12841.4149</v>
      </c>
      <c r="M35" s="7">
        <v>-8887.2215</v>
      </c>
      <c r="N35" s="7">
        <v>-11265.2909</v>
      </c>
      <c r="O35" s="7">
        <v>-8072.4431</v>
      </c>
      <c r="P35" s="7">
        <v>-12562.4867</v>
      </c>
      <c r="Q35" s="7">
        <v>-10474.1723</v>
      </c>
      <c r="R35" s="7">
        <v>-10204.2818</v>
      </c>
      <c r="S35" s="7">
        <v>-10319.7195</v>
      </c>
      <c r="T35" s="7">
        <v>-15161.4074</v>
      </c>
      <c r="U35" s="7">
        <v>-13504.018</v>
      </c>
      <c r="W35" s="7">
        <f t="shared" ref="W35:W66" si="3">MIN(B35:U35)</f>
        <v>-15161.4074</v>
      </c>
      <c r="X35" s="7">
        <f t="shared" ref="X35:X66" si="4">AVERAGE(B35:U35)</f>
        <v>-10631.91481</v>
      </c>
      <c r="Y35" s="7">
        <f>_xlfn.PERCENTILE.INC(B35:U35,0.5)</f>
        <v>-10396.9459</v>
      </c>
      <c r="Z35" s="7">
        <f t="shared" ref="Z35:Z67" si="5">MAX(B35:U35)</f>
        <v>-6840.5345</v>
      </c>
    </row>
    <row r="36" hidden="1" spans="1:26">
      <c r="A36" s="38" t="s">
        <v>89</v>
      </c>
      <c r="B36" s="7">
        <v>8977.9252</v>
      </c>
      <c r="C36" s="7">
        <v>8765.2614</v>
      </c>
      <c r="D36" s="7">
        <v>9459.033</v>
      </c>
      <c r="E36" s="7">
        <v>12308.6017</v>
      </c>
      <c r="F36" s="7">
        <v>12014.4945</v>
      </c>
      <c r="G36" s="7">
        <v>11143.3875</v>
      </c>
      <c r="H36" s="7">
        <v>8933.3718</v>
      </c>
      <c r="I36" s="7">
        <v>9830.2717</v>
      </c>
      <c r="J36" s="7">
        <v>11049.0559</v>
      </c>
      <c r="K36" s="7">
        <v>12389.5249</v>
      </c>
      <c r="L36" s="7">
        <v>11970.5058</v>
      </c>
      <c r="M36" s="7">
        <v>6994.178</v>
      </c>
      <c r="N36" s="7">
        <v>11961.0615</v>
      </c>
      <c r="O36" s="7">
        <v>10175.7011</v>
      </c>
      <c r="P36" s="7">
        <v>8952.0521</v>
      </c>
      <c r="Q36" s="7">
        <v>9357.005</v>
      </c>
      <c r="R36" s="7">
        <v>14565.7863</v>
      </c>
      <c r="S36" s="7">
        <v>11974.062</v>
      </c>
      <c r="T36" s="7">
        <v>12169.6147</v>
      </c>
      <c r="U36" s="7">
        <v>7205.1982</v>
      </c>
      <c r="W36" s="7">
        <f t="shared" si="3"/>
        <v>6994.178</v>
      </c>
      <c r="X36" s="7">
        <f t="shared" si="4"/>
        <v>10509.804615</v>
      </c>
      <c r="Y36" s="7">
        <f>_xlfn.PERCENTILE.INC(B36:U36,0.5)</f>
        <v>10612.3785</v>
      </c>
      <c r="Z36" s="7">
        <f t="shared" si="5"/>
        <v>14565.7863</v>
      </c>
    </row>
    <row r="37" hidden="1" spans="1:26">
      <c r="A37" s="38" t="s">
        <v>91</v>
      </c>
      <c r="B37" s="7">
        <v>2460.7992</v>
      </c>
      <c r="C37" s="7">
        <v>6115.2602</v>
      </c>
      <c r="D37" s="7">
        <v>2027.5126</v>
      </c>
      <c r="E37" s="7">
        <v>4305.6606</v>
      </c>
      <c r="F37" s="7">
        <v>4534.1521</v>
      </c>
      <c r="G37" s="7">
        <v>6562.1895</v>
      </c>
      <c r="H37" s="7">
        <v>3705.2697</v>
      </c>
      <c r="I37" s="7">
        <v>7953.8686</v>
      </c>
      <c r="J37" s="7">
        <v>3818.1453</v>
      </c>
      <c r="K37" s="7">
        <v>4372.6431</v>
      </c>
      <c r="L37" s="7">
        <v>7736.147</v>
      </c>
      <c r="M37" s="7">
        <v>2906.0523</v>
      </c>
      <c r="N37" s="7">
        <v>2036.7822</v>
      </c>
      <c r="O37" s="7">
        <v>3782.4575</v>
      </c>
      <c r="P37" s="7">
        <v>2862.2195</v>
      </c>
      <c r="Q37" s="7">
        <v>938.1379</v>
      </c>
      <c r="R37" s="7">
        <v>3231.2129</v>
      </c>
      <c r="S37" s="7">
        <v>2648.1693</v>
      </c>
      <c r="T37" s="7">
        <v>5938.5744</v>
      </c>
      <c r="U37" s="7">
        <v>2387.9279</v>
      </c>
      <c r="W37" s="7">
        <f t="shared" si="3"/>
        <v>938.1379</v>
      </c>
      <c r="X37" s="7">
        <f t="shared" si="4"/>
        <v>4016.15909</v>
      </c>
      <c r="Y37" s="7">
        <f>_xlfn.PERCENTILE.INC(B37:U37,0.5)</f>
        <v>3743.8636</v>
      </c>
      <c r="Z37" s="7">
        <f t="shared" si="5"/>
        <v>7953.8686</v>
      </c>
    </row>
    <row r="38" hidden="1" spans="1:26">
      <c r="A38" s="38" t="s">
        <v>93</v>
      </c>
      <c r="B38" s="8">
        <v>0.5738</v>
      </c>
      <c r="C38" s="8">
        <v>0.6364</v>
      </c>
      <c r="D38" s="8">
        <v>0.2857</v>
      </c>
      <c r="E38" s="8">
        <v>0.4202</v>
      </c>
      <c r="F38" s="8">
        <v>0.5036</v>
      </c>
      <c r="G38" s="8">
        <v>0.6269</v>
      </c>
      <c r="H38" s="8">
        <v>0.4156</v>
      </c>
      <c r="I38" s="8">
        <v>0.6474</v>
      </c>
      <c r="J38" s="8">
        <v>0.3743</v>
      </c>
      <c r="K38" s="8">
        <v>0.257</v>
      </c>
      <c r="L38" s="8">
        <v>0.6522</v>
      </c>
      <c r="M38" s="8">
        <v>0.5293</v>
      </c>
      <c r="N38" s="8">
        <v>0.257</v>
      </c>
      <c r="O38" s="8">
        <v>0.3774</v>
      </c>
      <c r="P38" s="8">
        <v>0.6013</v>
      </c>
      <c r="Q38" s="8">
        <v>0.1461</v>
      </c>
      <c r="R38" s="8">
        <v>0.4558</v>
      </c>
      <c r="S38" s="8">
        <v>0.6554</v>
      </c>
      <c r="T38" s="8">
        <v>0.3951</v>
      </c>
      <c r="U38" s="8">
        <v>0.4865</v>
      </c>
      <c r="W38" s="8">
        <f t="shared" si="3"/>
        <v>0.1461</v>
      </c>
      <c r="X38" s="8">
        <f t="shared" si="4"/>
        <v>0.46485</v>
      </c>
      <c r="Y38" s="8">
        <f>_xlfn.PERCENTILE.INC(B38:U38,0.5)</f>
        <v>0.47115</v>
      </c>
      <c r="Z38" s="8">
        <f t="shared" si="5"/>
        <v>0.6554</v>
      </c>
    </row>
    <row r="39" hidden="1" spans="1:26">
      <c r="A39" s="38" t="s">
        <v>95</v>
      </c>
      <c r="B39" s="8">
        <v>0.2568</v>
      </c>
      <c r="C39" s="8">
        <v>0.142</v>
      </c>
      <c r="D39" s="8">
        <v>0.1513</v>
      </c>
      <c r="E39" s="8">
        <v>0.2101</v>
      </c>
      <c r="F39" s="8">
        <v>0.3066</v>
      </c>
      <c r="G39" s="8">
        <v>0.2463</v>
      </c>
      <c r="H39" s="8">
        <v>0.1039</v>
      </c>
      <c r="I39" s="8">
        <v>0.2081</v>
      </c>
      <c r="J39" s="8">
        <v>0.1676</v>
      </c>
      <c r="K39" s="8">
        <v>0.1831</v>
      </c>
      <c r="L39" s="8">
        <v>0.1594</v>
      </c>
      <c r="M39" s="8">
        <v>0.2365</v>
      </c>
      <c r="N39" s="8">
        <v>0.324</v>
      </c>
      <c r="O39" s="8">
        <v>0.3346</v>
      </c>
      <c r="P39" s="8">
        <v>0.1765</v>
      </c>
      <c r="Q39" s="8">
        <v>0.0529</v>
      </c>
      <c r="R39" s="8">
        <v>0.1429</v>
      </c>
      <c r="S39" s="8">
        <v>0.1469</v>
      </c>
      <c r="T39" s="8">
        <v>0.1852</v>
      </c>
      <c r="U39" s="8">
        <v>0.2342</v>
      </c>
      <c r="W39" s="8">
        <f t="shared" si="3"/>
        <v>0.0529</v>
      </c>
      <c r="X39" s="8">
        <f t="shared" si="4"/>
        <v>0.198445</v>
      </c>
      <c r="Y39" s="8">
        <f>_xlfn.PERCENTILE.INC(B39:U39,0.5)</f>
        <v>0.18415</v>
      </c>
      <c r="Z39" s="8">
        <f t="shared" si="5"/>
        <v>0.3346</v>
      </c>
    </row>
    <row r="40" hidden="1" spans="1:26">
      <c r="A40" s="38" t="s">
        <v>97</v>
      </c>
      <c r="B40" s="8">
        <v>0</v>
      </c>
      <c r="C40" s="8">
        <v>0.2216</v>
      </c>
      <c r="D40" s="8">
        <v>0.5546</v>
      </c>
      <c r="E40" s="8">
        <v>0.2773</v>
      </c>
      <c r="F40" s="8">
        <v>0.1898</v>
      </c>
      <c r="G40" s="8">
        <v>0.0858</v>
      </c>
      <c r="H40" s="8">
        <v>0.2857</v>
      </c>
      <c r="I40" s="8">
        <v>0.0116</v>
      </c>
      <c r="J40" s="8">
        <v>0.2291</v>
      </c>
      <c r="K40" s="8">
        <v>0.5458</v>
      </c>
      <c r="L40" s="8">
        <v>0.1594</v>
      </c>
      <c r="M40" s="8">
        <v>0.2272</v>
      </c>
      <c r="N40" s="8">
        <v>0.3352</v>
      </c>
      <c r="O40" s="8">
        <v>0.2879</v>
      </c>
      <c r="P40" s="8">
        <v>0.2222</v>
      </c>
      <c r="Q40" s="8">
        <v>0.4484</v>
      </c>
      <c r="R40" s="8">
        <v>0.1905</v>
      </c>
      <c r="S40" s="8">
        <v>0.1977</v>
      </c>
      <c r="T40" s="8">
        <v>0.4198</v>
      </c>
      <c r="U40" s="8">
        <v>0.2703</v>
      </c>
      <c r="W40" s="8">
        <f t="shared" si="3"/>
        <v>0</v>
      </c>
      <c r="X40" s="8">
        <f t="shared" si="4"/>
        <v>0.257995</v>
      </c>
      <c r="Y40" s="8">
        <f>_xlfn.PERCENTILE.INC(B40:U40,0.5)</f>
        <v>0.22815</v>
      </c>
      <c r="Z40" s="8">
        <f t="shared" si="5"/>
        <v>0.5546</v>
      </c>
    </row>
    <row r="41" hidden="1" spans="1:26">
      <c r="A41" s="38" t="s">
        <v>99</v>
      </c>
      <c r="B41" s="8">
        <v>0.1694</v>
      </c>
      <c r="C41" s="8">
        <v>0</v>
      </c>
      <c r="D41" s="8">
        <v>0.0084</v>
      </c>
      <c r="E41" s="8">
        <v>0.0504</v>
      </c>
      <c r="F41" s="8">
        <v>0</v>
      </c>
      <c r="G41" s="8">
        <v>0.041</v>
      </c>
      <c r="H41" s="8">
        <v>0.1948</v>
      </c>
      <c r="I41" s="8">
        <v>0.0636</v>
      </c>
      <c r="J41" s="8">
        <v>0.2291</v>
      </c>
      <c r="K41" s="8">
        <v>0.0141</v>
      </c>
      <c r="L41" s="8">
        <v>0.0145</v>
      </c>
      <c r="M41" s="8">
        <v>0.007</v>
      </c>
      <c r="N41" s="8">
        <v>0.0838</v>
      </c>
      <c r="O41" s="8">
        <v>0</v>
      </c>
      <c r="P41" s="8">
        <v>0</v>
      </c>
      <c r="Q41" s="8">
        <v>0.1234</v>
      </c>
      <c r="R41" s="8">
        <v>0.2109</v>
      </c>
      <c r="S41" s="8">
        <v>0</v>
      </c>
      <c r="T41" s="8">
        <v>0</v>
      </c>
      <c r="U41" s="8">
        <v>0</v>
      </c>
      <c r="W41" s="8">
        <f t="shared" si="3"/>
        <v>0</v>
      </c>
      <c r="X41" s="8">
        <f t="shared" si="4"/>
        <v>0.06052</v>
      </c>
      <c r="Y41" s="8">
        <f>_xlfn.PERCENTILE.INC(B41:U41,0.5)</f>
        <v>0.0143</v>
      </c>
      <c r="Z41" s="8">
        <f t="shared" si="5"/>
        <v>0.2291</v>
      </c>
    </row>
    <row r="42" hidden="1" spans="1:26">
      <c r="A42" s="38" t="s">
        <v>101</v>
      </c>
      <c r="B42" s="8">
        <v>0</v>
      </c>
      <c r="C42" s="8">
        <v>0</v>
      </c>
      <c r="D42" s="8">
        <v>0</v>
      </c>
      <c r="E42" s="8">
        <v>0.042</v>
      </c>
      <c r="F42" s="8">
        <v>0</v>
      </c>
      <c r="G42" s="8">
        <v>0</v>
      </c>
      <c r="H42" s="8">
        <v>0</v>
      </c>
      <c r="I42" s="8">
        <v>0.0694</v>
      </c>
      <c r="J42" s="8">
        <v>0</v>
      </c>
      <c r="K42" s="8">
        <v>0</v>
      </c>
      <c r="L42" s="8">
        <v>0.0145</v>
      </c>
      <c r="M42" s="8">
        <v>0</v>
      </c>
      <c r="N42" s="8">
        <v>0</v>
      </c>
      <c r="O42" s="8">
        <v>0</v>
      </c>
      <c r="P42" s="8">
        <v>0</v>
      </c>
      <c r="Q42" s="8">
        <v>0.2292</v>
      </c>
      <c r="R42" s="8">
        <v>0</v>
      </c>
      <c r="S42" s="8">
        <v>0</v>
      </c>
      <c r="T42" s="8">
        <v>0</v>
      </c>
      <c r="U42" s="8">
        <v>0.009</v>
      </c>
      <c r="W42" s="8">
        <f t="shared" si="3"/>
        <v>0</v>
      </c>
      <c r="X42" s="8">
        <f t="shared" si="4"/>
        <v>0.018205</v>
      </c>
      <c r="Y42" s="8">
        <f>_xlfn.PERCENTILE.INC(B42:U42,0.5)</f>
        <v>0</v>
      </c>
      <c r="Z42" s="8">
        <f t="shared" si="5"/>
        <v>0.2292</v>
      </c>
    </row>
    <row r="43" spans="1:26">
      <c r="A43" s="31" t="s">
        <v>103</v>
      </c>
      <c r="B43" s="6">
        <v>5.4098</v>
      </c>
      <c r="C43" s="6">
        <v>3.9886</v>
      </c>
      <c r="D43" s="6">
        <v>6.1849</v>
      </c>
      <c r="E43" s="6">
        <v>10.6218</v>
      </c>
      <c r="F43" s="6">
        <v>9.292</v>
      </c>
      <c r="G43" s="6">
        <v>6.903</v>
      </c>
      <c r="H43" s="6">
        <v>7.3442</v>
      </c>
      <c r="I43" s="6">
        <v>9.0405</v>
      </c>
      <c r="J43" s="6">
        <v>3.4246</v>
      </c>
      <c r="K43" s="6">
        <v>7.8873</v>
      </c>
      <c r="L43" s="6">
        <v>12.0725</v>
      </c>
      <c r="M43" s="6">
        <v>8.8478</v>
      </c>
      <c r="N43" s="6">
        <v>7.6034</v>
      </c>
      <c r="O43" s="6">
        <v>9.0272</v>
      </c>
      <c r="P43" s="6">
        <v>6.3203</v>
      </c>
      <c r="Q43" s="6">
        <v>3.199</v>
      </c>
      <c r="R43" s="6">
        <v>5.7551</v>
      </c>
      <c r="S43" s="6">
        <v>7.209</v>
      </c>
      <c r="T43" s="6">
        <v>7.9691</v>
      </c>
      <c r="U43" s="6">
        <v>8.4144</v>
      </c>
      <c r="W43" s="6">
        <f t="shared" si="3"/>
        <v>3.199</v>
      </c>
      <c r="X43" s="6">
        <f t="shared" si="4"/>
        <v>7.325725</v>
      </c>
      <c r="Y43" s="6">
        <f>_xlfn.PERCENTILE.INC(B43:U43,0.5)</f>
        <v>7.4738</v>
      </c>
      <c r="Z43" s="6">
        <f t="shared" si="5"/>
        <v>12.0725</v>
      </c>
    </row>
    <row r="44" hidden="1" spans="1:26">
      <c r="A44" s="38" t="s">
        <v>105</v>
      </c>
      <c r="B44" s="8">
        <v>0.3542</v>
      </c>
      <c r="C44" s="8">
        <v>0.265</v>
      </c>
      <c r="D44" s="8">
        <v>0.14</v>
      </c>
      <c r="E44" s="8">
        <v>0.1067</v>
      </c>
      <c r="F44" s="8">
        <v>0.2249</v>
      </c>
      <c r="G44" s="8">
        <v>0.0808</v>
      </c>
      <c r="H44" s="8">
        <v>0.1173</v>
      </c>
      <c r="I44" s="8">
        <v>0.2208</v>
      </c>
      <c r="J44" s="8">
        <v>0.1778</v>
      </c>
      <c r="K44" s="8">
        <v>0.3517</v>
      </c>
      <c r="L44" s="8">
        <v>0.2026</v>
      </c>
      <c r="M44" s="8">
        <v>0.1187</v>
      </c>
      <c r="N44" s="8">
        <v>0.2122</v>
      </c>
      <c r="O44" s="8">
        <v>0.0885</v>
      </c>
      <c r="P44" s="8">
        <v>0.0904</v>
      </c>
      <c r="Q44" s="8">
        <v>0.2033</v>
      </c>
      <c r="R44" s="8">
        <v>0.1451</v>
      </c>
      <c r="S44" s="8">
        <v>0.1871</v>
      </c>
      <c r="T44" s="8">
        <v>0.3997</v>
      </c>
      <c r="U44" s="8">
        <v>0.3994</v>
      </c>
      <c r="W44" s="8">
        <f t="shared" si="3"/>
        <v>0.0808</v>
      </c>
      <c r="X44" s="8">
        <f t="shared" si="4"/>
        <v>0.20431</v>
      </c>
      <c r="Y44" s="8">
        <f>_xlfn.PERCENTILE.INC(B44:U44,0.5)</f>
        <v>0.19485</v>
      </c>
      <c r="Z44" s="8">
        <f t="shared" si="5"/>
        <v>0.3997</v>
      </c>
    </row>
    <row r="45" hidden="1" spans="1:26">
      <c r="A45" s="38" t="s">
        <v>107</v>
      </c>
      <c r="B45" s="8">
        <v>0.1979</v>
      </c>
      <c r="C45" s="8">
        <v>0.1547</v>
      </c>
      <c r="D45" s="8">
        <v>0.12</v>
      </c>
      <c r="E45" s="8">
        <v>0.1341</v>
      </c>
      <c r="F45" s="8">
        <v>0.1715</v>
      </c>
      <c r="G45" s="8">
        <v>0.062</v>
      </c>
      <c r="H45" s="8">
        <v>0.087</v>
      </c>
      <c r="I45" s="8">
        <v>0.1231</v>
      </c>
      <c r="J45" s="8">
        <v>0.1444</v>
      </c>
      <c r="K45" s="8">
        <v>0.2202</v>
      </c>
      <c r="L45" s="8">
        <v>0.1205</v>
      </c>
      <c r="M45" s="8">
        <v>0.168</v>
      </c>
      <c r="N45" s="8">
        <v>0.0835</v>
      </c>
      <c r="O45" s="8">
        <v>0.0239</v>
      </c>
      <c r="P45" s="8">
        <v>0.0595</v>
      </c>
      <c r="Q45" s="8">
        <v>0.1786</v>
      </c>
      <c r="R45" s="8">
        <v>0.0972</v>
      </c>
      <c r="S45" s="8">
        <v>0.1623</v>
      </c>
      <c r="T45" s="8">
        <v>0.0963</v>
      </c>
      <c r="U45" s="8">
        <v>0.1515</v>
      </c>
      <c r="W45" s="8">
        <f t="shared" si="3"/>
        <v>0.0239</v>
      </c>
      <c r="X45" s="8">
        <f t="shared" si="4"/>
        <v>0.12781</v>
      </c>
      <c r="Y45" s="8">
        <f>_xlfn.PERCENTILE.INC(B45:U45,0.5)</f>
        <v>0.1286</v>
      </c>
      <c r="Z45" s="8">
        <f t="shared" si="5"/>
        <v>0.2202</v>
      </c>
    </row>
    <row r="46" hidden="1" spans="1:26">
      <c r="A46" s="38" t="s">
        <v>109</v>
      </c>
      <c r="B46" s="8">
        <v>-0.0788</v>
      </c>
      <c r="C46" s="8">
        <v>-0.0449</v>
      </c>
      <c r="D46" s="8">
        <v>-0.0425</v>
      </c>
      <c r="E46" s="8">
        <v>0</v>
      </c>
      <c r="F46" s="8">
        <v>-0.1978</v>
      </c>
      <c r="G46" s="8">
        <v>0</v>
      </c>
      <c r="H46" s="8">
        <v>-0.0379</v>
      </c>
      <c r="I46" s="8">
        <v>-0.0154</v>
      </c>
      <c r="J46" s="8">
        <v>0</v>
      </c>
      <c r="K46" s="8">
        <v>-0.0285</v>
      </c>
      <c r="L46" s="8">
        <v>-0.0665</v>
      </c>
      <c r="M46" s="8">
        <v>-0.1398</v>
      </c>
      <c r="N46" s="8">
        <v>0</v>
      </c>
      <c r="O46" s="8">
        <v>-0.0335</v>
      </c>
      <c r="P46" s="8">
        <v>0</v>
      </c>
      <c r="Q46" s="8">
        <v>-0.0366</v>
      </c>
      <c r="R46" s="8">
        <v>-0.0514</v>
      </c>
      <c r="S46" s="8">
        <v>0</v>
      </c>
      <c r="T46" s="8">
        <v>-0.015</v>
      </c>
      <c r="U46" s="8">
        <v>0.0171</v>
      </c>
      <c r="W46" s="8">
        <f t="shared" si="3"/>
        <v>-0.1978</v>
      </c>
      <c r="X46" s="8">
        <f t="shared" si="4"/>
        <v>-0.038575</v>
      </c>
      <c r="Y46" s="8">
        <f>_xlfn.PERCENTILE.INC(B46:U46,0.5)</f>
        <v>-0.031</v>
      </c>
      <c r="Z46" s="8">
        <f t="shared" si="5"/>
        <v>0.0171</v>
      </c>
    </row>
    <row r="47" hidden="1" spans="1:26">
      <c r="A47" s="38" t="s">
        <v>111</v>
      </c>
      <c r="B47" s="8">
        <v>-0.0956</v>
      </c>
      <c r="C47" s="8">
        <v>-0.1228</v>
      </c>
      <c r="D47" s="8">
        <v>-0.1547</v>
      </c>
      <c r="E47" s="8">
        <v>-0.1182</v>
      </c>
      <c r="F47" s="8">
        <v>-0.1488</v>
      </c>
      <c r="G47" s="8">
        <v>-0.1269</v>
      </c>
      <c r="H47" s="8">
        <v>-0.1005</v>
      </c>
      <c r="I47" s="8">
        <v>-0.0539</v>
      </c>
      <c r="J47" s="8">
        <v>-0.0368</v>
      </c>
      <c r="K47" s="8">
        <v>-0.1708</v>
      </c>
      <c r="L47" s="8">
        <v>-0.1699</v>
      </c>
      <c r="M47" s="8">
        <v>-0.0715</v>
      </c>
      <c r="N47" s="8">
        <v>-0.1365</v>
      </c>
      <c r="O47" s="8">
        <v>-0.0887</v>
      </c>
      <c r="P47" s="8">
        <v>-0.1349</v>
      </c>
      <c r="Q47" s="8">
        <v>-0.1016</v>
      </c>
      <c r="R47" s="8">
        <v>-0.0963</v>
      </c>
      <c r="S47" s="8">
        <v>-0.1096</v>
      </c>
      <c r="T47" s="8">
        <v>-0.1962</v>
      </c>
      <c r="U47" s="8">
        <v>-0.0944</v>
      </c>
      <c r="W47" s="8">
        <f t="shared" si="3"/>
        <v>-0.1962</v>
      </c>
      <c r="X47" s="8">
        <f t="shared" si="4"/>
        <v>-0.11643</v>
      </c>
      <c r="Y47" s="8">
        <f>_xlfn.PERCENTILE.INC(B47:U47,0.5)</f>
        <v>-0.1139</v>
      </c>
      <c r="Z47" s="8">
        <f t="shared" si="5"/>
        <v>-0.0368</v>
      </c>
    </row>
    <row r="48" hidden="1" spans="1:26">
      <c r="A48" s="38" t="s">
        <v>113</v>
      </c>
      <c r="B48" s="8">
        <v>-0.1868</v>
      </c>
      <c r="C48" s="8">
        <v>-0.1412</v>
      </c>
      <c r="D48" s="8">
        <v>-0.0804</v>
      </c>
      <c r="E48" s="8">
        <v>-0.1342</v>
      </c>
      <c r="F48" s="8">
        <v>-0.2322</v>
      </c>
      <c r="G48" s="8">
        <v>-0.1919</v>
      </c>
      <c r="H48" s="8">
        <v>-0.2347</v>
      </c>
      <c r="I48" s="8">
        <v>-0.1641</v>
      </c>
      <c r="J48" s="8">
        <v>-0.113</v>
      </c>
      <c r="K48" s="8">
        <v>-0.1628</v>
      </c>
      <c r="L48" s="8">
        <v>-0.1814</v>
      </c>
      <c r="M48" s="8">
        <v>-0.1662</v>
      </c>
      <c r="N48" s="8">
        <v>-0.2185</v>
      </c>
      <c r="O48" s="8">
        <v>-0.1156</v>
      </c>
      <c r="P48" s="8">
        <v>-0.208</v>
      </c>
      <c r="Q48" s="8">
        <v>-0.0875</v>
      </c>
      <c r="R48" s="8">
        <v>-0.207</v>
      </c>
      <c r="S48" s="8">
        <v>-0.2042</v>
      </c>
      <c r="T48" s="8">
        <v>-0.24</v>
      </c>
      <c r="U48" s="8">
        <v>-0.1648</v>
      </c>
      <c r="W48" s="8">
        <f t="shared" si="3"/>
        <v>-0.24</v>
      </c>
      <c r="X48" s="8">
        <f t="shared" si="4"/>
        <v>-0.171725</v>
      </c>
      <c r="Y48" s="8">
        <f>_xlfn.PERCENTILE.INC(B48:U48,0.5)</f>
        <v>-0.1738</v>
      </c>
      <c r="Z48" s="8">
        <f t="shared" si="5"/>
        <v>-0.0804</v>
      </c>
    </row>
    <row r="49" hidden="1" spans="1:26">
      <c r="A49" s="38" t="s">
        <v>115</v>
      </c>
      <c r="B49" s="8">
        <v>-0.114</v>
      </c>
      <c r="C49" s="8">
        <v>-0.078</v>
      </c>
      <c r="D49" s="8">
        <v>-0.0926</v>
      </c>
      <c r="E49" s="8">
        <v>-0.0907</v>
      </c>
      <c r="F49" s="8">
        <v>-0.1147</v>
      </c>
      <c r="G49" s="8">
        <v>-0.1023</v>
      </c>
      <c r="H49" s="8">
        <v>-0.1697</v>
      </c>
      <c r="I49" s="8">
        <v>-0.0934</v>
      </c>
      <c r="J49" s="8">
        <v>-0.1353</v>
      </c>
      <c r="K49" s="8">
        <v>0</v>
      </c>
      <c r="L49" s="8">
        <v>0</v>
      </c>
      <c r="M49" s="8">
        <v>-0.0834</v>
      </c>
      <c r="N49" s="8">
        <v>-0.1297</v>
      </c>
      <c r="O49" s="8">
        <v>-0.0726</v>
      </c>
      <c r="P49" s="8">
        <v>-0.1441</v>
      </c>
      <c r="Q49" s="8">
        <v>-0.0614</v>
      </c>
      <c r="R49" s="8">
        <v>-0.104</v>
      </c>
      <c r="S49" s="8">
        <v>-0.0882</v>
      </c>
      <c r="T49" s="8">
        <v>-0.1582</v>
      </c>
      <c r="U49" s="8">
        <v>-0.048</v>
      </c>
      <c r="W49" s="8">
        <f t="shared" si="3"/>
        <v>-0.1697</v>
      </c>
      <c r="X49" s="8">
        <f t="shared" si="4"/>
        <v>-0.094015</v>
      </c>
      <c r="Y49" s="8">
        <f>_xlfn.PERCENTILE.INC(B49:U49,0.5)</f>
        <v>-0.093</v>
      </c>
      <c r="Z49" s="8">
        <f t="shared" si="5"/>
        <v>0</v>
      </c>
    </row>
    <row r="50" hidden="1" spans="1:26">
      <c r="A50" s="38" t="s">
        <v>117</v>
      </c>
      <c r="B50" s="8">
        <v>-0.1604</v>
      </c>
      <c r="C50" s="8">
        <v>-0.1401</v>
      </c>
      <c r="D50" s="8">
        <v>-0.0844</v>
      </c>
      <c r="E50" s="8">
        <v>-0.1226</v>
      </c>
      <c r="F50" s="8">
        <v>-0.0982</v>
      </c>
      <c r="G50" s="8">
        <v>-0.1556</v>
      </c>
      <c r="H50" s="8">
        <v>-0.0073</v>
      </c>
      <c r="I50" s="8">
        <v>-0.1022</v>
      </c>
      <c r="J50" s="8">
        <v>-0.098</v>
      </c>
      <c r="K50" s="8">
        <v>-0.1408</v>
      </c>
      <c r="L50" s="8">
        <v>-0.1378</v>
      </c>
      <c r="M50" s="8">
        <v>-0.1107</v>
      </c>
      <c r="N50" s="8">
        <v>-0.1187</v>
      </c>
      <c r="O50" s="8">
        <v>-0.0818</v>
      </c>
      <c r="P50" s="8">
        <v>-0.0478</v>
      </c>
      <c r="Q50" s="8">
        <v>-0.1189</v>
      </c>
      <c r="R50" s="8">
        <v>-0.1176</v>
      </c>
      <c r="S50" s="8">
        <v>-0.1106</v>
      </c>
      <c r="T50" s="8">
        <v>-0.1849</v>
      </c>
      <c r="U50" s="8">
        <v>-0.1334</v>
      </c>
      <c r="W50" s="8">
        <f t="shared" si="3"/>
        <v>-0.1849</v>
      </c>
      <c r="X50" s="8">
        <f t="shared" si="4"/>
        <v>-0.11359</v>
      </c>
      <c r="Y50" s="8">
        <f>_xlfn.PERCENTILE.INC(B50:U50,0.5)</f>
        <v>-0.11815</v>
      </c>
      <c r="Z50" s="8">
        <f t="shared" si="5"/>
        <v>-0.0073</v>
      </c>
    </row>
    <row r="51" hidden="1" spans="1:26">
      <c r="A51" s="38" t="s">
        <v>119</v>
      </c>
      <c r="B51" s="8">
        <v>-0.0839</v>
      </c>
      <c r="C51" s="8">
        <v>-0.0653</v>
      </c>
      <c r="D51" s="8">
        <v>0</v>
      </c>
      <c r="E51" s="8">
        <v>-0.0228</v>
      </c>
      <c r="F51" s="8">
        <v>-0.0725</v>
      </c>
      <c r="G51" s="8">
        <v>0</v>
      </c>
      <c r="H51" s="8">
        <v>-0.0279</v>
      </c>
      <c r="I51" s="8">
        <v>-0.0655</v>
      </c>
      <c r="J51" s="8">
        <v>0</v>
      </c>
      <c r="K51" s="8">
        <v>-0.05</v>
      </c>
      <c r="L51" s="8">
        <v>-0.0761</v>
      </c>
      <c r="M51" s="8">
        <v>-0.1248</v>
      </c>
      <c r="N51" s="8">
        <v>0</v>
      </c>
      <c r="O51" s="8">
        <v>0</v>
      </c>
      <c r="P51" s="8">
        <v>-0.0379</v>
      </c>
      <c r="Q51" s="8">
        <v>-0.0883</v>
      </c>
      <c r="R51" s="8">
        <v>0</v>
      </c>
      <c r="S51" s="8">
        <v>-0.0073</v>
      </c>
      <c r="T51" s="8">
        <v>-0.0422</v>
      </c>
      <c r="U51" s="8">
        <v>0.03</v>
      </c>
      <c r="W51" s="8">
        <f t="shared" si="3"/>
        <v>-0.1248</v>
      </c>
      <c r="X51" s="8">
        <f t="shared" si="4"/>
        <v>-0.036725</v>
      </c>
      <c r="Y51" s="8">
        <f>_xlfn.PERCENTILE.INC(B51:U51,0.5)</f>
        <v>-0.0329</v>
      </c>
      <c r="Z51" s="8">
        <f t="shared" si="5"/>
        <v>0.03</v>
      </c>
    </row>
    <row r="52" hidden="1" spans="1:26">
      <c r="A52" s="38" t="s">
        <v>121</v>
      </c>
      <c r="B52" s="8">
        <v>-0.0137</v>
      </c>
      <c r="C52" s="8">
        <v>-0.0234</v>
      </c>
      <c r="D52" s="8">
        <v>-0.0226</v>
      </c>
      <c r="E52" s="8">
        <v>-0.0485</v>
      </c>
      <c r="F52" s="8">
        <v>-0.0496</v>
      </c>
      <c r="G52" s="8">
        <v>-0.0393</v>
      </c>
      <c r="H52" s="8">
        <v>-0.0496</v>
      </c>
      <c r="I52" s="8">
        <v>-0.018</v>
      </c>
      <c r="J52" s="8">
        <v>-0.0298</v>
      </c>
      <c r="K52" s="8">
        <v>-0.0486</v>
      </c>
      <c r="L52" s="8">
        <v>-0.0256</v>
      </c>
      <c r="M52" s="8">
        <v>-0.0331</v>
      </c>
      <c r="N52" s="8">
        <v>-0.0251</v>
      </c>
      <c r="O52" s="8">
        <v>-0.0386</v>
      </c>
      <c r="P52" s="8">
        <v>-0.0473</v>
      </c>
      <c r="Q52" s="8">
        <v>-0.0363</v>
      </c>
      <c r="R52" s="8">
        <v>-0.0304</v>
      </c>
      <c r="S52" s="8">
        <v>-0.0174</v>
      </c>
      <c r="T52" s="8">
        <v>-0.0492</v>
      </c>
      <c r="U52" s="8">
        <v>0.0057</v>
      </c>
      <c r="W52" s="8">
        <f t="shared" si="3"/>
        <v>-0.0496</v>
      </c>
      <c r="X52" s="8">
        <f t="shared" si="4"/>
        <v>-0.03202</v>
      </c>
      <c r="Y52" s="8">
        <f>_xlfn.PERCENTILE.INC(B52:U52,0.5)</f>
        <v>-0.03175</v>
      </c>
      <c r="Z52" s="8">
        <f t="shared" si="5"/>
        <v>0.0057</v>
      </c>
    </row>
    <row r="53" hidden="1" spans="1:26">
      <c r="A53" s="38" t="s">
        <v>123</v>
      </c>
      <c r="B53" s="8">
        <v>-0.027</v>
      </c>
      <c r="C53" s="8">
        <v>-0.0756</v>
      </c>
      <c r="D53" s="8">
        <v>-0.092</v>
      </c>
      <c r="E53" s="8">
        <v>-0.0889</v>
      </c>
      <c r="F53" s="8">
        <v>-0.0873</v>
      </c>
      <c r="G53" s="8">
        <v>-0.0851</v>
      </c>
      <c r="H53" s="8">
        <v>-0.1236</v>
      </c>
      <c r="I53" s="8">
        <v>-0.0858</v>
      </c>
      <c r="J53" s="8">
        <v>-0.0693</v>
      </c>
      <c r="K53" s="8">
        <v>-0.1275</v>
      </c>
      <c r="L53" s="8">
        <v>-0.0772</v>
      </c>
      <c r="M53" s="8">
        <v>-0.0635</v>
      </c>
      <c r="N53" s="8">
        <v>-0.085</v>
      </c>
      <c r="O53" s="8">
        <v>-0.0613</v>
      </c>
      <c r="P53" s="8">
        <v>-0.097</v>
      </c>
      <c r="Q53" s="8">
        <v>-0.0764</v>
      </c>
      <c r="R53" s="8">
        <v>-0.0882</v>
      </c>
      <c r="S53" s="8">
        <v>-0.0757</v>
      </c>
      <c r="T53" s="8">
        <v>-0.1438</v>
      </c>
      <c r="U53" s="8">
        <v>-0.0605</v>
      </c>
      <c r="W53" s="8">
        <f t="shared" si="3"/>
        <v>-0.1438</v>
      </c>
      <c r="X53" s="8">
        <f t="shared" si="4"/>
        <v>-0.084535</v>
      </c>
      <c r="Y53" s="8">
        <f>_xlfn.PERCENTILE.INC(B53:U53,0.5)</f>
        <v>-0.08505</v>
      </c>
      <c r="Z53" s="8">
        <f t="shared" si="5"/>
        <v>-0.027</v>
      </c>
    </row>
    <row r="54" hidden="1" spans="1:26">
      <c r="A54" s="38" t="s">
        <v>125</v>
      </c>
      <c r="B54" s="8">
        <v>-0.0726</v>
      </c>
      <c r="C54" s="8">
        <v>-0.0878</v>
      </c>
      <c r="D54" s="8">
        <v>-0.0763</v>
      </c>
      <c r="E54" s="8">
        <v>-0.0834</v>
      </c>
      <c r="F54" s="8">
        <v>-0.0525</v>
      </c>
      <c r="G54" s="8">
        <v>-0.1113</v>
      </c>
      <c r="H54" s="8">
        <v>-0.1147</v>
      </c>
      <c r="I54" s="8">
        <v>-0.0434</v>
      </c>
      <c r="J54" s="8">
        <v>-0.1073</v>
      </c>
      <c r="K54" s="8">
        <v>-0.1183</v>
      </c>
      <c r="L54" s="8">
        <v>-0.0791</v>
      </c>
      <c r="M54" s="8">
        <v>-0.0984</v>
      </c>
      <c r="N54" s="8">
        <v>-0.087</v>
      </c>
      <c r="O54" s="8">
        <v>-0.0613</v>
      </c>
      <c r="P54" s="8">
        <v>-0.0968</v>
      </c>
      <c r="Q54" s="8">
        <v>-0.0771</v>
      </c>
      <c r="R54" s="8">
        <v>-0.0899</v>
      </c>
      <c r="S54" s="8">
        <v>-0.0819</v>
      </c>
      <c r="T54" s="8">
        <v>-0.1585</v>
      </c>
      <c r="U54" s="8">
        <v>-0.3204</v>
      </c>
      <c r="W54" s="8">
        <f t="shared" si="3"/>
        <v>-0.3204</v>
      </c>
      <c r="X54" s="8">
        <f t="shared" si="4"/>
        <v>-0.1009</v>
      </c>
      <c r="Y54" s="8">
        <f>_xlfn.PERCENTILE.INC(B54:U54,0.5)</f>
        <v>-0.0874</v>
      </c>
      <c r="Z54" s="8">
        <f t="shared" si="5"/>
        <v>-0.0434</v>
      </c>
    </row>
    <row r="55" hidden="1" spans="1:26">
      <c r="A55" s="38" t="s">
        <v>127</v>
      </c>
      <c r="B55" s="8">
        <v>0.0055</v>
      </c>
      <c r="C55" s="8">
        <v>0.0625</v>
      </c>
      <c r="D55" s="8">
        <v>0.0336</v>
      </c>
      <c r="E55" s="8">
        <v>0</v>
      </c>
      <c r="F55" s="8">
        <v>0.0219</v>
      </c>
      <c r="G55" s="8">
        <v>0</v>
      </c>
      <c r="H55" s="8">
        <v>0.013</v>
      </c>
      <c r="I55" s="8">
        <v>0.0347</v>
      </c>
      <c r="J55" s="8">
        <v>0</v>
      </c>
      <c r="K55" s="8">
        <v>0.007</v>
      </c>
      <c r="L55" s="8">
        <v>0.029</v>
      </c>
      <c r="M55" s="8">
        <v>0.0047</v>
      </c>
      <c r="N55" s="8">
        <v>0</v>
      </c>
      <c r="O55" s="8">
        <v>0.0233</v>
      </c>
      <c r="P55" s="8">
        <v>0</v>
      </c>
      <c r="Q55" s="8">
        <v>0.0302</v>
      </c>
      <c r="R55" s="8">
        <v>0.0068</v>
      </c>
      <c r="S55" s="8">
        <v>0</v>
      </c>
      <c r="T55" s="8">
        <v>0.0062</v>
      </c>
      <c r="U55" s="8">
        <v>0.009</v>
      </c>
      <c r="W55" s="8">
        <f t="shared" si="3"/>
        <v>0</v>
      </c>
      <c r="X55" s="8">
        <f t="shared" si="4"/>
        <v>0.01437</v>
      </c>
      <c r="Y55" s="8">
        <f>_xlfn.PERCENTILE.INC(B55:U55,0.5)</f>
        <v>0.0069</v>
      </c>
      <c r="Z55" s="8">
        <f t="shared" si="5"/>
        <v>0.0625</v>
      </c>
    </row>
    <row r="56" hidden="1" spans="1:26">
      <c r="A56" s="38" t="s">
        <v>129</v>
      </c>
      <c r="B56" s="8">
        <v>0.3661</v>
      </c>
      <c r="C56" s="8">
        <v>0.2841</v>
      </c>
      <c r="D56" s="8">
        <v>0.2437</v>
      </c>
      <c r="E56" s="8">
        <v>0.2773</v>
      </c>
      <c r="F56" s="8">
        <v>0.2555</v>
      </c>
      <c r="G56" s="8">
        <v>0.4254</v>
      </c>
      <c r="H56" s="8">
        <v>0.2078</v>
      </c>
      <c r="I56" s="8">
        <v>0.341</v>
      </c>
      <c r="J56" s="8">
        <v>0.3073</v>
      </c>
      <c r="K56" s="8">
        <v>0.3345</v>
      </c>
      <c r="L56" s="8">
        <v>0.3188</v>
      </c>
      <c r="M56" s="8">
        <v>0.3091</v>
      </c>
      <c r="N56" s="8">
        <v>0.2737</v>
      </c>
      <c r="O56" s="8">
        <v>0.3035</v>
      </c>
      <c r="P56" s="8">
        <v>0.3987</v>
      </c>
      <c r="Q56" s="8">
        <v>0.1713</v>
      </c>
      <c r="R56" s="8">
        <v>0.2585</v>
      </c>
      <c r="S56" s="8">
        <v>0.1469</v>
      </c>
      <c r="T56" s="8">
        <v>0.216</v>
      </c>
      <c r="U56" s="8">
        <v>0.3423</v>
      </c>
      <c r="W56" s="8">
        <f t="shared" si="3"/>
        <v>0.1469</v>
      </c>
      <c r="X56" s="8">
        <f t="shared" si="4"/>
        <v>0.289075</v>
      </c>
      <c r="Y56" s="8">
        <f>_xlfn.PERCENTILE.INC(B56:U56,0.5)</f>
        <v>0.2938</v>
      </c>
      <c r="Z56" s="8">
        <f t="shared" si="5"/>
        <v>0.4254</v>
      </c>
    </row>
    <row r="57" hidden="1" spans="1:26">
      <c r="A57" s="38" t="s">
        <v>131</v>
      </c>
      <c r="B57" s="8">
        <v>0.0219</v>
      </c>
      <c r="C57" s="8">
        <v>0.0739</v>
      </c>
      <c r="D57" s="8">
        <v>0.3782</v>
      </c>
      <c r="E57" s="8">
        <v>0.0252</v>
      </c>
      <c r="F57" s="8">
        <v>0.1314</v>
      </c>
      <c r="G57" s="8">
        <v>0.097</v>
      </c>
      <c r="H57" s="8">
        <v>0.0584</v>
      </c>
      <c r="I57" s="8">
        <v>0.0694</v>
      </c>
      <c r="J57" s="8">
        <v>0.3743</v>
      </c>
      <c r="K57" s="8">
        <v>0.1937</v>
      </c>
      <c r="L57" s="8">
        <v>0.1159</v>
      </c>
      <c r="M57" s="8">
        <v>0.281</v>
      </c>
      <c r="N57" s="8">
        <v>0.3799</v>
      </c>
      <c r="O57" s="8">
        <v>0.0817</v>
      </c>
      <c r="P57" s="8">
        <v>0.1242</v>
      </c>
      <c r="Q57" s="8">
        <v>0.0504</v>
      </c>
      <c r="R57" s="8">
        <v>0.3946</v>
      </c>
      <c r="S57" s="8">
        <v>0.4689</v>
      </c>
      <c r="T57" s="8">
        <v>0.3951</v>
      </c>
      <c r="U57" s="8">
        <v>0.2883</v>
      </c>
      <c r="W57" s="8">
        <f t="shared" si="3"/>
        <v>0.0219</v>
      </c>
      <c r="X57" s="8">
        <f t="shared" si="4"/>
        <v>0.20017</v>
      </c>
      <c r="Y57" s="8">
        <f>_xlfn.PERCENTILE.INC(B57:U57,0.5)</f>
        <v>0.1278</v>
      </c>
      <c r="Z57" s="8">
        <f t="shared" si="5"/>
        <v>0.4689</v>
      </c>
    </row>
    <row r="58" hidden="1" spans="1:26">
      <c r="A58" s="38" t="s">
        <v>133</v>
      </c>
      <c r="B58" s="8">
        <v>0.0055</v>
      </c>
      <c r="C58" s="8">
        <v>0.0739</v>
      </c>
      <c r="D58" s="8">
        <v>0.1261</v>
      </c>
      <c r="E58" s="8">
        <v>0.0168</v>
      </c>
      <c r="F58" s="8">
        <v>0.0219</v>
      </c>
      <c r="G58" s="8">
        <v>0.0187</v>
      </c>
      <c r="H58" s="8">
        <v>0.026</v>
      </c>
      <c r="I58" s="8">
        <v>0.0983</v>
      </c>
      <c r="J58" s="8">
        <v>0.0223</v>
      </c>
      <c r="K58" s="8">
        <v>0</v>
      </c>
      <c r="L58" s="8">
        <v>0</v>
      </c>
      <c r="M58" s="8">
        <v>0.0351</v>
      </c>
      <c r="N58" s="8">
        <v>0.0447</v>
      </c>
      <c r="O58" s="8">
        <v>0.0661</v>
      </c>
      <c r="P58" s="8">
        <v>0.0915</v>
      </c>
      <c r="Q58" s="8">
        <v>0.0277</v>
      </c>
      <c r="R58" s="8">
        <v>0.0272</v>
      </c>
      <c r="S58" s="8">
        <v>0.0226</v>
      </c>
      <c r="T58" s="8">
        <v>0.0864</v>
      </c>
      <c r="U58" s="8">
        <v>0.009</v>
      </c>
      <c r="W58" s="8">
        <f t="shared" si="3"/>
        <v>0</v>
      </c>
      <c r="X58" s="8">
        <f t="shared" si="4"/>
        <v>0.04099</v>
      </c>
      <c r="Y58" s="8">
        <f>_xlfn.PERCENTILE.INC(B58:U58,0.5)</f>
        <v>0.0266</v>
      </c>
      <c r="Z58" s="8">
        <f t="shared" si="5"/>
        <v>0.1261</v>
      </c>
    </row>
    <row r="59" hidden="1" spans="1:26">
      <c r="A59" s="38" t="s">
        <v>135</v>
      </c>
      <c r="B59" s="8">
        <v>0.1148</v>
      </c>
      <c r="C59" s="8">
        <v>0.0852</v>
      </c>
      <c r="D59" s="8">
        <v>0.0252</v>
      </c>
      <c r="E59" s="8">
        <v>0.2269</v>
      </c>
      <c r="F59" s="8">
        <v>0.1314</v>
      </c>
      <c r="G59" s="8">
        <v>0.1343</v>
      </c>
      <c r="H59" s="8">
        <v>0.3052</v>
      </c>
      <c r="I59" s="8">
        <v>0.1098</v>
      </c>
      <c r="J59" s="8">
        <v>0.0782</v>
      </c>
      <c r="K59" s="8">
        <v>0.1303</v>
      </c>
      <c r="L59" s="8">
        <v>0.058</v>
      </c>
      <c r="M59" s="8">
        <v>0.096</v>
      </c>
      <c r="N59" s="8">
        <v>0.0503</v>
      </c>
      <c r="O59" s="8">
        <v>0.1206</v>
      </c>
      <c r="P59" s="8">
        <v>0.1438</v>
      </c>
      <c r="Q59" s="8">
        <v>0.3048</v>
      </c>
      <c r="R59" s="8">
        <v>0.0544</v>
      </c>
      <c r="S59" s="8">
        <v>0.0339</v>
      </c>
      <c r="T59" s="8">
        <v>0.0432</v>
      </c>
      <c r="U59" s="8">
        <v>0.009</v>
      </c>
      <c r="W59" s="8">
        <f t="shared" si="3"/>
        <v>0.009</v>
      </c>
      <c r="X59" s="8">
        <f t="shared" si="4"/>
        <v>0.112765</v>
      </c>
      <c r="Y59" s="8">
        <f>_xlfn.PERCENTILE.INC(B59:U59,0.5)</f>
        <v>0.1029</v>
      </c>
      <c r="Z59" s="8">
        <f t="shared" si="5"/>
        <v>0.3052</v>
      </c>
    </row>
    <row r="60" hidden="1" spans="1:26">
      <c r="A60" s="38" t="s">
        <v>137</v>
      </c>
      <c r="B60" s="8">
        <v>0.0437</v>
      </c>
      <c r="C60" s="8">
        <v>0.0114</v>
      </c>
      <c r="D60" s="8">
        <v>0</v>
      </c>
      <c r="E60" s="8">
        <v>0.0084</v>
      </c>
      <c r="F60" s="8">
        <v>0.0365</v>
      </c>
      <c r="G60" s="8">
        <v>0</v>
      </c>
      <c r="H60" s="8">
        <v>0.1364</v>
      </c>
      <c r="I60" s="8">
        <v>0.0289</v>
      </c>
      <c r="J60" s="8">
        <v>0</v>
      </c>
      <c r="K60" s="8">
        <v>0.0141</v>
      </c>
      <c r="L60" s="8">
        <v>0.0435</v>
      </c>
      <c r="M60" s="8">
        <v>0.0094</v>
      </c>
      <c r="N60" s="8">
        <v>0</v>
      </c>
      <c r="O60" s="8">
        <v>0</v>
      </c>
      <c r="P60" s="8">
        <v>0.0065</v>
      </c>
      <c r="Q60" s="8">
        <v>0.0781</v>
      </c>
      <c r="R60" s="8">
        <v>0</v>
      </c>
      <c r="S60" s="8">
        <v>0.0169</v>
      </c>
      <c r="T60" s="8">
        <v>0.0309</v>
      </c>
      <c r="U60" s="8">
        <v>0.045</v>
      </c>
      <c r="W60" s="8">
        <f t="shared" si="3"/>
        <v>0</v>
      </c>
      <c r="X60" s="8">
        <f t="shared" si="4"/>
        <v>0.025485</v>
      </c>
      <c r="Y60" s="8">
        <f>_xlfn.PERCENTILE.INC(B60:U60,0.5)</f>
        <v>0.01275</v>
      </c>
      <c r="Z60" s="8">
        <f t="shared" si="5"/>
        <v>0.1364</v>
      </c>
    </row>
    <row r="61" hidden="1" spans="1:26">
      <c r="A61" s="38" t="s">
        <v>139</v>
      </c>
      <c r="B61" s="8">
        <v>0.071</v>
      </c>
      <c r="C61" s="8">
        <v>0.1705</v>
      </c>
      <c r="D61" s="8">
        <v>0.0924</v>
      </c>
      <c r="E61" s="8">
        <v>0.1597</v>
      </c>
      <c r="F61" s="8">
        <v>0.1168</v>
      </c>
      <c r="G61" s="8">
        <v>0.1194</v>
      </c>
      <c r="H61" s="8">
        <v>0.0584</v>
      </c>
      <c r="I61" s="8">
        <v>0.1387</v>
      </c>
      <c r="J61" s="8">
        <v>0.095</v>
      </c>
      <c r="K61" s="8">
        <v>0.088</v>
      </c>
      <c r="L61" s="8">
        <v>0.1014</v>
      </c>
      <c r="M61" s="8">
        <v>0.1241</v>
      </c>
      <c r="N61" s="8">
        <v>0.1173</v>
      </c>
      <c r="O61" s="8">
        <v>0.0934</v>
      </c>
      <c r="P61" s="8">
        <v>0.0458</v>
      </c>
      <c r="Q61" s="8">
        <v>0.0932</v>
      </c>
      <c r="R61" s="8">
        <v>0.102</v>
      </c>
      <c r="S61" s="8">
        <v>0.1186</v>
      </c>
      <c r="T61" s="8">
        <v>0.0617</v>
      </c>
      <c r="U61" s="8">
        <v>0.1081</v>
      </c>
      <c r="W61" s="8">
        <f t="shared" si="3"/>
        <v>0.0458</v>
      </c>
      <c r="X61" s="8">
        <f t="shared" si="4"/>
        <v>0.103775</v>
      </c>
      <c r="Y61" s="8">
        <f>_xlfn.PERCENTILE.INC(B61:U61,0.5)</f>
        <v>0.1017</v>
      </c>
      <c r="Z61" s="8">
        <f t="shared" si="5"/>
        <v>0.1705</v>
      </c>
    </row>
    <row r="62" hidden="1" spans="1:26">
      <c r="A62" s="38" t="s">
        <v>141</v>
      </c>
      <c r="B62" s="8">
        <v>0.1311</v>
      </c>
      <c r="C62" s="8">
        <v>0.1136</v>
      </c>
      <c r="D62" s="8">
        <v>0.0252</v>
      </c>
      <c r="E62" s="8">
        <v>0.0924</v>
      </c>
      <c r="F62" s="8">
        <v>0.073</v>
      </c>
      <c r="G62" s="8">
        <v>0.1007</v>
      </c>
      <c r="H62" s="8">
        <v>0.0649</v>
      </c>
      <c r="I62" s="8">
        <v>0.0578</v>
      </c>
      <c r="J62" s="8">
        <v>0.0894</v>
      </c>
      <c r="K62" s="8">
        <v>0.1021</v>
      </c>
      <c r="L62" s="8">
        <v>0.058</v>
      </c>
      <c r="M62" s="8">
        <v>0.0468</v>
      </c>
      <c r="N62" s="8">
        <v>0.067</v>
      </c>
      <c r="O62" s="8">
        <v>0.1362</v>
      </c>
      <c r="P62" s="8">
        <v>0.0588</v>
      </c>
      <c r="Q62" s="8">
        <v>0.0856</v>
      </c>
      <c r="R62" s="8">
        <v>0.0816</v>
      </c>
      <c r="S62" s="8">
        <v>0.1017</v>
      </c>
      <c r="T62" s="8">
        <v>0.0988</v>
      </c>
      <c r="U62" s="8">
        <v>0.0901</v>
      </c>
      <c r="W62" s="8">
        <f t="shared" si="3"/>
        <v>0.0252</v>
      </c>
      <c r="X62" s="8">
        <f t="shared" si="4"/>
        <v>0.08374</v>
      </c>
      <c r="Y62" s="8">
        <f>_xlfn.PERCENTILE.INC(B62:U62,0.5)</f>
        <v>0.0875</v>
      </c>
      <c r="Z62" s="8">
        <f t="shared" si="5"/>
        <v>0.1362</v>
      </c>
    </row>
    <row r="63" hidden="1" spans="1:26">
      <c r="A63" s="38" t="s">
        <v>143</v>
      </c>
      <c r="B63" s="8">
        <v>0.2404</v>
      </c>
      <c r="C63" s="8">
        <v>0.125</v>
      </c>
      <c r="D63" s="8">
        <v>0.0756</v>
      </c>
      <c r="E63" s="8">
        <v>0.1933</v>
      </c>
      <c r="F63" s="8">
        <v>0.2117</v>
      </c>
      <c r="G63" s="8">
        <v>0.1045</v>
      </c>
      <c r="H63" s="8">
        <v>0.1299</v>
      </c>
      <c r="I63" s="8">
        <v>0.1214</v>
      </c>
      <c r="J63" s="8">
        <v>0.0335</v>
      </c>
      <c r="K63" s="8">
        <v>0.1303</v>
      </c>
      <c r="L63" s="8">
        <v>0.2754</v>
      </c>
      <c r="M63" s="8">
        <v>0.0937</v>
      </c>
      <c r="N63" s="8">
        <v>0.067</v>
      </c>
      <c r="O63" s="8">
        <v>0.1751</v>
      </c>
      <c r="P63" s="8">
        <v>0.1307</v>
      </c>
      <c r="Q63" s="8">
        <v>0.1587</v>
      </c>
      <c r="R63" s="8">
        <v>0.0748</v>
      </c>
      <c r="S63" s="8">
        <v>0.0904</v>
      </c>
      <c r="T63" s="8">
        <v>0.0617</v>
      </c>
      <c r="U63" s="8">
        <v>0.0991</v>
      </c>
      <c r="W63" s="8">
        <f t="shared" si="3"/>
        <v>0.0335</v>
      </c>
      <c r="X63" s="8">
        <f t="shared" si="4"/>
        <v>0.12961</v>
      </c>
      <c r="Y63" s="8">
        <f>_xlfn.PERCENTILE.INC(B63:U63,0.5)</f>
        <v>0.1232</v>
      </c>
      <c r="Z63" s="8">
        <f t="shared" si="5"/>
        <v>0.2754</v>
      </c>
    </row>
    <row r="64" spans="1:26">
      <c r="A64" s="31" t="s">
        <v>145</v>
      </c>
      <c r="B64" s="6">
        <v>90.0285</v>
      </c>
      <c r="C64" s="6">
        <v>33.2452</v>
      </c>
      <c r="D64" s="6">
        <v>62.3146</v>
      </c>
      <c r="E64" s="6">
        <v>53.204</v>
      </c>
      <c r="F64" s="6">
        <v>41.274</v>
      </c>
      <c r="G64" s="6">
        <v>48.8632</v>
      </c>
      <c r="H64" s="6">
        <v>62.8798</v>
      </c>
      <c r="I64" s="6">
        <v>28.6584</v>
      </c>
      <c r="J64" s="6">
        <v>38.1824</v>
      </c>
      <c r="K64" s="6">
        <v>48.314</v>
      </c>
      <c r="L64" s="6">
        <v>56.2303</v>
      </c>
      <c r="M64" s="6">
        <v>26.4638</v>
      </c>
      <c r="N64" s="6">
        <v>40.9738</v>
      </c>
      <c r="O64" s="6">
        <v>29.1574</v>
      </c>
      <c r="P64" s="6">
        <v>56.4689</v>
      </c>
      <c r="Q64" s="6">
        <v>32.6555</v>
      </c>
      <c r="R64" s="6">
        <v>47.4343</v>
      </c>
      <c r="S64" s="6">
        <v>50.7033</v>
      </c>
      <c r="T64" s="6">
        <v>45.044</v>
      </c>
      <c r="U64" s="6">
        <v>38.7972</v>
      </c>
      <c r="W64" s="6">
        <f t="shared" si="3"/>
        <v>26.4638</v>
      </c>
      <c r="X64" s="6">
        <f t="shared" si="4"/>
        <v>46.54463</v>
      </c>
      <c r="Y64" s="6">
        <f>_xlfn.PERCENTILE.INC(B64:U64,0.5)</f>
        <v>46.23915</v>
      </c>
      <c r="Z64" s="6">
        <f t="shared" si="5"/>
        <v>90.0285</v>
      </c>
    </row>
    <row r="65" hidden="1" spans="1:26">
      <c r="A65" s="38" t="s">
        <v>147</v>
      </c>
      <c r="B65" s="8">
        <v>0.382</v>
      </c>
      <c r="C65" s="8">
        <v>0.5663</v>
      </c>
      <c r="D65" s="8">
        <v>0.3921</v>
      </c>
      <c r="E65" s="8">
        <v>0.4021</v>
      </c>
      <c r="F65" s="8">
        <v>0.6393</v>
      </c>
      <c r="G65" s="8">
        <v>0.496</v>
      </c>
      <c r="H65" s="8">
        <v>0.6398</v>
      </c>
      <c r="I65" s="8">
        <v>0.6548</v>
      </c>
      <c r="J65" s="8">
        <v>0.1873</v>
      </c>
      <c r="K65" s="8">
        <v>0.7525</v>
      </c>
      <c r="L65" s="8">
        <v>0.5161</v>
      </c>
      <c r="M65" s="8">
        <v>0.7603</v>
      </c>
      <c r="N65" s="8">
        <v>0.6889</v>
      </c>
      <c r="O65" s="8">
        <v>0.4957</v>
      </c>
      <c r="P65" s="8">
        <v>0.2514</v>
      </c>
      <c r="Q65" s="8">
        <v>0.553</v>
      </c>
      <c r="R65" s="8">
        <v>0.4557</v>
      </c>
      <c r="S65" s="8">
        <v>0.5822</v>
      </c>
      <c r="T65" s="8">
        <v>0.5434</v>
      </c>
      <c r="U65" s="8">
        <v>0.3127</v>
      </c>
      <c r="W65" s="8">
        <f t="shared" si="3"/>
        <v>0.1873</v>
      </c>
      <c r="X65" s="8">
        <f t="shared" si="4"/>
        <v>0.51358</v>
      </c>
      <c r="Y65" s="8">
        <f>_xlfn.PERCENTILE.INC(B65:U65,0.5)</f>
        <v>0.52975</v>
      </c>
      <c r="Z65" s="8">
        <f t="shared" si="5"/>
        <v>0.7603</v>
      </c>
    </row>
    <row r="66" hidden="1" spans="1:26">
      <c r="A66" s="38" t="s">
        <v>149</v>
      </c>
      <c r="B66" s="8">
        <v>0.5748</v>
      </c>
      <c r="C66" s="8">
        <v>0.2092</v>
      </c>
      <c r="D66" s="8">
        <v>0.1674</v>
      </c>
      <c r="E66" s="8">
        <v>0.3228</v>
      </c>
      <c r="F66" s="8">
        <v>0.2186</v>
      </c>
      <c r="G66" s="8">
        <v>0.1689</v>
      </c>
      <c r="H66" s="8">
        <v>0.1441</v>
      </c>
      <c r="I66" s="8">
        <v>0.119</v>
      </c>
      <c r="J66" s="8">
        <v>0.4515</v>
      </c>
      <c r="K66" s="8">
        <v>0.1871</v>
      </c>
      <c r="L66" s="8">
        <v>0.2016</v>
      </c>
      <c r="M66" s="8">
        <v>0.0799</v>
      </c>
      <c r="N66" s="8">
        <v>0.1244</v>
      </c>
      <c r="O66" s="8">
        <v>0.3609</v>
      </c>
      <c r="P66" s="8">
        <v>0.2232</v>
      </c>
      <c r="Q66" s="8">
        <v>0.2481</v>
      </c>
      <c r="R66" s="8">
        <v>0.1097</v>
      </c>
      <c r="S66" s="8">
        <v>0.2466</v>
      </c>
      <c r="T66" s="8">
        <v>0.159</v>
      </c>
      <c r="U66" s="8">
        <v>0.1737</v>
      </c>
      <c r="W66" s="8">
        <f t="shared" si="3"/>
        <v>0.0799</v>
      </c>
      <c r="X66" s="8">
        <f t="shared" si="4"/>
        <v>0.224525</v>
      </c>
      <c r="Y66" s="8">
        <f>_xlfn.PERCENTILE.INC(B66:U66,0.5)</f>
        <v>0.19435</v>
      </c>
      <c r="Z66" s="8">
        <f t="shared" si="5"/>
        <v>0.5748</v>
      </c>
    </row>
    <row r="67" hidden="1" spans="1:26">
      <c r="A67" s="38" t="s">
        <v>151</v>
      </c>
      <c r="B67" s="8">
        <v>0.0082</v>
      </c>
      <c r="C67" s="8">
        <v>0.148</v>
      </c>
      <c r="D67" s="8">
        <v>0.2335</v>
      </c>
      <c r="E67" s="8">
        <v>0.127</v>
      </c>
      <c r="F67" s="8">
        <v>0.1311</v>
      </c>
      <c r="G67" s="8">
        <v>0.244</v>
      </c>
      <c r="H67" s="8">
        <v>0.0519</v>
      </c>
      <c r="I67" s="8">
        <v>0.1012</v>
      </c>
      <c r="J67" s="8">
        <v>0.194</v>
      </c>
      <c r="K67" s="8">
        <v>0.0443</v>
      </c>
      <c r="L67" s="8">
        <v>0.1774</v>
      </c>
      <c r="M67" s="8">
        <v>0.1521</v>
      </c>
      <c r="N67" s="8">
        <v>0.1022</v>
      </c>
      <c r="O67" s="8">
        <v>0.0696</v>
      </c>
      <c r="P67" s="8">
        <v>0.0763</v>
      </c>
      <c r="Q67" s="8">
        <v>0.137</v>
      </c>
      <c r="R67" s="8">
        <v>0.1814</v>
      </c>
      <c r="S67" s="8">
        <v>0.1096</v>
      </c>
      <c r="T67" s="8">
        <v>0.0231</v>
      </c>
      <c r="U67" s="8">
        <v>0.1236</v>
      </c>
      <c r="W67" s="8">
        <f t="shared" ref="W67:W98" si="6">MIN(B67:U67)</f>
        <v>0.0082</v>
      </c>
      <c r="X67" s="8">
        <f t="shared" ref="X67:X98" si="7">AVERAGE(B67:U67)</f>
        <v>0.121775</v>
      </c>
      <c r="Y67" s="8">
        <f>_xlfn.PERCENTILE.INC(B67:U67,0.5)</f>
        <v>0.1253</v>
      </c>
      <c r="Z67" s="8">
        <f t="shared" si="5"/>
        <v>0.244</v>
      </c>
    </row>
    <row r="68" hidden="1" spans="1:26">
      <c r="A68" s="38" t="s">
        <v>153</v>
      </c>
      <c r="B68" s="8">
        <v>0.035</v>
      </c>
      <c r="C68" s="8">
        <v>0.0765</v>
      </c>
      <c r="D68" s="8">
        <v>0.207</v>
      </c>
      <c r="E68" s="8">
        <v>0.1481</v>
      </c>
      <c r="F68" s="8">
        <v>0.0109</v>
      </c>
      <c r="G68" s="8">
        <v>0.0912</v>
      </c>
      <c r="H68" s="8">
        <v>0.1643</v>
      </c>
      <c r="I68" s="8">
        <v>0.125</v>
      </c>
      <c r="J68" s="8">
        <v>0.1672</v>
      </c>
      <c r="K68" s="8">
        <v>0.0161</v>
      </c>
      <c r="L68" s="8">
        <v>0.1048</v>
      </c>
      <c r="M68" s="8">
        <v>0.0077</v>
      </c>
      <c r="N68" s="8">
        <v>0.0844</v>
      </c>
      <c r="O68" s="8">
        <v>0.0739</v>
      </c>
      <c r="P68" s="8">
        <v>0.4492</v>
      </c>
      <c r="Q68" s="8">
        <v>0.062</v>
      </c>
      <c r="R68" s="8">
        <v>0.2532</v>
      </c>
      <c r="S68" s="8">
        <v>0.0616</v>
      </c>
      <c r="T68" s="8">
        <v>0.2746</v>
      </c>
      <c r="U68" s="8">
        <v>0.39</v>
      </c>
      <c r="W68" s="8">
        <f t="shared" si="6"/>
        <v>0.0077</v>
      </c>
      <c r="X68" s="8">
        <f t="shared" si="7"/>
        <v>0.140135</v>
      </c>
      <c r="Y68" s="8">
        <f>_xlfn.PERCENTILE.INC(B68:U68,0.5)</f>
        <v>0.098</v>
      </c>
      <c r="Z68" s="8">
        <f t="shared" ref="Z68:Z108" si="8">MAX(B68:U68)</f>
        <v>0.4492</v>
      </c>
    </row>
    <row r="69" spans="1:26">
      <c r="A69" s="31" t="s">
        <v>155</v>
      </c>
      <c r="B69" s="8">
        <v>0.2368</v>
      </c>
      <c r="C69" s="8">
        <v>0.8686</v>
      </c>
      <c r="D69" s="8">
        <v>0.5</v>
      </c>
      <c r="E69" s="8">
        <v>0.88</v>
      </c>
      <c r="F69" s="8">
        <v>0.6486</v>
      </c>
      <c r="G69" s="8">
        <v>0.1624</v>
      </c>
      <c r="H69" s="8">
        <v>0.775</v>
      </c>
      <c r="I69" s="8">
        <v>0.0811</v>
      </c>
      <c r="J69" s="8">
        <v>0</v>
      </c>
      <c r="K69" s="8">
        <v>1</v>
      </c>
      <c r="L69" s="8">
        <v>0.6964</v>
      </c>
      <c r="M69" s="8">
        <v>1</v>
      </c>
      <c r="N69" s="8">
        <v>0</v>
      </c>
      <c r="O69" s="8">
        <v>0.2568</v>
      </c>
      <c r="P69" s="8">
        <v>0.3613</v>
      </c>
      <c r="Q69" s="8">
        <v>0.9367</v>
      </c>
      <c r="R69" s="8">
        <v>0</v>
      </c>
      <c r="S69" s="8">
        <v>0</v>
      </c>
      <c r="T69" s="8">
        <v>0</v>
      </c>
      <c r="U69" s="8">
        <v>0</v>
      </c>
      <c r="W69" s="8">
        <f t="shared" si="6"/>
        <v>0</v>
      </c>
      <c r="X69" s="8">
        <f t="shared" si="7"/>
        <v>0.420185</v>
      </c>
      <c r="Y69" s="8">
        <f>_xlfn.PERCENTILE.INC(B69:U69,0.5)</f>
        <v>0.30905</v>
      </c>
      <c r="Z69" s="8">
        <f t="shared" si="8"/>
        <v>1</v>
      </c>
    </row>
    <row r="70" spans="1:26">
      <c r="A70" s="31" t="s">
        <v>157</v>
      </c>
      <c r="B70" s="8">
        <v>0.9539</v>
      </c>
      <c r="C70" s="8">
        <v>0.8686</v>
      </c>
      <c r="D70" s="8">
        <v>0.9808</v>
      </c>
      <c r="E70" s="8">
        <v>0.9867</v>
      </c>
      <c r="F70" s="8">
        <v>0.8468</v>
      </c>
      <c r="G70" s="8">
        <v>0.9957</v>
      </c>
      <c r="H70" s="8">
        <v>0.9625</v>
      </c>
      <c r="I70" s="8">
        <v>1</v>
      </c>
      <c r="J70" s="8">
        <v>1</v>
      </c>
      <c r="K70" s="8">
        <v>1</v>
      </c>
      <c r="L70" s="8">
        <v>0.7857</v>
      </c>
      <c r="M70" s="8">
        <v>0.9633</v>
      </c>
      <c r="N70" s="8">
        <v>1</v>
      </c>
      <c r="O70" s="8">
        <v>0.4536</v>
      </c>
      <c r="P70" s="8">
        <v>0.9916</v>
      </c>
      <c r="Q70" s="8">
        <v>0.9367</v>
      </c>
      <c r="R70" s="8">
        <v>0.8977</v>
      </c>
      <c r="S70" s="8">
        <v>0.993</v>
      </c>
      <c r="T70" s="8">
        <v>0.9787</v>
      </c>
      <c r="U70" s="8">
        <v>0.9375</v>
      </c>
      <c r="W70" s="8">
        <f t="shared" si="6"/>
        <v>0.4536</v>
      </c>
      <c r="X70" s="8">
        <f t="shared" si="7"/>
        <v>0.92664</v>
      </c>
      <c r="Y70" s="8">
        <f>_xlfn.PERCENTILE.INC(B70:U70,0.5)</f>
        <v>0.971</v>
      </c>
      <c r="Z70" s="8">
        <f t="shared" si="8"/>
        <v>1</v>
      </c>
    </row>
    <row r="71" spans="1:26">
      <c r="A71" s="31" t="s">
        <v>159</v>
      </c>
      <c r="B71" s="8">
        <v>0.6579</v>
      </c>
      <c r="C71" s="8">
        <v>0.7591</v>
      </c>
      <c r="D71" s="8">
        <v>0.4615</v>
      </c>
      <c r="E71" s="8">
        <v>0.6933</v>
      </c>
      <c r="F71" s="8">
        <v>0.7387</v>
      </c>
      <c r="G71" s="8">
        <v>0.7991</v>
      </c>
      <c r="H71" s="8">
        <v>0.725</v>
      </c>
      <c r="I71" s="8">
        <v>0.9122</v>
      </c>
      <c r="J71" s="8">
        <v>0.6907</v>
      </c>
      <c r="K71" s="8">
        <v>0.856</v>
      </c>
      <c r="L71" s="8">
        <v>0.8393</v>
      </c>
      <c r="M71" s="8">
        <v>0.3333</v>
      </c>
      <c r="N71" s="8">
        <v>0.5288</v>
      </c>
      <c r="O71" s="8">
        <v>0.235</v>
      </c>
      <c r="P71" s="8">
        <v>0.6807</v>
      </c>
      <c r="Q71" s="8">
        <v>0.6329</v>
      </c>
      <c r="R71" s="8">
        <v>0.7614</v>
      </c>
      <c r="S71" s="8">
        <v>0.5704</v>
      </c>
      <c r="T71" s="8">
        <v>0.9362</v>
      </c>
      <c r="U71" s="8">
        <v>0.7375</v>
      </c>
      <c r="W71" s="8">
        <f t="shared" si="6"/>
        <v>0.235</v>
      </c>
      <c r="X71" s="8">
        <f t="shared" si="7"/>
        <v>0.67745</v>
      </c>
      <c r="Y71" s="8">
        <f>_xlfn.PERCENTILE.INC(B71:U71,0.5)</f>
        <v>0.70915</v>
      </c>
      <c r="Z71" s="8">
        <f t="shared" si="8"/>
        <v>0.9362</v>
      </c>
    </row>
    <row r="72" hidden="1" spans="1:26">
      <c r="A72" s="38" t="s">
        <v>161</v>
      </c>
      <c r="B72" s="8">
        <v>0</v>
      </c>
      <c r="C72" s="8">
        <v>0.9781</v>
      </c>
      <c r="D72" s="8">
        <v>0.6923</v>
      </c>
      <c r="E72" s="8">
        <v>0.8533</v>
      </c>
      <c r="F72" s="8">
        <v>0.8378</v>
      </c>
      <c r="G72" s="8">
        <v>0.9829</v>
      </c>
      <c r="H72" s="8">
        <v>0.9375</v>
      </c>
      <c r="I72" s="8">
        <v>1</v>
      </c>
      <c r="J72" s="8">
        <v>0.6907</v>
      </c>
      <c r="K72" s="8">
        <v>0.792</v>
      </c>
      <c r="L72" s="8">
        <v>1</v>
      </c>
      <c r="M72" s="8">
        <v>0</v>
      </c>
      <c r="N72" s="8">
        <v>0.4808</v>
      </c>
      <c r="O72" s="8">
        <v>0.1366</v>
      </c>
      <c r="P72" s="8">
        <v>0.6807</v>
      </c>
      <c r="Q72" s="8">
        <v>1</v>
      </c>
      <c r="R72" s="8">
        <v>0.4545</v>
      </c>
      <c r="S72" s="8">
        <v>0</v>
      </c>
      <c r="T72" s="8">
        <v>0.9681</v>
      </c>
      <c r="U72" s="8">
        <v>0</v>
      </c>
      <c r="W72" s="8">
        <f t="shared" si="6"/>
        <v>0</v>
      </c>
      <c r="X72" s="8">
        <f t="shared" si="7"/>
        <v>0.624265</v>
      </c>
      <c r="Y72" s="8">
        <f>_xlfn.PERCENTILE.INC(B72:U72,0.5)</f>
        <v>0.74215</v>
      </c>
      <c r="Z72" s="8">
        <f t="shared" si="8"/>
        <v>1</v>
      </c>
    </row>
    <row r="73" hidden="1" spans="1:26">
      <c r="A73" s="38" t="s">
        <v>164</v>
      </c>
      <c r="B73" s="41">
        <v>1117</v>
      </c>
      <c r="C73" s="41">
        <v>1513</v>
      </c>
      <c r="D73" s="41">
        <v>433</v>
      </c>
      <c r="E73" s="41">
        <v>778</v>
      </c>
      <c r="F73" s="41">
        <v>1153</v>
      </c>
      <c r="G73" s="41">
        <v>2210</v>
      </c>
      <c r="H73" s="41">
        <v>794</v>
      </c>
      <c r="I73" s="41">
        <v>1516</v>
      </c>
      <c r="J73" s="41">
        <v>878</v>
      </c>
      <c r="K73" s="41">
        <v>2080</v>
      </c>
      <c r="L73" s="41">
        <v>1092</v>
      </c>
      <c r="M73" s="41">
        <v>1603</v>
      </c>
      <c r="N73" s="41">
        <v>644</v>
      </c>
      <c r="O73" s="41">
        <v>1357</v>
      </c>
      <c r="P73" s="41">
        <v>898</v>
      </c>
      <c r="Q73" s="41">
        <v>903</v>
      </c>
      <c r="R73" s="41">
        <v>875</v>
      </c>
      <c r="S73" s="41">
        <v>1105</v>
      </c>
      <c r="T73" s="41">
        <v>586</v>
      </c>
      <c r="U73" s="41">
        <v>1076</v>
      </c>
      <c r="W73" s="41">
        <f t="shared" si="6"/>
        <v>433</v>
      </c>
      <c r="X73" s="41">
        <f t="shared" si="7"/>
        <v>1130.55</v>
      </c>
      <c r="Y73" s="41">
        <f>_xlfn.PERCENTILE.INC(B73:U73,0.5)</f>
        <v>1084</v>
      </c>
      <c r="Z73" s="41">
        <f t="shared" si="8"/>
        <v>2210</v>
      </c>
    </row>
    <row r="74" spans="1:26">
      <c r="A74" s="31" t="s">
        <v>166</v>
      </c>
      <c r="B74" s="7">
        <v>1348.0455</v>
      </c>
      <c r="C74" s="7">
        <v>1350.0682</v>
      </c>
      <c r="D74" s="7">
        <v>1511.9746</v>
      </c>
      <c r="E74" s="7">
        <v>1464.9285</v>
      </c>
      <c r="F74" s="7">
        <v>1126.1428</v>
      </c>
      <c r="G74" s="7">
        <v>1453.3411</v>
      </c>
      <c r="H74" s="7">
        <v>1254.3517</v>
      </c>
      <c r="I74" s="7">
        <v>2629.5297</v>
      </c>
      <c r="J74" s="7">
        <v>1071.9681</v>
      </c>
      <c r="K74" s="7">
        <v>1262.3562</v>
      </c>
      <c r="L74" s="7">
        <v>1451.4719</v>
      </c>
      <c r="M74" s="7">
        <v>1379.5094</v>
      </c>
      <c r="N74" s="7">
        <v>1160.1985</v>
      </c>
      <c r="O74" s="7">
        <v>1097.7737</v>
      </c>
      <c r="P74" s="7">
        <v>1601.2941</v>
      </c>
      <c r="Q74" s="7">
        <v>1720.2137</v>
      </c>
      <c r="R74" s="7">
        <v>999.7291</v>
      </c>
      <c r="S74" s="7">
        <v>1243.8514</v>
      </c>
      <c r="T74" s="7">
        <v>1456.8286</v>
      </c>
      <c r="U74" s="7">
        <v>1788.1332</v>
      </c>
      <c r="W74" s="7">
        <f t="shared" si="6"/>
        <v>999.7291</v>
      </c>
      <c r="X74" s="7">
        <f t="shared" si="7"/>
        <v>1418.5855</v>
      </c>
      <c r="Y74" s="7">
        <f>_xlfn.PERCENTILE.INC(B74:U74,0.5)</f>
        <v>1364.7888</v>
      </c>
      <c r="Z74" s="7">
        <f t="shared" si="8"/>
        <v>2629.5297</v>
      </c>
    </row>
    <row r="75" hidden="1" spans="1:26">
      <c r="A75" s="38" t="s">
        <v>168</v>
      </c>
      <c r="B75" s="7">
        <v>585.8423</v>
      </c>
      <c r="C75" s="7">
        <v>705.9389</v>
      </c>
      <c r="D75" s="7">
        <v>667.9878</v>
      </c>
      <c r="E75" s="7">
        <v>748.7733</v>
      </c>
      <c r="F75" s="7">
        <v>569.5416</v>
      </c>
      <c r="G75" s="7">
        <v>664.0671</v>
      </c>
      <c r="H75" s="7">
        <v>477.4663</v>
      </c>
      <c r="I75" s="7">
        <v>1263.6738</v>
      </c>
      <c r="J75" s="7">
        <v>551.4878</v>
      </c>
      <c r="K75" s="7">
        <v>531.222</v>
      </c>
      <c r="L75" s="7">
        <v>577.9593</v>
      </c>
      <c r="M75" s="7">
        <v>695.7606</v>
      </c>
      <c r="N75" s="7">
        <v>566.4011</v>
      </c>
      <c r="O75" s="7">
        <v>624.9795</v>
      </c>
      <c r="P75" s="7">
        <v>1131.8456</v>
      </c>
      <c r="Q75" s="7">
        <v>855.2544</v>
      </c>
      <c r="R75" s="7">
        <v>580.248</v>
      </c>
      <c r="S75" s="7">
        <v>477.9645</v>
      </c>
      <c r="T75" s="7">
        <v>616.9986</v>
      </c>
      <c r="U75" s="7">
        <v>1031.5849</v>
      </c>
      <c r="W75" s="7">
        <f t="shared" si="6"/>
        <v>477.4663</v>
      </c>
      <c r="X75" s="7">
        <f t="shared" si="7"/>
        <v>696.24987</v>
      </c>
      <c r="Y75" s="7">
        <f>_xlfn.PERCENTILE.INC(B75:U75,0.5)</f>
        <v>620.98905</v>
      </c>
      <c r="Z75" s="7">
        <f t="shared" si="8"/>
        <v>1263.6738</v>
      </c>
    </row>
    <row r="76" hidden="1" spans="1:26">
      <c r="A76" s="38" t="s">
        <v>170</v>
      </c>
      <c r="B76" s="7">
        <v>654385.87</v>
      </c>
      <c r="C76" s="7">
        <v>1068085.59</v>
      </c>
      <c r="D76" s="7">
        <v>289238.7</v>
      </c>
      <c r="E76" s="7">
        <v>582545.63</v>
      </c>
      <c r="F76" s="7">
        <v>656681.49</v>
      </c>
      <c r="G76" s="7">
        <v>1467588.26</v>
      </c>
      <c r="H76" s="7">
        <v>379108.25</v>
      </c>
      <c r="I76" s="7">
        <v>1915729.54</v>
      </c>
      <c r="J76" s="7">
        <v>484206.25</v>
      </c>
      <c r="K76" s="7">
        <v>1104941.8</v>
      </c>
      <c r="L76" s="7">
        <v>631131.61</v>
      </c>
      <c r="M76" s="7">
        <v>1115304.3</v>
      </c>
      <c r="N76" s="7">
        <v>364762.3</v>
      </c>
      <c r="O76" s="7">
        <v>848097.23</v>
      </c>
      <c r="P76" s="7">
        <v>1016397.39</v>
      </c>
      <c r="Q76" s="7">
        <v>772294.7</v>
      </c>
      <c r="R76" s="7">
        <v>507717</v>
      </c>
      <c r="S76" s="7">
        <v>528150.73</v>
      </c>
      <c r="T76" s="7">
        <v>361561.16</v>
      </c>
      <c r="U76" s="7">
        <v>1109985.35</v>
      </c>
      <c r="W76" s="7">
        <f t="shared" si="6"/>
        <v>289238.7</v>
      </c>
      <c r="X76" s="7">
        <f t="shared" si="7"/>
        <v>792895.6575</v>
      </c>
      <c r="Y76" s="7">
        <f>_xlfn.PERCENTILE.INC(B76:U76,0.5)</f>
        <v>655533.68</v>
      </c>
      <c r="Z76" s="7">
        <f t="shared" si="8"/>
        <v>1915729.54</v>
      </c>
    </row>
    <row r="77" hidden="1" spans="1:26">
      <c r="A77" s="38" t="s">
        <v>172</v>
      </c>
      <c r="B77" s="8">
        <v>0.4346</v>
      </c>
      <c r="C77" s="8">
        <v>0.5229</v>
      </c>
      <c r="D77" s="8">
        <v>0.4418</v>
      </c>
      <c r="E77" s="8">
        <v>0.5111</v>
      </c>
      <c r="F77" s="8">
        <v>0.5057</v>
      </c>
      <c r="G77" s="8">
        <v>0.4569</v>
      </c>
      <c r="H77" s="8">
        <v>0.3806</v>
      </c>
      <c r="I77" s="8">
        <v>0.4806</v>
      </c>
      <c r="J77" s="8">
        <v>0.5145</v>
      </c>
      <c r="K77" s="8">
        <v>0.4208</v>
      </c>
      <c r="L77" s="8">
        <v>0.3982</v>
      </c>
      <c r="M77" s="8">
        <v>0.5044</v>
      </c>
      <c r="N77" s="8">
        <v>0.4882</v>
      </c>
      <c r="O77" s="8">
        <v>0.5693</v>
      </c>
      <c r="P77" s="8">
        <v>0.7068</v>
      </c>
      <c r="Q77" s="8">
        <v>0.4972</v>
      </c>
      <c r="R77" s="8">
        <v>0.5804</v>
      </c>
      <c r="S77" s="8">
        <v>0.3843</v>
      </c>
      <c r="T77" s="8">
        <v>0.4235</v>
      </c>
      <c r="U77" s="8">
        <v>0.5769</v>
      </c>
      <c r="W77" s="8">
        <f t="shared" si="6"/>
        <v>0.3806</v>
      </c>
      <c r="X77" s="8">
        <f t="shared" si="7"/>
        <v>0.489935</v>
      </c>
      <c r="Y77" s="8">
        <f>_xlfn.PERCENTILE.INC(B77:U77,0.5)</f>
        <v>0.4927</v>
      </c>
      <c r="Z77" s="8">
        <f t="shared" si="8"/>
        <v>0.7068</v>
      </c>
    </row>
    <row r="78" hidden="1" spans="1:26">
      <c r="A78" s="38" t="s">
        <v>174</v>
      </c>
      <c r="B78" s="8">
        <v>0.6534</v>
      </c>
      <c r="C78" s="8">
        <v>0.431</v>
      </c>
      <c r="D78" s="8">
        <v>0.423</v>
      </c>
      <c r="E78" s="8">
        <v>0.4427</v>
      </c>
      <c r="F78" s="8">
        <v>0.4929</v>
      </c>
      <c r="G78" s="8">
        <v>0.5174</v>
      </c>
      <c r="H78" s="8">
        <v>0.5612</v>
      </c>
      <c r="I78" s="8">
        <v>0.5795</v>
      </c>
      <c r="J78" s="8">
        <v>0.534</v>
      </c>
      <c r="K78" s="8">
        <v>0.4746</v>
      </c>
      <c r="L78" s="8">
        <v>0.4689</v>
      </c>
      <c r="M78" s="8">
        <v>0.3495</v>
      </c>
      <c r="N78" s="8">
        <v>0.3669</v>
      </c>
      <c r="O78" s="8">
        <v>0.7496</v>
      </c>
      <c r="P78" s="8">
        <v>0.5228</v>
      </c>
      <c r="Q78" s="8">
        <v>0.4528</v>
      </c>
      <c r="R78" s="8">
        <v>0.5373</v>
      </c>
      <c r="S78" s="8">
        <v>0.4542</v>
      </c>
      <c r="T78" s="8">
        <v>0.416</v>
      </c>
      <c r="U78" s="8">
        <v>0.4295</v>
      </c>
      <c r="W78" s="8">
        <f t="shared" si="6"/>
        <v>0.3495</v>
      </c>
      <c r="X78" s="8">
        <f t="shared" si="7"/>
        <v>0.49286</v>
      </c>
      <c r="Y78" s="8">
        <f>_xlfn.PERCENTILE.INC(B78:U78,0.5)</f>
        <v>0.47175</v>
      </c>
      <c r="Z78" s="8">
        <f t="shared" si="8"/>
        <v>0.7496</v>
      </c>
    </row>
    <row r="79" hidden="1" spans="1:26">
      <c r="A79" s="38" t="s">
        <v>176</v>
      </c>
      <c r="B79" s="8">
        <v>0.275</v>
      </c>
      <c r="C79" s="8">
        <v>0.3937</v>
      </c>
      <c r="D79" s="8">
        <v>0.4699</v>
      </c>
      <c r="E79" s="8">
        <v>0.4987</v>
      </c>
      <c r="F79" s="8">
        <v>0.3943</v>
      </c>
      <c r="G79" s="8">
        <v>0.405</v>
      </c>
      <c r="H79" s="8">
        <v>0.3729</v>
      </c>
      <c r="I79" s="8">
        <v>0.2803</v>
      </c>
      <c r="J79" s="8">
        <v>0.2617</v>
      </c>
      <c r="K79" s="8">
        <v>0.3217</v>
      </c>
      <c r="L79" s="8">
        <v>0.4262</v>
      </c>
      <c r="M79" s="8">
        <v>0.4754</v>
      </c>
      <c r="N79" s="8">
        <v>0.5807</v>
      </c>
      <c r="O79" s="8">
        <v>0.2278</v>
      </c>
      <c r="P79" s="8">
        <v>0.367</v>
      </c>
      <c r="Q79" s="8">
        <v>0.3884</v>
      </c>
      <c r="R79" s="8">
        <v>0.396</v>
      </c>
      <c r="S79" s="8">
        <v>0.3468</v>
      </c>
      <c r="T79" s="8">
        <v>0.4679</v>
      </c>
      <c r="U79" s="8">
        <v>0.4211</v>
      </c>
      <c r="W79" s="8">
        <f t="shared" si="6"/>
        <v>0.2278</v>
      </c>
      <c r="X79" s="8">
        <f t="shared" si="7"/>
        <v>0.388525</v>
      </c>
      <c r="Y79" s="8">
        <f>_xlfn.PERCENTILE.INC(B79:U79,0.5)</f>
        <v>0.394</v>
      </c>
      <c r="Z79" s="8">
        <f t="shared" si="8"/>
        <v>0.5807</v>
      </c>
    </row>
    <row r="80" hidden="1" spans="1:26">
      <c r="A80" s="38" t="s">
        <v>178</v>
      </c>
      <c r="B80" s="8">
        <v>0.0716</v>
      </c>
      <c r="C80" s="8">
        <v>0.1753</v>
      </c>
      <c r="D80" s="8">
        <v>0.1071</v>
      </c>
      <c r="E80" s="8">
        <v>0.0586</v>
      </c>
      <c r="F80" s="8">
        <v>0.1128</v>
      </c>
      <c r="G80" s="8">
        <v>0.0777</v>
      </c>
      <c r="H80" s="8">
        <v>0.0659</v>
      </c>
      <c r="I80" s="8">
        <v>0.1401</v>
      </c>
      <c r="J80" s="8">
        <v>0.2043</v>
      </c>
      <c r="K80" s="8">
        <v>0.2036</v>
      </c>
      <c r="L80" s="8">
        <v>0.1049</v>
      </c>
      <c r="M80" s="8">
        <v>0.1751</v>
      </c>
      <c r="N80" s="8">
        <v>0.0524</v>
      </c>
      <c r="O80" s="8">
        <v>0.0226</v>
      </c>
      <c r="P80" s="8">
        <v>0.1103</v>
      </c>
      <c r="Q80" s="8">
        <v>0.1588</v>
      </c>
      <c r="R80" s="8">
        <v>0.0667</v>
      </c>
      <c r="S80" s="8">
        <v>0.199</v>
      </c>
      <c r="T80" s="8">
        <v>0.1161</v>
      </c>
      <c r="U80" s="8">
        <v>0.1494</v>
      </c>
      <c r="W80" s="8">
        <f t="shared" si="6"/>
        <v>0.0226</v>
      </c>
      <c r="X80" s="8">
        <f t="shared" si="7"/>
        <v>0.118615</v>
      </c>
      <c r="Y80" s="8">
        <f>_xlfn.PERCENTILE.INC(B80:U80,0.5)</f>
        <v>0.11155</v>
      </c>
      <c r="Z80" s="8">
        <f t="shared" si="8"/>
        <v>0.2043</v>
      </c>
    </row>
    <row r="81" hidden="1" spans="1:26">
      <c r="A81" s="38" t="s">
        <v>180</v>
      </c>
      <c r="B81" s="8">
        <v>0.3667</v>
      </c>
      <c r="C81" s="8">
        <v>0.2989</v>
      </c>
      <c r="D81" s="8">
        <v>0.4245</v>
      </c>
      <c r="E81" s="8">
        <v>0.5164</v>
      </c>
      <c r="F81" s="8">
        <v>0.5375</v>
      </c>
      <c r="G81" s="8">
        <v>0.63</v>
      </c>
      <c r="H81" s="8">
        <v>0.5184</v>
      </c>
      <c r="I81" s="8">
        <v>0.5531</v>
      </c>
      <c r="J81" s="8">
        <v>0.9783</v>
      </c>
      <c r="K81" s="8">
        <v>0.3631</v>
      </c>
      <c r="L81" s="8">
        <v>0.3889</v>
      </c>
      <c r="M81" s="8">
        <v>0.4048</v>
      </c>
      <c r="N81" s="8">
        <v>0.5589</v>
      </c>
      <c r="O81" s="8">
        <v>0.5191</v>
      </c>
      <c r="P81" s="8">
        <v>0.564</v>
      </c>
      <c r="Q81" s="8">
        <v>0.3484</v>
      </c>
      <c r="R81" s="8">
        <v>0.3923</v>
      </c>
      <c r="S81" s="8">
        <v>0.5703</v>
      </c>
      <c r="T81" s="8">
        <v>0.6484</v>
      </c>
      <c r="U81" s="8">
        <v>0.5855</v>
      </c>
      <c r="W81" s="8">
        <f t="shared" si="6"/>
        <v>0.2989</v>
      </c>
      <c r="X81" s="8">
        <f t="shared" si="7"/>
        <v>0.508375</v>
      </c>
      <c r="Y81" s="8">
        <f>_xlfn.PERCENTILE.INC(B81:U81,0.5)</f>
        <v>0.51875</v>
      </c>
      <c r="Z81" s="8">
        <f t="shared" si="8"/>
        <v>0.9783</v>
      </c>
    </row>
    <row r="82" hidden="1" spans="1:26">
      <c r="A82" s="38" t="s">
        <v>182</v>
      </c>
      <c r="B82" s="8">
        <v>0.7475</v>
      </c>
      <c r="C82" s="8">
        <v>0.6961</v>
      </c>
      <c r="D82" s="8">
        <v>0.1517</v>
      </c>
      <c r="E82" s="8">
        <v>0.6519</v>
      </c>
      <c r="F82" s="8">
        <v>0.3061</v>
      </c>
      <c r="G82" s="8">
        <v>0.2908</v>
      </c>
      <c r="H82" s="8">
        <v>0.6251</v>
      </c>
      <c r="I82" s="8">
        <v>0.3107</v>
      </c>
      <c r="J82" s="8">
        <v>0.1436</v>
      </c>
      <c r="K82" s="8">
        <v>0.2596</v>
      </c>
      <c r="L82" s="8">
        <v>0.3858</v>
      </c>
      <c r="M82" s="8">
        <v>0.6809</v>
      </c>
      <c r="N82" s="8">
        <v>0.2123</v>
      </c>
      <c r="O82" s="8">
        <v>0.5284</v>
      </c>
      <c r="P82" s="8">
        <v>0.2208</v>
      </c>
      <c r="Q82" s="8">
        <v>0.2298</v>
      </c>
      <c r="R82" s="8">
        <v>0.8324</v>
      </c>
      <c r="S82" s="8">
        <v>0.2212</v>
      </c>
      <c r="T82" s="8">
        <v>0.2148</v>
      </c>
      <c r="U82" s="8">
        <v>0.2492</v>
      </c>
      <c r="W82" s="8">
        <f t="shared" si="6"/>
        <v>0.1436</v>
      </c>
      <c r="X82" s="8">
        <f t="shared" si="7"/>
        <v>0.397935</v>
      </c>
      <c r="Y82" s="8">
        <f>_xlfn.PERCENTILE.INC(B82:U82,0.5)</f>
        <v>0.29845</v>
      </c>
      <c r="Z82" s="8">
        <f t="shared" si="8"/>
        <v>0.8324</v>
      </c>
    </row>
    <row r="83" hidden="1" spans="1:26">
      <c r="A83" s="38" t="s">
        <v>184</v>
      </c>
      <c r="B83" s="8">
        <v>0.2741</v>
      </c>
      <c r="C83" s="8">
        <v>0.2081</v>
      </c>
      <c r="D83" s="8">
        <v>0.0644</v>
      </c>
      <c r="E83" s="8">
        <v>0.3366</v>
      </c>
      <c r="F83" s="8">
        <v>0.1645</v>
      </c>
      <c r="G83" s="8">
        <v>0.1832</v>
      </c>
      <c r="H83" s="8">
        <v>0.3241</v>
      </c>
      <c r="I83" s="8">
        <v>0.1718</v>
      </c>
      <c r="J83" s="8">
        <v>0.1405</v>
      </c>
      <c r="K83" s="8">
        <v>0.0943</v>
      </c>
      <c r="L83" s="8">
        <v>0.15</v>
      </c>
      <c r="M83" s="8">
        <v>0.2756</v>
      </c>
      <c r="N83" s="8">
        <v>0.1186</v>
      </c>
      <c r="O83" s="8">
        <v>0.2743</v>
      </c>
      <c r="P83" s="8">
        <v>0.1245</v>
      </c>
      <c r="Q83" s="8">
        <v>0.0801</v>
      </c>
      <c r="R83" s="8">
        <v>0.3265</v>
      </c>
      <c r="S83" s="8">
        <v>0.1262</v>
      </c>
      <c r="T83" s="8">
        <v>0.1393</v>
      </c>
      <c r="U83" s="8">
        <v>0.1459</v>
      </c>
      <c r="W83" s="8">
        <f t="shared" si="6"/>
        <v>0.0644</v>
      </c>
      <c r="X83" s="8">
        <f t="shared" si="7"/>
        <v>0.18613</v>
      </c>
      <c r="Y83" s="8">
        <f>_xlfn.PERCENTILE.INC(B83:U83,0.5)</f>
        <v>0.15725</v>
      </c>
      <c r="Z83" s="8">
        <f t="shared" si="8"/>
        <v>0.3366</v>
      </c>
    </row>
    <row r="84" hidden="1" spans="1:26">
      <c r="A84" s="38" t="s">
        <v>186</v>
      </c>
      <c r="B84" s="8">
        <v>0.4103</v>
      </c>
      <c r="C84" s="8">
        <v>0.395</v>
      </c>
      <c r="D84" s="8">
        <v>0.4444</v>
      </c>
      <c r="E84" s="8">
        <v>0.4534</v>
      </c>
      <c r="F84" s="8">
        <v>0.5056</v>
      </c>
      <c r="G84" s="8">
        <v>0.7061</v>
      </c>
      <c r="H84" s="8">
        <v>0.3765</v>
      </c>
      <c r="I84" s="8">
        <v>0.5697</v>
      </c>
      <c r="J84" s="8">
        <v>0.5048</v>
      </c>
      <c r="K84" s="8">
        <v>0.4744</v>
      </c>
      <c r="L84" s="8">
        <v>0.6183</v>
      </c>
      <c r="M84" s="8">
        <v>0.6553</v>
      </c>
      <c r="N84" s="8">
        <v>0.3673</v>
      </c>
      <c r="O84" s="8">
        <v>0.5978</v>
      </c>
      <c r="P84" s="8">
        <v>0.9968</v>
      </c>
      <c r="Q84" s="8">
        <v>0.3349</v>
      </c>
      <c r="R84" s="8">
        <v>0.6944</v>
      </c>
      <c r="S84" s="8">
        <v>0.4701</v>
      </c>
      <c r="T84" s="8">
        <v>0.968</v>
      </c>
      <c r="U84" s="8">
        <v>0.937</v>
      </c>
      <c r="W84" s="8">
        <f t="shared" si="6"/>
        <v>0.3349</v>
      </c>
      <c r="X84" s="8">
        <f t="shared" si="7"/>
        <v>0.574005</v>
      </c>
      <c r="Y84" s="8">
        <f>_xlfn.PERCENTILE.INC(B84:U84,0.5)</f>
        <v>0.5052</v>
      </c>
      <c r="Z84" s="8">
        <f t="shared" si="8"/>
        <v>0.9968</v>
      </c>
    </row>
    <row r="85" hidden="1" spans="1:26">
      <c r="A85" s="38" t="s">
        <v>188</v>
      </c>
      <c r="B85" s="8">
        <v>0.4</v>
      </c>
      <c r="C85" s="8">
        <v>0.3406</v>
      </c>
      <c r="D85" s="8">
        <v>0.2672</v>
      </c>
      <c r="E85" s="8">
        <v>0.4644</v>
      </c>
      <c r="F85" s="8">
        <v>0.3896</v>
      </c>
      <c r="G85" s="8">
        <v>0.2959</v>
      </c>
      <c r="H85" s="8">
        <v>0.2143</v>
      </c>
      <c r="I85" s="8">
        <v>0.3846</v>
      </c>
      <c r="J85" s="8">
        <v>0.2305</v>
      </c>
      <c r="K85" s="8">
        <v>0.3013</v>
      </c>
      <c r="L85" s="8">
        <v>0.3618</v>
      </c>
      <c r="M85" s="8">
        <v>0.4154</v>
      </c>
      <c r="N85" s="8">
        <v>0.4271</v>
      </c>
      <c r="O85" s="8">
        <v>0.3979</v>
      </c>
      <c r="P85" s="8">
        <v>0.5293</v>
      </c>
      <c r="Q85" s="8">
        <v>0.1611</v>
      </c>
      <c r="R85" s="8">
        <v>0.4782</v>
      </c>
      <c r="S85" s="8">
        <v>0.4255</v>
      </c>
      <c r="T85" s="8">
        <v>0.292</v>
      </c>
      <c r="U85" s="8">
        <v>0.6721</v>
      </c>
      <c r="W85" s="8">
        <f t="shared" si="6"/>
        <v>0.1611</v>
      </c>
      <c r="X85" s="8">
        <f t="shared" si="7"/>
        <v>0.37244</v>
      </c>
      <c r="Y85" s="8">
        <f>_xlfn.PERCENTILE.INC(B85:U85,0.5)</f>
        <v>0.3871</v>
      </c>
      <c r="Z85" s="8">
        <f t="shared" si="8"/>
        <v>0.6721</v>
      </c>
    </row>
    <row r="86" hidden="1" spans="1:26">
      <c r="A86" s="38" t="s">
        <v>190</v>
      </c>
      <c r="B86" s="6">
        <v>1.8483</v>
      </c>
      <c r="C86" s="6">
        <v>2.9625</v>
      </c>
      <c r="D86" s="6">
        <v>1.9429</v>
      </c>
      <c r="E86" s="6">
        <v>1.7385</v>
      </c>
      <c r="F86" s="6">
        <v>3.1556</v>
      </c>
      <c r="G86" s="6">
        <v>4.4833</v>
      </c>
      <c r="H86" s="6">
        <v>1.9077</v>
      </c>
      <c r="I86" s="6">
        <v>3.6333</v>
      </c>
      <c r="J86" s="6">
        <v>3.5542</v>
      </c>
      <c r="K86" s="6">
        <v>2.871</v>
      </c>
      <c r="L86" s="6">
        <v>2.4795</v>
      </c>
      <c r="M86" s="6">
        <v>2.45</v>
      </c>
      <c r="N86" s="6">
        <v>1.3487</v>
      </c>
      <c r="O86" s="6">
        <v>2.7622</v>
      </c>
      <c r="P86" s="6">
        <v>1.9021</v>
      </c>
      <c r="Q86" s="6">
        <v>2.6394</v>
      </c>
      <c r="R86" s="6">
        <v>3.781</v>
      </c>
      <c r="S86" s="6">
        <v>3.1148</v>
      </c>
      <c r="T86" s="6">
        <v>2.0963</v>
      </c>
      <c r="U86" s="6">
        <v>1.9729</v>
      </c>
      <c r="W86" s="6">
        <f t="shared" si="6"/>
        <v>1.3487</v>
      </c>
      <c r="X86" s="6">
        <f t="shared" si="7"/>
        <v>2.63221</v>
      </c>
      <c r="Y86" s="6">
        <f>_xlfn.PERCENTILE.INC(B86:U86,0.5)</f>
        <v>2.55945</v>
      </c>
      <c r="Z86" s="6">
        <f t="shared" si="8"/>
        <v>4.4833</v>
      </c>
    </row>
    <row r="87" spans="1:26">
      <c r="A87" s="31" t="s">
        <v>192</v>
      </c>
      <c r="B87" s="7">
        <v>43625.7247</v>
      </c>
      <c r="C87" s="7">
        <v>42723.4236</v>
      </c>
      <c r="D87" s="7">
        <v>32137.6333</v>
      </c>
      <c r="E87" s="7">
        <v>36409.1019</v>
      </c>
      <c r="F87" s="7">
        <v>34562.1837</v>
      </c>
      <c r="G87" s="7">
        <v>41931.0931</v>
      </c>
      <c r="H87" s="7">
        <v>34464.3864</v>
      </c>
      <c r="I87" s="7">
        <v>159644.1283</v>
      </c>
      <c r="J87" s="7">
        <v>32280.4167</v>
      </c>
      <c r="K87" s="7">
        <v>36831.3933</v>
      </c>
      <c r="L87" s="7">
        <v>24274.2927</v>
      </c>
      <c r="M87" s="7">
        <v>53109.7286</v>
      </c>
      <c r="N87" s="7">
        <v>18238.115</v>
      </c>
      <c r="O87" s="7">
        <v>38549.8741</v>
      </c>
      <c r="P87" s="7">
        <v>56466.5217</v>
      </c>
      <c r="Q87" s="7">
        <v>51486.3133</v>
      </c>
      <c r="R87" s="7">
        <v>42309.75</v>
      </c>
      <c r="S87" s="7">
        <v>17605.0243</v>
      </c>
      <c r="T87" s="7">
        <v>51651.5943</v>
      </c>
      <c r="U87" s="7">
        <v>79284.6679</v>
      </c>
      <c r="W87" s="7">
        <f t="shared" si="6"/>
        <v>17605.0243</v>
      </c>
      <c r="X87" s="7">
        <f t="shared" si="7"/>
        <v>46379.268345</v>
      </c>
      <c r="Y87" s="7">
        <f>_xlfn.PERCENTILE.INC(B87:U87,0.5)</f>
        <v>40240.4836</v>
      </c>
      <c r="Z87" s="7">
        <f t="shared" si="8"/>
        <v>159644.1283</v>
      </c>
    </row>
    <row r="88" hidden="1" spans="1:26">
      <c r="A88" s="38" t="s">
        <v>194</v>
      </c>
      <c r="B88" s="7">
        <v>17796.6873</v>
      </c>
      <c r="C88" s="7">
        <v>12950.8721</v>
      </c>
      <c r="D88" s="7">
        <v>10273.25</v>
      </c>
      <c r="E88" s="7">
        <v>12985.645</v>
      </c>
      <c r="F88" s="7">
        <v>7912.6882</v>
      </c>
      <c r="G88" s="7">
        <v>15196.777</v>
      </c>
      <c r="H88" s="7">
        <v>5777.2264</v>
      </c>
      <c r="I88" s="7">
        <v>70544.4286</v>
      </c>
      <c r="J88" s="7">
        <v>7291.6667</v>
      </c>
      <c r="K88" s="7">
        <v>11966.0537</v>
      </c>
      <c r="L88" s="7">
        <v>5002.4</v>
      </c>
      <c r="M88" s="7">
        <v>20743.838</v>
      </c>
      <c r="N88" s="7">
        <v>2992.626</v>
      </c>
      <c r="O88" s="7">
        <v>16290.5933</v>
      </c>
      <c r="P88" s="7">
        <v>15485.9</v>
      </c>
      <c r="Q88" s="7">
        <v>13502.235</v>
      </c>
      <c r="R88" s="7">
        <v>20388.4</v>
      </c>
      <c r="S88" s="7">
        <v>5140.202</v>
      </c>
      <c r="T88" s="7">
        <v>10923.888</v>
      </c>
      <c r="U88" s="7">
        <v>27551.1217</v>
      </c>
      <c r="W88" s="7">
        <f t="shared" si="6"/>
        <v>2992.626</v>
      </c>
      <c r="X88" s="7">
        <f t="shared" si="7"/>
        <v>15535.82495</v>
      </c>
      <c r="Y88" s="7">
        <f>_xlfn.PERCENTILE.INC(B88:U88,0.5)</f>
        <v>12968.25855</v>
      </c>
      <c r="Z88" s="7">
        <f t="shared" si="8"/>
        <v>70544.4286</v>
      </c>
    </row>
    <row r="89" hidden="1" spans="1:26">
      <c r="A89" s="38" t="s">
        <v>196</v>
      </c>
      <c r="B89" s="7">
        <v>8279.76</v>
      </c>
      <c r="C89" s="7">
        <v>9590.686</v>
      </c>
      <c r="D89" s="7">
        <v>10337.5</v>
      </c>
      <c r="E89" s="7">
        <v>27880.82</v>
      </c>
      <c r="F89" s="7">
        <v>10738.158</v>
      </c>
      <c r="G89" s="7">
        <v>25123.9967</v>
      </c>
      <c r="H89" s="7">
        <v>0</v>
      </c>
      <c r="I89" s="7">
        <v>59788</v>
      </c>
      <c r="J89" s="7">
        <v>3817.6667</v>
      </c>
      <c r="K89" s="7">
        <v>13019.0625</v>
      </c>
      <c r="L89" s="7">
        <v>25992.188</v>
      </c>
      <c r="M89" s="7">
        <v>14638.11</v>
      </c>
      <c r="N89" s="7">
        <v>7845.4375</v>
      </c>
      <c r="O89" s="7">
        <v>26065.51</v>
      </c>
      <c r="P89" s="7">
        <v>24599.2</v>
      </c>
      <c r="Q89" s="7">
        <v>7843.0667</v>
      </c>
      <c r="R89" s="7">
        <v>7951</v>
      </c>
      <c r="S89" s="7">
        <v>11078.2171</v>
      </c>
      <c r="T89" s="7">
        <v>4884.705</v>
      </c>
      <c r="U89" s="7">
        <v>32525.3725</v>
      </c>
      <c r="W89" s="7">
        <f t="shared" si="6"/>
        <v>0</v>
      </c>
      <c r="X89" s="7">
        <f t="shared" si="7"/>
        <v>16599.922835</v>
      </c>
      <c r="Y89" s="7">
        <f>_xlfn.PERCENTILE.INC(B89:U89,0.5)</f>
        <v>10908.18755</v>
      </c>
      <c r="Z89" s="7">
        <f t="shared" si="8"/>
        <v>59788</v>
      </c>
    </row>
    <row r="90" hidden="1" spans="1:26">
      <c r="A90" s="38" t="s">
        <v>198</v>
      </c>
      <c r="B90" s="7">
        <v>39711.79</v>
      </c>
      <c r="C90" s="7">
        <v>18620.76</v>
      </c>
      <c r="D90" s="7">
        <v>12620</v>
      </c>
      <c r="E90" s="7">
        <v>18164.565</v>
      </c>
      <c r="F90" s="7">
        <v>37494.4033</v>
      </c>
      <c r="G90" s="7">
        <v>41494.25</v>
      </c>
      <c r="H90" s="7">
        <v>0</v>
      </c>
      <c r="I90" s="7">
        <v>63047.5</v>
      </c>
      <c r="J90" s="7">
        <v>14397</v>
      </c>
      <c r="K90" s="7">
        <v>35697.4486</v>
      </c>
      <c r="L90" s="7">
        <v>16295.7788</v>
      </c>
      <c r="M90" s="7">
        <v>30258.4383</v>
      </c>
      <c r="N90" s="7">
        <v>12546.8567</v>
      </c>
      <c r="O90" s="7">
        <v>913.68</v>
      </c>
      <c r="P90" s="7">
        <v>36898.8</v>
      </c>
      <c r="Q90" s="7">
        <v>11158.5625</v>
      </c>
      <c r="R90" s="7">
        <v>9974.25</v>
      </c>
      <c r="S90" s="7">
        <v>9075.0688</v>
      </c>
      <c r="T90" s="7">
        <v>0</v>
      </c>
      <c r="U90" s="7">
        <v>35810.3425</v>
      </c>
      <c r="W90" s="7">
        <f t="shared" si="6"/>
        <v>0</v>
      </c>
      <c r="X90" s="7">
        <f t="shared" si="7"/>
        <v>22208.974725</v>
      </c>
      <c r="Y90" s="7">
        <f>_xlfn.PERCENTILE.INC(B90:U90,0.5)</f>
        <v>17230.1719</v>
      </c>
      <c r="Z90" s="7">
        <f t="shared" si="8"/>
        <v>63047.5</v>
      </c>
    </row>
    <row r="91" hidden="1" spans="1:26">
      <c r="A91" s="38" t="s">
        <v>200</v>
      </c>
      <c r="B91" s="7">
        <v>67172.58</v>
      </c>
      <c r="C91" s="7">
        <v>74279.798</v>
      </c>
      <c r="D91" s="7">
        <v>71465.5</v>
      </c>
      <c r="E91" s="7">
        <v>70095.1633</v>
      </c>
      <c r="F91" s="7">
        <v>52710.22</v>
      </c>
      <c r="G91" s="7">
        <v>133088.4575</v>
      </c>
      <c r="H91" s="7">
        <v>81784.81</v>
      </c>
      <c r="I91" s="7">
        <v>92096</v>
      </c>
      <c r="J91" s="7">
        <v>54303.6667</v>
      </c>
      <c r="K91" s="7">
        <v>27828.374</v>
      </c>
      <c r="L91" s="7">
        <v>36354.5525</v>
      </c>
      <c r="M91" s="7">
        <v>75968.732</v>
      </c>
      <c r="N91" s="7">
        <v>36747.1533</v>
      </c>
      <c r="O91" s="7">
        <v>115365</v>
      </c>
      <c r="P91" s="7">
        <v>78363.9633</v>
      </c>
      <c r="Q91" s="7">
        <v>78766.495</v>
      </c>
      <c r="R91" s="7">
        <v>89197.5</v>
      </c>
      <c r="S91" s="7">
        <v>35756.295</v>
      </c>
      <c r="T91" s="7">
        <v>110251.665</v>
      </c>
      <c r="U91" s="7">
        <v>225786.52</v>
      </c>
      <c r="W91" s="7">
        <f t="shared" si="6"/>
        <v>27828.374</v>
      </c>
      <c r="X91" s="7">
        <f t="shared" si="7"/>
        <v>80369.12228</v>
      </c>
      <c r="Y91" s="7">
        <f>_xlfn.PERCENTILE.INC(B91:U91,0.5)</f>
        <v>75124.265</v>
      </c>
      <c r="Z91" s="7">
        <f t="shared" si="8"/>
        <v>225786.52</v>
      </c>
    </row>
    <row r="92" hidden="1" spans="1:26">
      <c r="A92" s="38" t="s">
        <v>202</v>
      </c>
      <c r="B92" s="6">
        <v>107.3027</v>
      </c>
      <c r="C92" s="6">
        <v>115.2531</v>
      </c>
      <c r="D92" s="6">
        <v>62.5509</v>
      </c>
      <c r="E92" s="6">
        <v>46.6712</v>
      </c>
      <c r="F92" s="6">
        <v>67.636</v>
      </c>
      <c r="G92" s="6">
        <v>40.2651</v>
      </c>
      <c r="H92" s="6">
        <v>29.9859</v>
      </c>
      <c r="I92" s="6">
        <v>37.741</v>
      </c>
      <c r="J92" s="6">
        <v>72.3644</v>
      </c>
      <c r="K92" s="6">
        <v>55.0219</v>
      </c>
      <c r="L92" s="6">
        <v>58.8671</v>
      </c>
      <c r="M92" s="6">
        <v>56.7858</v>
      </c>
      <c r="N92" s="6">
        <v>131.3092</v>
      </c>
      <c r="O92" s="6">
        <v>33.4159</v>
      </c>
      <c r="P92" s="6">
        <v>44.3649</v>
      </c>
      <c r="Q92" s="6">
        <v>85.5434</v>
      </c>
      <c r="R92" s="6">
        <v>91.9519</v>
      </c>
      <c r="S92" s="6">
        <v>105.7049</v>
      </c>
      <c r="T92" s="6">
        <v>126.8971</v>
      </c>
      <c r="U92" s="6">
        <v>108.4825</v>
      </c>
      <c r="W92" s="6">
        <f t="shared" si="6"/>
        <v>29.9859</v>
      </c>
      <c r="X92" s="6">
        <f t="shared" si="7"/>
        <v>73.905745</v>
      </c>
      <c r="Y92" s="6">
        <f>_xlfn.PERCENTILE.INC(B92:U92,0.5)</f>
        <v>65.09345</v>
      </c>
      <c r="Z92" s="6">
        <f t="shared" si="8"/>
        <v>131.3092</v>
      </c>
    </row>
    <row r="93" hidden="1" spans="1:26">
      <c r="A93" s="38" t="s">
        <v>204</v>
      </c>
      <c r="B93" s="8">
        <v>0.6762</v>
      </c>
      <c r="C93" s="8">
        <v>0.535</v>
      </c>
      <c r="D93" s="8">
        <v>0.3953</v>
      </c>
      <c r="E93" s="8">
        <v>0.5538</v>
      </c>
      <c r="F93" s="8">
        <v>0.7568</v>
      </c>
      <c r="G93" s="8">
        <v>0.8581</v>
      </c>
      <c r="H93" s="8">
        <v>0.7932</v>
      </c>
      <c r="I93" s="8">
        <v>0.1815</v>
      </c>
      <c r="J93" s="8">
        <v>0.7363</v>
      </c>
      <c r="K93" s="8">
        <v>0.7124</v>
      </c>
      <c r="L93" s="8">
        <v>0.6519</v>
      </c>
      <c r="M93" s="8">
        <v>0.9074</v>
      </c>
      <c r="N93" s="8">
        <v>0.5221</v>
      </c>
      <c r="O93" s="8">
        <v>0.7142</v>
      </c>
      <c r="P93" s="8">
        <v>0.6177</v>
      </c>
      <c r="Q93" s="8">
        <v>0.7106</v>
      </c>
      <c r="R93" s="8">
        <v>0.5038</v>
      </c>
      <c r="S93" s="8">
        <v>0.6202</v>
      </c>
      <c r="T93" s="8">
        <v>0.7626</v>
      </c>
      <c r="U93" s="8">
        <v>0.847</v>
      </c>
      <c r="W93" s="8">
        <f t="shared" si="6"/>
        <v>0.1815</v>
      </c>
      <c r="X93" s="8">
        <f t="shared" si="7"/>
        <v>0.652805</v>
      </c>
      <c r="Y93" s="8">
        <f>_xlfn.PERCENTILE.INC(B93:U93,0.5)</f>
        <v>0.6934</v>
      </c>
      <c r="Z93" s="8">
        <f t="shared" si="8"/>
        <v>0.9074</v>
      </c>
    </row>
    <row r="94" hidden="1" spans="1:26">
      <c r="A94" s="38" t="s">
        <v>206</v>
      </c>
      <c r="B94" s="8">
        <v>0.0784</v>
      </c>
      <c r="C94" s="8">
        <v>0.0866</v>
      </c>
      <c r="D94" s="8">
        <v>0.129</v>
      </c>
      <c r="E94" s="8">
        <v>0.1025</v>
      </c>
      <c r="F94" s="8">
        <v>0.0348</v>
      </c>
      <c r="G94" s="8">
        <v>0.0557</v>
      </c>
      <c r="H94" s="8">
        <v>0.0679</v>
      </c>
      <c r="I94" s="8">
        <v>0.3396</v>
      </c>
      <c r="J94" s="8">
        <v>0.1034</v>
      </c>
      <c r="K94" s="8">
        <v>0.1566</v>
      </c>
      <c r="L94" s="8">
        <v>0.1385</v>
      </c>
      <c r="M94" s="8">
        <v>0.0446</v>
      </c>
      <c r="N94" s="8">
        <v>0.1458</v>
      </c>
      <c r="O94" s="8">
        <v>0.1634</v>
      </c>
      <c r="P94" s="8">
        <v>0.1437</v>
      </c>
      <c r="Q94" s="8">
        <v>0.1113</v>
      </c>
      <c r="R94" s="8">
        <v>0.1007</v>
      </c>
      <c r="S94" s="8">
        <v>0.1728</v>
      </c>
      <c r="T94" s="8">
        <v>0.1398</v>
      </c>
      <c r="U94" s="8">
        <v>0.0767</v>
      </c>
      <c r="W94" s="8">
        <f t="shared" si="6"/>
        <v>0.0348</v>
      </c>
      <c r="X94" s="8">
        <f t="shared" si="7"/>
        <v>0.11959</v>
      </c>
      <c r="Y94" s="8">
        <f>_xlfn.PERCENTILE.INC(B94:U94,0.5)</f>
        <v>0.10735</v>
      </c>
      <c r="Z94" s="8">
        <f t="shared" si="8"/>
        <v>0.3396</v>
      </c>
    </row>
    <row r="95" hidden="1" spans="1:26">
      <c r="A95" s="38" t="s">
        <v>208</v>
      </c>
      <c r="B95" s="8">
        <v>0.0623</v>
      </c>
      <c r="C95" s="8">
        <v>0.1101</v>
      </c>
      <c r="D95" s="8">
        <v>0.2246</v>
      </c>
      <c r="E95" s="8">
        <v>0.184</v>
      </c>
      <c r="F95" s="8">
        <v>0.0795</v>
      </c>
      <c r="G95" s="8">
        <v>0.0467</v>
      </c>
      <c r="H95" s="8">
        <v>0.0401</v>
      </c>
      <c r="I95" s="8">
        <v>0.2688</v>
      </c>
      <c r="J95" s="8">
        <v>0.0761</v>
      </c>
      <c r="K95" s="8">
        <v>0.131</v>
      </c>
      <c r="L95" s="8">
        <v>0.0921</v>
      </c>
      <c r="M95" s="8">
        <v>0.0229</v>
      </c>
      <c r="N95" s="8">
        <v>0.1142</v>
      </c>
      <c r="O95" s="8">
        <v>0.0719</v>
      </c>
      <c r="P95" s="8">
        <v>0.0693</v>
      </c>
      <c r="Q95" s="8">
        <v>0.1141</v>
      </c>
      <c r="R95" s="8">
        <v>0.0657</v>
      </c>
      <c r="S95" s="8">
        <v>0.0834</v>
      </c>
      <c r="T95" s="8">
        <v>0.03</v>
      </c>
      <c r="U95" s="8">
        <v>0.0483</v>
      </c>
      <c r="W95" s="8">
        <f t="shared" si="6"/>
        <v>0.0229</v>
      </c>
      <c r="X95" s="8">
        <f t="shared" si="7"/>
        <v>0.096755</v>
      </c>
      <c r="Y95" s="8">
        <f>_xlfn.PERCENTILE.INC(B95:U95,0.5)</f>
        <v>0.0778</v>
      </c>
      <c r="Z95" s="8">
        <f t="shared" si="8"/>
        <v>0.2688</v>
      </c>
    </row>
    <row r="96" hidden="1" spans="1:26">
      <c r="A96" s="38" t="s">
        <v>210</v>
      </c>
      <c r="B96" s="8">
        <v>0.1831</v>
      </c>
      <c r="C96" s="8">
        <v>0.2683</v>
      </c>
      <c r="D96" s="8">
        <v>0.2512</v>
      </c>
      <c r="E96" s="8">
        <v>0.1596</v>
      </c>
      <c r="F96" s="8">
        <v>0.1289</v>
      </c>
      <c r="G96" s="8">
        <v>0.0395</v>
      </c>
      <c r="H96" s="8">
        <v>0.0988</v>
      </c>
      <c r="I96" s="8">
        <v>0.21</v>
      </c>
      <c r="J96" s="8">
        <v>0.0843</v>
      </c>
      <c r="K96" s="8">
        <v>0</v>
      </c>
      <c r="L96" s="8">
        <v>0.1176</v>
      </c>
      <c r="M96" s="8">
        <v>0.0251</v>
      </c>
      <c r="N96" s="8">
        <v>0.2179</v>
      </c>
      <c r="O96" s="8">
        <v>0.0504</v>
      </c>
      <c r="P96" s="8">
        <v>0.1693</v>
      </c>
      <c r="Q96" s="8">
        <v>0.0641</v>
      </c>
      <c r="R96" s="8">
        <v>0.3298</v>
      </c>
      <c r="S96" s="8">
        <v>0.1235</v>
      </c>
      <c r="T96" s="8">
        <v>0.0676</v>
      </c>
      <c r="U96" s="8">
        <v>0.028</v>
      </c>
      <c r="W96" s="8">
        <f t="shared" si="6"/>
        <v>0</v>
      </c>
      <c r="X96" s="8">
        <f t="shared" si="7"/>
        <v>0.13085</v>
      </c>
      <c r="Y96" s="8">
        <f>_xlfn.PERCENTILE.INC(B96:U96,0.5)</f>
        <v>0.12055</v>
      </c>
      <c r="Z96" s="8">
        <f t="shared" si="8"/>
        <v>0.3298</v>
      </c>
    </row>
    <row r="97" hidden="1" spans="1:26">
      <c r="A97" s="38" t="s">
        <v>212</v>
      </c>
      <c r="B97" s="7">
        <v>37.8659</v>
      </c>
      <c r="C97" s="7">
        <v>103.7948</v>
      </c>
      <c r="D97" s="7">
        <v>79.1148</v>
      </c>
      <c r="E97" s="7">
        <v>28.1544</v>
      </c>
      <c r="F97" s="7">
        <v>47.281</v>
      </c>
      <c r="G97" s="7">
        <v>32.1434</v>
      </c>
      <c r="H97" s="7">
        <v>43.5832</v>
      </c>
      <c r="I97" s="7">
        <v>225.7916</v>
      </c>
      <c r="J97" s="7">
        <v>118.6036</v>
      </c>
      <c r="K97" s="7">
        <v>131.1096</v>
      </c>
      <c r="L97" s="7">
        <v>65.8389</v>
      </c>
      <c r="M97" s="7">
        <v>129.2309</v>
      </c>
      <c r="N97" s="7">
        <v>35.4398</v>
      </c>
      <c r="O97" s="7">
        <v>10.623</v>
      </c>
      <c r="P97" s="7">
        <v>145.049</v>
      </c>
      <c r="Q97" s="7">
        <v>143.1311</v>
      </c>
      <c r="R97" s="7">
        <v>27.8389</v>
      </c>
      <c r="S97" s="7">
        <v>109.3364</v>
      </c>
      <c r="T97" s="7">
        <v>75.7974</v>
      </c>
      <c r="U97" s="7">
        <v>122.4422</v>
      </c>
      <c r="W97" s="7">
        <f t="shared" si="6"/>
        <v>10.623</v>
      </c>
      <c r="X97" s="7">
        <f t="shared" si="7"/>
        <v>85.608495</v>
      </c>
      <c r="Y97" s="7">
        <f>_xlfn.PERCENTILE.INC(B97:U97,0.5)</f>
        <v>77.4561</v>
      </c>
      <c r="Z97" s="7">
        <f t="shared" si="8"/>
        <v>225.7916</v>
      </c>
    </row>
    <row r="98" hidden="1" spans="1:26">
      <c r="A98" s="38" t="s">
        <v>214</v>
      </c>
      <c r="B98" s="8">
        <v>0.3924</v>
      </c>
      <c r="C98" s="8">
        <v>0.4386</v>
      </c>
      <c r="D98" s="8">
        <v>0.4886</v>
      </c>
      <c r="E98" s="8">
        <v>0.328</v>
      </c>
      <c r="F98" s="8">
        <v>0.3722</v>
      </c>
      <c r="G98" s="8">
        <v>0.2847</v>
      </c>
      <c r="H98" s="8">
        <v>0.527</v>
      </c>
      <c r="I98" s="8">
        <v>0.6128</v>
      </c>
      <c r="J98" s="8">
        <v>0.5414</v>
      </c>
      <c r="K98" s="8">
        <v>0.5101</v>
      </c>
      <c r="L98" s="8">
        <v>0.4323</v>
      </c>
      <c r="M98" s="8">
        <v>0.5349</v>
      </c>
      <c r="N98" s="8">
        <v>0.5832</v>
      </c>
      <c r="O98" s="8">
        <v>0.4276</v>
      </c>
      <c r="P98" s="8">
        <v>0.8216</v>
      </c>
      <c r="Q98" s="8">
        <v>0.524</v>
      </c>
      <c r="R98" s="8">
        <v>0.4174</v>
      </c>
      <c r="S98" s="8">
        <v>0.4418</v>
      </c>
      <c r="T98" s="8">
        <v>0.448</v>
      </c>
      <c r="U98" s="8">
        <v>0.4583</v>
      </c>
      <c r="W98" s="8">
        <f t="shared" si="6"/>
        <v>0.2847</v>
      </c>
      <c r="X98" s="8">
        <f t="shared" si="7"/>
        <v>0.479245</v>
      </c>
      <c r="Y98" s="8">
        <f>_xlfn.PERCENTILE.INC(B98:U98,0.5)</f>
        <v>0.45315</v>
      </c>
      <c r="Z98" s="8">
        <f t="shared" si="8"/>
        <v>0.8216</v>
      </c>
    </row>
    <row r="99" hidden="1" spans="1:26">
      <c r="A99" s="38" t="s">
        <v>216</v>
      </c>
      <c r="B99" s="8">
        <v>0.0586</v>
      </c>
      <c r="C99" s="8">
        <v>0.4444</v>
      </c>
      <c r="D99" s="8">
        <v>0.453</v>
      </c>
      <c r="E99" s="8">
        <v>0.6015</v>
      </c>
      <c r="F99" s="8">
        <v>0.388</v>
      </c>
      <c r="G99" s="8">
        <v>0</v>
      </c>
      <c r="H99" s="8">
        <v>0.3519</v>
      </c>
      <c r="I99" s="8">
        <v>0.5</v>
      </c>
      <c r="J99" s="8">
        <v>0.4419</v>
      </c>
      <c r="K99" s="8">
        <v>0.3</v>
      </c>
      <c r="L99" s="8">
        <v>0.387</v>
      </c>
      <c r="M99" s="8">
        <v>0</v>
      </c>
      <c r="N99" s="8">
        <v>0.3707</v>
      </c>
      <c r="O99" s="8">
        <v>0.3611</v>
      </c>
      <c r="P99" s="8">
        <v>0</v>
      </c>
      <c r="Q99" s="8">
        <v>0</v>
      </c>
      <c r="R99" s="8">
        <v>0.3837</v>
      </c>
      <c r="S99" s="8">
        <v>-0.1817</v>
      </c>
      <c r="T99" s="8">
        <v>0.3189</v>
      </c>
      <c r="U99" s="8">
        <v>0.5222</v>
      </c>
      <c r="W99" s="8">
        <f t="shared" ref="W99:W108" si="9">MIN(B99:U99)</f>
        <v>-0.1817</v>
      </c>
      <c r="X99" s="8">
        <f t="shared" ref="X99:X108" si="10">AVERAGE(B99:U99)</f>
        <v>0.28506</v>
      </c>
      <c r="Y99" s="8">
        <f>_xlfn.PERCENTILE.INC(B99:U99,0.5)</f>
        <v>0.3659</v>
      </c>
      <c r="Z99" s="8">
        <f t="shared" si="8"/>
        <v>0.6015</v>
      </c>
    </row>
    <row r="100" hidden="1" spans="1:26">
      <c r="A100" s="38" t="s">
        <v>218</v>
      </c>
      <c r="B100" s="8">
        <v>0.6328</v>
      </c>
      <c r="C100" s="8">
        <v>0.5087</v>
      </c>
      <c r="D100" s="8">
        <v>0.4248</v>
      </c>
      <c r="E100" s="8">
        <v>0.3991</v>
      </c>
      <c r="F100" s="8">
        <v>0.6408</v>
      </c>
      <c r="G100" s="8">
        <v>0.565</v>
      </c>
      <c r="H100" s="8">
        <v>0.5679</v>
      </c>
      <c r="I100" s="8">
        <v>0.4959</v>
      </c>
      <c r="J100" s="8">
        <v>0.5178</v>
      </c>
      <c r="K100" s="8">
        <v>0.3</v>
      </c>
      <c r="L100" s="8">
        <v>0.5126</v>
      </c>
      <c r="M100" s="8">
        <v>0.4835</v>
      </c>
      <c r="N100" s="8">
        <v>0.4877</v>
      </c>
      <c r="O100" s="8">
        <v>0.4563</v>
      </c>
      <c r="P100" s="8">
        <v>0.7818</v>
      </c>
      <c r="Q100" s="8">
        <v>0.4413</v>
      </c>
      <c r="R100" s="8">
        <v>0.6109</v>
      </c>
      <c r="S100" s="8">
        <v>0.1855</v>
      </c>
      <c r="T100" s="8">
        <v>0.4288</v>
      </c>
      <c r="U100" s="8">
        <v>0.4939</v>
      </c>
      <c r="W100" s="8">
        <f t="shared" si="9"/>
        <v>0.1855</v>
      </c>
      <c r="X100" s="8">
        <f t="shared" si="10"/>
        <v>0.496755</v>
      </c>
      <c r="Y100" s="8">
        <f>_xlfn.PERCENTILE.INC(B100:U100,0.5)</f>
        <v>0.4949</v>
      </c>
      <c r="Z100" s="8">
        <f t="shared" si="8"/>
        <v>0.7818</v>
      </c>
    </row>
    <row r="101" hidden="1" spans="1:26">
      <c r="A101" s="38" t="s">
        <v>220</v>
      </c>
      <c r="B101" s="8">
        <v>0</v>
      </c>
      <c r="C101" s="8">
        <v>0</v>
      </c>
      <c r="D101" s="8">
        <v>0</v>
      </c>
      <c r="E101" s="8">
        <v>0</v>
      </c>
      <c r="F101" s="8">
        <v>0.623</v>
      </c>
      <c r="G101" s="8">
        <v>0.194</v>
      </c>
      <c r="H101" s="8">
        <v>0</v>
      </c>
      <c r="I101" s="8">
        <v>0.1071</v>
      </c>
      <c r="J101" s="8">
        <v>0</v>
      </c>
      <c r="K101" s="8">
        <v>0</v>
      </c>
      <c r="L101" s="8">
        <v>0.4153</v>
      </c>
      <c r="M101" s="8">
        <v>0</v>
      </c>
      <c r="N101" s="8">
        <v>0.7333</v>
      </c>
      <c r="O101" s="8">
        <v>0</v>
      </c>
      <c r="P101" s="8">
        <v>0</v>
      </c>
      <c r="Q101" s="8">
        <v>0.6731</v>
      </c>
      <c r="R101" s="8">
        <v>0</v>
      </c>
      <c r="S101" s="8">
        <v>0</v>
      </c>
      <c r="T101" s="8">
        <v>0</v>
      </c>
      <c r="U101" s="8">
        <v>0</v>
      </c>
      <c r="W101" s="8">
        <f t="shared" si="9"/>
        <v>0</v>
      </c>
      <c r="X101" s="8">
        <f t="shared" si="10"/>
        <v>0.13729</v>
      </c>
      <c r="Y101" s="8">
        <f>_xlfn.PERCENTILE.INC(B101:U101,0.5)</f>
        <v>0</v>
      </c>
      <c r="Z101" s="8">
        <f t="shared" si="8"/>
        <v>0.7333</v>
      </c>
    </row>
    <row r="102" hidden="1" spans="1:26">
      <c r="A102" s="38" t="s">
        <v>222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0.9583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1</v>
      </c>
      <c r="Q102" s="8">
        <v>0</v>
      </c>
      <c r="R102" s="8">
        <v>0</v>
      </c>
      <c r="S102" s="8">
        <v>1</v>
      </c>
      <c r="T102" s="8">
        <v>0</v>
      </c>
      <c r="U102" s="8">
        <v>0</v>
      </c>
      <c r="W102" s="8">
        <f t="shared" si="9"/>
        <v>0</v>
      </c>
      <c r="X102" s="8">
        <f t="shared" si="10"/>
        <v>0.147915</v>
      </c>
      <c r="Y102" s="8">
        <f>_xlfn.PERCENTILE.INC(B102:U102,0.5)</f>
        <v>0</v>
      </c>
      <c r="Z102" s="8">
        <f t="shared" si="8"/>
        <v>1</v>
      </c>
    </row>
    <row r="103" hidden="1" spans="1:26">
      <c r="A103" s="38" t="s">
        <v>224</v>
      </c>
      <c r="B103" s="8">
        <v>0.0783</v>
      </c>
      <c r="C103" s="8">
        <v>0.1506</v>
      </c>
      <c r="D103" s="8">
        <v>0.8594</v>
      </c>
      <c r="E103" s="8">
        <v>0.0221</v>
      </c>
      <c r="F103" s="8">
        <v>0.0152</v>
      </c>
      <c r="G103" s="8">
        <v>0.138</v>
      </c>
      <c r="H103" s="8">
        <v>1</v>
      </c>
      <c r="I103" s="8">
        <v>0.6429</v>
      </c>
      <c r="J103" s="8">
        <v>0.9383</v>
      </c>
      <c r="K103" s="8">
        <v>0.7956</v>
      </c>
      <c r="L103" s="8">
        <v>0</v>
      </c>
      <c r="M103" s="8">
        <v>1</v>
      </c>
      <c r="N103" s="8">
        <v>1</v>
      </c>
      <c r="O103" s="8">
        <v>0</v>
      </c>
      <c r="P103" s="8">
        <v>1</v>
      </c>
      <c r="Q103" s="8">
        <v>0.6256</v>
      </c>
      <c r="R103" s="8">
        <v>0.1905</v>
      </c>
      <c r="S103" s="8">
        <v>0.7983</v>
      </c>
      <c r="T103" s="8">
        <v>0.9344</v>
      </c>
      <c r="U103" s="8">
        <v>0.0367</v>
      </c>
      <c r="W103" s="8">
        <f t="shared" si="9"/>
        <v>0</v>
      </c>
      <c r="X103" s="8">
        <f t="shared" si="10"/>
        <v>0.511295</v>
      </c>
      <c r="Y103" s="8">
        <f>_xlfn.PERCENTILE.INC(B103:U103,0.5)</f>
        <v>0.63425</v>
      </c>
      <c r="Z103" s="8">
        <f t="shared" si="8"/>
        <v>1</v>
      </c>
    </row>
    <row r="104" hidden="1" spans="1:26">
      <c r="A104" s="38" t="s">
        <v>226</v>
      </c>
      <c r="B104" s="8">
        <v>0.0009</v>
      </c>
      <c r="C104" s="8">
        <v>0.004</v>
      </c>
      <c r="D104" s="8">
        <v>0.1778</v>
      </c>
      <c r="E104" s="8">
        <v>0.0167</v>
      </c>
      <c r="F104" s="8">
        <v>0.0199</v>
      </c>
      <c r="G104" s="8">
        <v>0</v>
      </c>
      <c r="H104" s="8">
        <v>0.1574</v>
      </c>
      <c r="I104" s="8">
        <v>0.033</v>
      </c>
      <c r="J104" s="8">
        <v>0.1503</v>
      </c>
      <c r="K104" s="8">
        <v>0.2726</v>
      </c>
      <c r="L104" s="8">
        <v>0.2005</v>
      </c>
      <c r="M104" s="8">
        <v>0</v>
      </c>
      <c r="N104" s="8">
        <v>0.1056</v>
      </c>
      <c r="O104" s="8">
        <v>0.0206</v>
      </c>
      <c r="P104" s="8">
        <v>0</v>
      </c>
      <c r="Q104" s="8">
        <v>0</v>
      </c>
      <c r="R104" s="8">
        <v>0.0069</v>
      </c>
      <c r="S104" s="8">
        <v>0.2842</v>
      </c>
      <c r="T104" s="8">
        <v>0.1348</v>
      </c>
      <c r="U104" s="8">
        <v>0.0102</v>
      </c>
      <c r="W104" s="8">
        <f t="shared" si="9"/>
        <v>0</v>
      </c>
      <c r="X104" s="8">
        <f t="shared" si="10"/>
        <v>0.07977</v>
      </c>
      <c r="Y104" s="8">
        <f>_xlfn.PERCENTILE.INC(B104:U104,0.5)</f>
        <v>0.02025</v>
      </c>
      <c r="Z104" s="8">
        <f t="shared" si="8"/>
        <v>0.2842</v>
      </c>
    </row>
    <row r="105" hidden="1" spans="1:26">
      <c r="A105" s="38" t="s">
        <v>228</v>
      </c>
      <c r="B105" s="8">
        <v>0.1155</v>
      </c>
      <c r="C105" s="8">
        <v>0.4058</v>
      </c>
      <c r="D105" s="8">
        <v>0.5427</v>
      </c>
      <c r="E105" s="8">
        <v>0.3997</v>
      </c>
      <c r="F105" s="8">
        <v>0.4206</v>
      </c>
      <c r="G105" s="8">
        <v>0.1706</v>
      </c>
      <c r="H105" s="8">
        <v>0.2343</v>
      </c>
      <c r="I105" s="8">
        <v>0.405</v>
      </c>
      <c r="J105" s="8">
        <v>0.4784</v>
      </c>
      <c r="K105" s="8">
        <v>0.8654</v>
      </c>
      <c r="L105" s="8">
        <v>0.5559</v>
      </c>
      <c r="M105" s="8">
        <v>0.5939</v>
      </c>
      <c r="N105" s="8">
        <v>0.0404</v>
      </c>
      <c r="O105" s="8">
        <v>0.0619</v>
      </c>
      <c r="P105" s="8">
        <v>0.186</v>
      </c>
      <c r="Q105" s="8">
        <v>0.3621</v>
      </c>
      <c r="R105" s="8">
        <v>0.1337</v>
      </c>
      <c r="S105" s="8">
        <v>0.2552</v>
      </c>
      <c r="T105" s="8">
        <v>0.616</v>
      </c>
      <c r="U105" s="8">
        <v>0.4349</v>
      </c>
      <c r="W105" s="8">
        <f t="shared" si="9"/>
        <v>0.0404</v>
      </c>
      <c r="X105" s="8">
        <f t="shared" si="10"/>
        <v>0.3639</v>
      </c>
      <c r="Y105" s="8">
        <f>_xlfn.PERCENTILE.INC(B105:U105,0.5)</f>
        <v>0.40235</v>
      </c>
      <c r="Z105" s="8">
        <f t="shared" si="8"/>
        <v>0.8654</v>
      </c>
    </row>
    <row r="106" hidden="1" spans="1:26">
      <c r="A106" s="38" t="s">
        <v>230</v>
      </c>
      <c r="B106" s="8">
        <v>0</v>
      </c>
      <c r="C106" s="8">
        <v>0</v>
      </c>
      <c r="D106" s="8">
        <v>0</v>
      </c>
      <c r="E106" s="8">
        <v>0</v>
      </c>
      <c r="F106" s="8">
        <v>0.0147</v>
      </c>
      <c r="G106" s="8">
        <v>0.0208</v>
      </c>
      <c r="H106" s="8">
        <v>0</v>
      </c>
      <c r="I106" s="8">
        <v>0.8575</v>
      </c>
      <c r="J106" s="8">
        <v>0</v>
      </c>
      <c r="K106" s="8">
        <v>0</v>
      </c>
      <c r="L106" s="8">
        <v>0.0897</v>
      </c>
      <c r="M106" s="8">
        <v>0</v>
      </c>
      <c r="N106" s="8">
        <v>0.0047</v>
      </c>
      <c r="O106" s="8">
        <v>0</v>
      </c>
      <c r="P106" s="8">
        <v>0</v>
      </c>
      <c r="Q106" s="8">
        <v>0.1561</v>
      </c>
      <c r="R106" s="8">
        <v>0</v>
      </c>
      <c r="S106" s="8">
        <v>0</v>
      </c>
      <c r="T106" s="8">
        <v>0</v>
      </c>
      <c r="U106" s="8">
        <v>0</v>
      </c>
      <c r="W106" s="8">
        <f t="shared" si="9"/>
        <v>0</v>
      </c>
      <c r="X106" s="8">
        <f t="shared" si="10"/>
        <v>0.057175</v>
      </c>
      <c r="Y106" s="8">
        <f>_xlfn.PERCENTILE.INC(B106:U106,0.5)</f>
        <v>0</v>
      </c>
      <c r="Z106" s="8">
        <f t="shared" si="8"/>
        <v>0.8575</v>
      </c>
    </row>
    <row r="107" hidden="1" spans="1:26">
      <c r="A107" s="38" t="s">
        <v>232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0.0264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0.0334</v>
      </c>
      <c r="Q107" s="8">
        <v>0</v>
      </c>
      <c r="R107" s="8">
        <v>0</v>
      </c>
      <c r="S107" s="8">
        <v>0.0072</v>
      </c>
      <c r="T107" s="8">
        <v>0</v>
      </c>
      <c r="U107" s="8">
        <v>0</v>
      </c>
      <c r="W107" s="8">
        <f t="shared" si="9"/>
        <v>0</v>
      </c>
      <c r="X107" s="8">
        <f t="shared" si="10"/>
        <v>0.00335</v>
      </c>
      <c r="Y107" s="8">
        <f>_xlfn.PERCENTILE.INC(B107:U107,0.5)</f>
        <v>0</v>
      </c>
      <c r="Z107" s="8">
        <f t="shared" si="8"/>
        <v>0.0334</v>
      </c>
    </row>
    <row r="108" hidden="1" spans="1:26">
      <c r="A108" s="38" t="s">
        <v>234</v>
      </c>
      <c r="B108" s="8">
        <v>0.1865</v>
      </c>
      <c r="C108" s="8">
        <v>0.2314</v>
      </c>
      <c r="D108" s="8">
        <v>0.0852</v>
      </c>
      <c r="E108" s="8">
        <v>0.1057</v>
      </c>
      <c r="F108" s="8">
        <v>0.5193</v>
      </c>
      <c r="G108" s="8">
        <v>0.3006</v>
      </c>
      <c r="H108" s="8">
        <v>0.0671</v>
      </c>
      <c r="I108" s="8">
        <v>0.32</v>
      </c>
      <c r="J108" s="8">
        <v>0.0649</v>
      </c>
      <c r="K108" s="8">
        <v>0.3911</v>
      </c>
      <c r="L108" s="8">
        <v>0.4702</v>
      </c>
      <c r="M108" s="8">
        <v>0.1631</v>
      </c>
      <c r="N108" s="8">
        <v>0.0807</v>
      </c>
      <c r="O108" s="8">
        <v>0</v>
      </c>
      <c r="P108" s="8">
        <v>0.1215</v>
      </c>
      <c r="Q108" s="8">
        <v>0.3568</v>
      </c>
      <c r="R108" s="8">
        <v>0.1216</v>
      </c>
      <c r="S108" s="8">
        <v>0.2701</v>
      </c>
      <c r="T108" s="8">
        <v>0.0668</v>
      </c>
      <c r="U108" s="8">
        <v>0.1221</v>
      </c>
      <c r="W108" s="8">
        <f t="shared" si="9"/>
        <v>0</v>
      </c>
      <c r="X108" s="8">
        <f t="shared" si="10"/>
        <v>0.202235</v>
      </c>
      <c r="Y108" s="8">
        <f>_xlfn.PERCENTILE.INC(B108:U108,0.5)</f>
        <v>0.1426</v>
      </c>
      <c r="Z108" s="8">
        <f t="shared" si="8"/>
        <v>0.5193</v>
      </c>
    </row>
    <row r="109" spans="1:26">
      <c r="A109" s="44" t="s">
        <v>236</v>
      </c>
      <c r="B109" s="8">
        <v>-0.0102</v>
      </c>
      <c r="C109" s="8">
        <v>-0.0048</v>
      </c>
      <c r="D109" s="8">
        <v>0.0116</v>
      </c>
      <c r="E109" s="8">
        <v>0.0495</v>
      </c>
      <c r="F109" s="8">
        <v>0.0814</v>
      </c>
      <c r="G109" s="8">
        <v>0.269</v>
      </c>
      <c r="H109" s="8">
        <v>0.0714</v>
      </c>
      <c r="I109" s="8">
        <v>0.1785</v>
      </c>
      <c r="J109" s="8">
        <v>0.201</v>
      </c>
      <c r="K109" s="8">
        <v>0.0305</v>
      </c>
      <c r="L109" s="8">
        <v>-0.0174</v>
      </c>
      <c r="M109" s="8">
        <v>0.0646</v>
      </c>
      <c r="N109" s="8">
        <v>0.0556</v>
      </c>
      <c r="O109" s="8">
        <v>0.0631</v>
      </c>
      <c r="P109" s="8">
        <v>0.0029</v>
      </c>
      <c r="Q109" s="8">
        <v>-0.0284</v>
      </c>
      <c r="R109" s="8">
        <v>0.0993</v>
      </c>
      <c r="S109" s="8">
        <v>0.0958</v>
      </c>
      <c r="T109" s="8">
        <v>-0.0196</v>
      </c>
      <c r="U109" s="8">
        <v>-0.0671</v>
      </c>
      <c r="W109" s="8">
        <f t="shared" ref="W109" si="11">MIN(B109:U109)</f>
        <v>-0.0671</v>
      </c>
      <c r="X109" s="8">
        <f t="shared" ref="X109" si="12">AVERAGE(B109:U109)</f>
        <v>0.056335</v>
      </c>
      <c r="Y109" s="8">
        <f>_xlfn.PERCENTILE.INC(B109:U109,0.5)</f>
        <v>0.05255</v>
      </c>
      <c r="Z109" s="8">
        <f t="shared" ref="Z109" si="13">MAX(B109:U109)</f>
        <v>0.269</v>
      </c>
    </row>
  </sheetData>
  <autoFilter ref="A2:Z109">
    <filterColumn colId="0">
      <colorFilter dxfId="1"/>
    </filterColumn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09"/>
  <sheetViews>
    <sheetView zoomScale="80" zoomScaleNormal="80" topLeftCell="A2" workbookViewId="0">
      <pane xSplit="1" ySplit="1" topLeftCell="B3" activePane="bottomRight" state="frozen"/>
      <selection/>
      <selection pane="topRight"/>
      <selection pane="bottomLeft"/>
      <selection pane="bottomRight" activeCell="A2" sqref="A2:U109"/>
    </sheetView>
  </sheetViews>
  <sheetFormatPr defaultColWidth="9" defaultRowHeight="16.5"/>
  <cols>
    <col min="1" max="1" width="39.75" style="1" customWidth="1"/>
    <col min="2" max="21" width="12.625" style="37" customWidth="1"/>
    <col min="22" max="22" width="1.625" style="37" customWidth="1"/>
    <col min="23" max="26" width="12.625" style="37" customWidth="1"/>
    <col min="27" max="16384" width="9" style="37"/>
  </cols>
  <sheetData>
    <row r="1" spans="2:26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W1" s="42"/>
      <c r="X1" s="42"/>
      <c r="Y1" s="42"/>
      <c r="Z1" s="42"/>
    </row>
    <row r="2" s="36" customFormat="1" spans="1:26">
      <c r="A2" s="3" t="s">
        <v>237</v>
      </c>
      <c r="B2" s="9" t="s">
        <v>238</v>
      </c>
      <c r="C2" s="9" t="s">
        <v>239</v>
      </c>
      <c r="D2" s="9" t="s">
        <v>240</v>
      </c>
      <c r="E2" s="9" t="s">
        <v>241</v>
      </c>
      <c r="F2" s="9" t="s">
        <v>242</v>
      </c>
      <c r="G2" s="9" t="s">
        <v>243</v>
      </c>
      <c r="H2" s="9" t="s">
        <v>244</v>
      </c>
      <c r="I2" s="9" t="s">
        <v>245</v>
      </c>
      <c r="J2" s="9" t="s">
        <v>246</v>
      </c>
      <c r="K2" s="9" t="s">
        <v>247</v>
      </c>
      <c r="L2" s="9" t="s">
        <v>248</v>
      </c>
      <c r="M2" s="9" t="s">
        <v>249</v>
      </c>
      <c r="N2" s="9" t="s">
        <v>250</v>
      </c>
      <c r="O2" s="9" t="s">
        <v>251</v>
      </c>
      <c r="P2" s="9" t="s">
        <v>252</v>
      </c>
      <c r="Q2" s="9" t="s">
        <v>253</v>
      </c>
      <c r="R2" s="9" t="s">
        <v>254</v>
      </c>
      <c r="S2" s="9" t="s">
        <v>255</v>
      </c>
      <c r="T2" s="9" t="s">
        <v>256</v>
      </c>
      <c r="U2" s="9" t="s">
        <v>257</v>
      </c>
      <c r="W2" s="9" t="s">
        <v>258</v>
      </c>
      <c r="X2" s="9" t="s">
        <v>259</v>
      </c>
      <c r="Y2" s="9" t="s">
        <v>260</v>
      </c>
      <c r="Z2" s="9" t="s">
        <v>261</v>
      </c>
    </row>
    <row r="3" hidden="1" spans="1:26">
      <c r="A3" s="38" t="s">
        <v>2</v>
      </c>
      <c r="B3" s="7">
        <v>-552767.89</v>
      </c>
      <c r="C3" s="7">
        <v>-491141.11</v>
      </c>
      <c r="D3" s="7">
        <v>124924.38</v>
      </c>
      <c r="E3" s="7">
        <v>314712.8</v>
      </c>
      <c r="F3" s="7">
        <v>278952.64</v>
      </c>
      <c r="G3" s="7">
        <v>600095.5</v>
      </c>
      <c r="H3" s="7">
        <v>683142.63</v>
      </c>
      <c r="I3" s="7">
        <v>1169542.32</v>
      </c>
      <c r="J3" s="7">
        <v>527107.99</v>
      </c>
      <c r="K3" s="7">
        <v>167172.82</v>
      </c>
      <c r="L3" s="7">
        <v>-157610.09</v>
      </c>
      <c r="M3" s="7">
        <v>-812114.15</v>
      </c>
      <c r="N3" s="7">
        <v>-273659.72</v>
      </c>
      <c r="O3" s="7">
        <v>154990.28</v>
      </c>
      <c r="P3" s="7">
        <v>160574.23</v>
      </c>
      <c r="Q3" s="7">
        <v>2989775.07</v>
      </c>
      <c r="R3" s="7">
        <v>321919.35</v>
      </c>
      <c r="S3" s="7">
        <v>363185.97</v>
      </c>
      <c r="T3" s="7">
        <v>612803.03</v>
      </c>
      <c r="U3" s="7">
        <v>68701.8</v>
      </c>
      <c r="W3" s="7">
        <f>MIN(B3:U3)</f>
        <v>-812114.15</v>
      </c>
      <c r="X3" s="7">
        <f>AVERAGE(B3:U3)</f>
        <v>312515.3925</v>
      </c>
      <c r="Y3" s="7">
        <f>_xlfn.PERCENTILE.INC(B3:U3,0.5)</f>
        <v>223062.73</v>
      </c>
      <c r="Z3" s="7">
        <f>MAX(B3:U3)</f>
        <v>2989775.07</v>
      </c>
    </row>
    <row r="4" hidden="1" spans="1:26">
      <c r="A4" s="38" t="s">
        <v>4</v>
      </c>
      <c r="B4" s="7">
        <v>-485757.39</v>
      </c>
      <c r="C4" s="7">
        <v>-633699.04</v>
      </c>
      <c r="D4" s="7">
        <v>132839.82</v>
      </c>
      <c r="E4" s="7">
        <v>273304.06</v>
      </c>
      <c r="F4" s="7">
        <v>181810.19</v>
      </c>
      <c r="G4" s="7">
        <v>-253648.08</v>
      </c>
      <c r="H4" s="7">
        <v>596932.44</v>
      </c>
      <c r="I4" s="7">
        <v>433906.88</v>
      </c>
      <c r="J4" s="7">
        <v>474632.55</v>
      </c>
      <c r="K4" s="7">
        <v>-455062.87</v>
      </c>
      <c r="L4" s="7">
        <v>-266633.1</v>
      </c>
      <c r="M4" s="7">
        <v>-1327975.38</v>
      </c>
      <c r="N4" s="7">
        <v>-368494.86</v>
      </c>
      <c r="O4" s="7">
        <v>-186234.59</v>
      </c>
      <c r="P4" s="7">
        <v>-537468.53</v>
      </c>
      <c r="Q4" s="7">
        <v>2690133.94</v>
      </c>
      <c r="R4" s="7">
        <v>432312.83</v>
      </c>
      <c r="S4" s="7">
        <v>312468.87</v>
      </c>
      <c r="T4" s="7">
        <v>567924.08</v>
      </c>
      <c r="U4" s="7">
        <v>-561139.17</v>
      </c>
      <c r="W4" s="7">
        <f t="shared" ref="W4:W67" si="0">MIN(B4:U4)</f>
        <v>-1327975.38</v>
      </c>
      <c r="X4" s="7">
        <f t="shared" ref="X4:X67" si="1">AVERAGE(B4:U4)</f>
        <v>51007.6325</v>
      </c>
      <c r="Y4" s="7">
        <f>_xlfn.PERCENTILE.INC(B4:U4,0.5)</f>
        <v>-26697.385</v>
      </c>
      <c r="Z4" s="7">
        <f t="shared" ref="Z4:Z67" si="2">MAX(B4:U4)</f>
        <v>2690133.94</v>
      </c>
    </row>
    <row r="5" hidden="1" spans="1:26">
      <c r="A5" s="38" t="s">
        <v>7</v>
      </c>
      <c r="B5" s="7">
        <v>308153.88</v>
      </c>
      <c r="C5" s="7">
        <v>401434.79</v>
      </c>
      <c r="D5" s="7">
        <v>58632.49</v>
      </c>
      <c r="E5" s="7">
        <v>297490.99</v>
      </c>
      <c r="F5" s="7">
        <v>289139.71</v>
      </c>
      <c r="G5" s="7">
        <v>986289.97</v>
      </c>
      <c r="H5" s="7">
        <v>191195.51</v>
      </c>
      <c r="I5" s="7">
        <v>1377735.69</v>
      </c>
      <c r="J5" s="7">
        <v>305048.19</v>
      </c>
      <c r="K5" s="7">
        <v>812314.18</v>
      </c>
      <c r="L5" s="7">
        <v>374192.57</v>
      </c>
      <c r="M5" s="7">
        <v>806375.9</v>
      </c>
      <c r="N5" s="7">
        <v>217082.48</v>
      </c>
      <c r="O5" s="7">
        <v>596083.37</v>
      </c>
      <c r="P5" s="7">
        <v>969896.8</v>
      </c>
      <c r="Q5" s="7">
        <v>759280.14</v>
      </c>
      <c r="R5" s="7">
        <v>262110.1</v>
      </c>
      <c r="S5" s="7">
        <v>360080.87</v>
      </c>
      <c r="T5" s="7">
        <v>316346.43</v>
      </c>
      <c r="U5" s="7">
        <v>594740.74</v>
      </c>
      <c r="W5" s="7">
        <f t="shared" si="0"/>
        <v>58632.49</v>
      </c>
      <c r="X5" s="7">
        <f t="shared" si="1"/>
        <v>514181.24</v>
      </c>
      <c r="Y5" s="7">
        <f>_xlfn.PERCENTILE.INC(B5:U5,0.5)</f>
        <v>367136.72</v>
      </c>
      <c r="Z5" s="7">
        <f t="shared" si="2"/>
        <v>1377735.69</v>
      </c>
    </row>
    <row r="6" spans="1:26">
      <c r="A6" s="31" t="s">
        <v>10</v>
      </c>
      <c r="B6" s="8">
        <v>2.1943</v>
      </c>
      <c r="C6" s="8">
        <v>1.3402</v>
      </c>
      <c r="D6" s="8">
        <v>0.8519</v>
      </c>
      <c r="E6" s="8">
        <v>0.7304</v>
      </c>
      <c r="F6" s="8">
        <v>0.7551</v>
      </c>
      <c r="G6" s="8">
        <v>0.668</v>
      </c>
      <c r="H6" s="8">
        <v>0.4803</v>
      </c>
      <c r="I6" s="8">
        <v>0.598</v>
      </c>
      <c r="J6" s="8">
        <v>0.6951</v>
      </c>
      <c r="K6" s="8">
        <v>0.8582</v>
      </c>
      <c r="L6" s="8">
        <v>1.1099</v>
      </c>
      <c r="M6" s="8">
        <v>4.7778</v>
      </c>
      <c r="N6" s="8">
        <v>1.6333</v>
      </c>
      <c r="O6" s="8">
        <v>0.9104</v>
      </c>
      <c r="P6" s="8">
        <v>0.9257</v>
      </c>
      <c r="Q6" s="8">
        <v>0.2422</v>
      </c>
      <c r="R6" s="8">
        <v>0.7556</v>
      </c>
      <c r="S6" s="8">
        <v>0.7284</v>
      </c>
      <c r="T6" s="8">
        <v>0.5848</v>
      </c>
      <c r="U6" s="8">
        <v>1.0207</v>
      </c>
      <c r="W6" s="8">
        <f t="shared" si="0"/>
        <v>0.2422</v>
      </c>
      <c r="X6" s="8">
        <f t="shared" si="1"/>
        <v>1.093015</v>
      </c>
      <c r="Y6" s="8">
        <f>_xlfn.PERCENTILE.INC(B6:U6,0.5)</f>
        <v>0.80375</v>
      </c>
      <c r="Z6" s="8">
        <f t="shared" si="2"/>
        <v>4.7778</v>
      </c>
    </row>
    <row r="7" hidden="1" spans="1:26">
      <c r="A7" s="38" t="s">
        <v>13</v>
      </c>
      <c r="B7" s="8">
        <v>1.6383</v>
      </c>
      <c r="C7" s="8">
        <v>0.4729</v>
      </c>
      <c r="D7" s="8">
        <v>0.5276</v>
      </c>
      <c r="E7" s="8">
        <v>0.3621</v>
      </c>
      <c r="F7" s="8">
        <v>0.4184</v>
      </c>
      <c r="G7" s="8">
        <v>0.2648</v>
      </c>
      <c r="H7" s="8">
        <v>0.2285</v>
      </c>
      <c r="I7" s="8">
        <v>0.2188</v>
      </c>
      <c r="J7" s="8">
        <v>0.1863</v>
      </c>
      <c r="K7" s="8">
        <v>0.2646</v>
      </c>
      <c r="L7" s="8">
        <v>0.4851</v>
      </c>
      <c r="M7" s="8">
        <v>2.3258</v>
      </c>
      <c r="N7" s="8">
        <v>0.9532</v>
      </c>
      <c r="O7" s="8">
        <v>0.444</v>
      </c>
      <c r="P7" s="8">
        <v>0.4018</v>
      </c>
      <c r="Q7" s="8">
        <v>0.1139</v>
      </c>
      <c r="R7" s="8">
        <v>0.3065</v>
      </c>
      <c r="S7" s="8">
        <v>0.3433</v>
      </c>
      <c r="T7" s="8">
        <v>0.2795</v>
      </c>
      <c r="U7" s="8">
        <v>0.3393</v>
      </c>
      <c r="W7" s="8">
        <f t="shared" si="0"/>
        <v>0.1139</v>
      </c>
      <c r="X7" s="8">
        <f t="shared" si="1"/>
        <v>0.528735</v>
      </c>
      <c r="Y7" s="8">
        <f>_xlfn.PERCENTILE.INC(B7:U7,0.5)</f>
        <v>0.3527</v>
      </c>
      <c r="Z7" s="8">
        <f t="shared" si="2"/>
        <v>2.3258</v>
      </c>
    </row>
    <row r="8" hidden="1" spans="1:26">
      <c r="A8" s="38" t="s">
        <v>16</v>
      </c>
      <c r="B8" s="8">
        <v>0.5431</v>
      </c>
      <c r="C8" s="8">
        <v>0.7312</v>
      </c>
      <c r="D8" s="8">
        <v>0.3016</v>
      </c>
      <c r="E8" s="8">
        <v>0.2827</v>
      </c>
      <c r="F8" s="8">
        <v>0.3583</v>
      </c>
      <c r="G8" s="8">
        <v>0.3886</v>
      </c>
      <c r="H8" s="8">
        <v>0.2274</v>
      </c>
      <c r="I8" s="8">
        <v>0.306</v>
      </c>
      <c r="J8" s="8">
        <v>0.4781</v>
      </c>
      <c r="K8" s="8">
        <v>0.4518</v>
      </c>
      <c r="L8" s="8">
        <v>0.3456</v>
      </c>
      <c r="M8" s="8">
        <v>3.584</v>
      </c>
      <c r="N8" s="8">
        <v>0.5739</v>
      </c>
      <c r="O8" s="8">
        <v>0.3933</v>
      </c>
      <c r="P8" s="8">
        <v>0.4923</v>
      </c>
      <c r="Q8" s="8">
        <v>0.1435</v>
      </c>
      <c r="R8" s="8">
        <v>0.2029</v>
      </c>
      <c r="S8" s="8">
        <v>0.3549</v>
      </c>
      <c r="T8" s="8">
        <v>0.1778</v>
      </c>
      <c r="U8" s="8">
        <v>0.6141</v>
      </c>
      <c r="W8" s="8">
        <f t="shared" si="0"/>
        <v>0.1435</v>
      </c>
      <c r="X8" s="8">
        <f t="shared" si="1"/>
        <v>0.547555</v>
      </c>
      <c r="Y8" s="8">
        <f>_xlfn.PERCENTILE.INC(B8:U8,0.5)</f>
        <v>0.37345</v>
      </c>
      <c r="Z8" s="8">
        <f t="shared" si="2"/>
        <v>3.584</v>
      </c>
    </row>
    <row r="9" hidden="1" spans="1:26">
      <c r="A9" s="38" t="s">
        <v>19</v>
      </c>
      <c r="B9" s="8">
        <v>0.0129</v>
      </c>
      <c r="C9" s="8">
        <v>0.1361</v>
      </c>
      <c r="D9" s="8">
        <v>0.0228</v>
      </c>
      <c r="E9" s="8">
        <v>0.0856</v>
      </c>
      <c r="F9" s="8">
        <v>-0.0215</v>
      </c>
      <c r="G9" s="8">
        <v>0.0145</v>
      </c>
      <c r="H9" s="8">
        <v>0.0244</v>
      </c>
      <c r="I9" s="8">
        <v>0.0733</v>
      </c>
      <c r="J9" s="8">
        <v>0.0307</v>
      </c>
      <c r="K9" s="8">
        <v>0.1419</v>
      </c>
      <c r="L9" s="8">
        <v>0.2792</v>
      </c>
      <c r="M9" s="8">
        <v>-1.132</v>
      </c>
      <c r="N9" s="8">
        <v>0.1062</v>
      </c>
      <c r="O9" s="8">
        <v>0.0731</v>
      </c>
      <c r="P9" s="8">
        <v>0.0317</v>
      </c>
      <c r="Q9" s="8">
        <v>-0.0151</v>
      </c>
      <c r="R9" s="8">
        <v>0.2462</v>
      </c>
      <c r="S9" s="8">
        <v>0.0303</v>
      </c>
      <c r="T9" s="8">
        <v>0.1275</v>
      </c>
      <c r="U9" s="8">
        <v>0.0673</v>
      </c>
      <c r="W9" s="8">
        <f t="shared" si="0"/>
        <v>-1.132</v>
      </c>
      <c r="X9" s="8">
        <f t="shared" si="1"/>
        <v>0.016755</v>
      </c>
      <c r="Y9" s="8">
        <f>_xlfn.PERCENTILE.INC(B9:U9,0.5)</f>
        <v>0.0495</v>
      </c>
      <c r="Z9" s="8">
        <f t="shared" si="2"/>
        <v>0.2792</v>
      </c>
    </row>
    <row r="10" hidden="1" spans="1:26">
      <c r="A10" s="38" t="s">
        <v>22</v>
      </c>
      <c r="B10" s="7">
        <v>462352.12</v>
      </c>
      <c r="C10" s="7">
        <v>1559226.78</v>
      </c>
      <c r="D10" s="7">
        <v>700939.83</v>
      </c>
      <c r="E10" s="7">
        <v>1224281.26</v>
      </c>
      <c r="F10" s="7">
        <v>1328755.78</v>
      </c>
      <c r="G10" s="7">
        <v>1920486.38</v>
      </c>
      <c r="H10" s="7">
        <v>1344139.04</v>
      </c>
      <c r="I10" s="7">
        <v>3004464.69</v>
      </c>
      <c r="J10" s="7">
        <v>1703954.45</v>
      </c>
      <c r="K10" s="7">
        <v>1577390.45</v>
      </c>
      <c r="L10" s="7">
        <v>1178935.32</v>
      </c>
      <c r="M10" s="7">
        <v>181835.42</v>
      </c>
      <c r="N10" s="7">
        <v>439855.73</v>
      </c>
      <c r="O10" s="7">
        <v>2142878.99</v>
      </c>
      <c r="P10" s="7">
        <v>1306120.98</v>
      </c>
      <c r="Q10" s="7">
        <v>4021987.08</v>
      </c>
      <c r="R10" s="7">
        <v>1413298.33</v>
      </c>
      <c r="S10" s="7">
        <v>1341808.07</v>
      </c>
      <c r="T10" s="7">
        <v>1585903.36</v>
      </c>
      <c r="U10" s="7">
        <v>761385.63</v>
      </c>
      <c r="W10" s="7">
        <f t="shared" si="0"/>
        <v>181835.42</v>
      </c>
      <c r="X10" s="7">
        <f t="shared" si="1"/>
        <v>1459999.9845</v>
      </c>
      <c r="Y10" s="7">
        <f>_xlfn.PERCENTILE.INC(B10:U10,0.5)</f>
        <v>1342973.555</v>
      </c>
      <c r="Z10" s="7">
        <f t="shared" si="2"/>
        <v>4021987.08</v>
      </c>
    </row>
    <row r="11" hidden="1" spans="1:26">
      <c r="A11" s="38" t="s">
        <v>25</v>
      </c>
      <c r="B11" s="7">
        <v>-142321.62</v>
      </c>
      <c r="C11" s="7">
        <v>588392.93</v>
      </c>
      <c r="D11" s="7">
        <v>409508.34</v>
      </c>
      <c r="E11" s="7">
        <v>721391.25</v>
      </c>
      <c r="F11" s="7">
        <v>759627.06</v>
      </c>
      <c r="G11" s="7">
        <v>430762.76</v>
      </c>
      <c r="H11" s="7">
        <v>931657.55</v>
      </c>
      <c r="I11" s="7">
        <v>1248815.69</v>
      </c>
      <c r="J11" s="7">
        <v>1198902.57</v>
      </c>
      <c r="K11" s="7">
        <v>525418.17</v>
      </c>
      <c r="L11" s="7">
        <v>511295.39</v>
      </c>
      <c r="M11" s="7">
        <v>-870718.21</v>
      </c>
      <c r="N11" s="7">
        <v>72670.96</v>
      </c>
      <c r="O11" s="7">
        <v>1222345.06</v>
      </c>
      <c r="P11" s="7">
        <v>113021.56</v>
      </c>
      <c r="Q11" s="7">
        <v>3150525.51</v>
      </c>
      <c r="R11" s="7">
        <v>936066.33</v>
      </c>
      <c r="S11" s="7">
        <v>725054.1</v>
      </c>
      <c r="T11" s="7">
        <v>1136085.48</v>
      </c>
      <c r="U11" s="7">
        <v>-161446</v>
      </c>
      <c r="W11" s="7">
        <f t="shared" si="0"/>
        <v>-870718.21</v>
      </c>
      <c r="X11" s="7">
        <f t="shared" si="1"/>
        <v>675352.744</v>
      </c>
      <c r="Y11" s="7">
        <f>_xlfn.PERCENTILE.INC(B11:U11,0.5)</f>
        <v>654892.09</v>
      </c>
      <c r="Z11" s="7">
        <f t="shared" si="2"/>
        <v>3150525.51</v>
      </c>
    </row>
    <row r="12" hidden="1" spans="1:26">
      <c r="A12" s="38" t="s">
        <v>28</v>
      </c>
      <c r="B12" s="7">
        <v>544648.57</v>
      </c>
      <c r="C12" s="7">
        <v>893616.93</v>
      </c>
      <c r="D12" s="7">
        <v>318114</v>
      </c>
      <c r="E12" s="7">
        <v>790096.17</v>
      </c>
      <c r="F12" s="7">
        <v>699893.02</v>
      </c>
      <c r="G12" s="7">
        <v>1612897.61</v>
      </c>
      <c r="H12" s="7">
        <v>648140.3</v>
      </c>
      <c r="I12" s="7">
        <v>1270178.76</v>
      </c>
      <c r="J12" s="7">
        <v>786456</v>
      </c>
      <c r="K12" s="7">
        <v>1602864.68</v>
      </c>
      <c r="L12" s="7">
        <v>466424.37</v>
      </c>
      <c r="M12" s="7">
        <v>1368071.68</v>
      </c>
      <c r="N12" s="7">
        <v>181172.4</v>
      </c>
      <c r="O12" s="7">
        <v>598518.5</v>
      </c>
      <c r="P12" s="7">
        <v>463939.16</v>
      </c>
      <c r="Q12" s="7">
        <v>420419.39</v>
      </c>
      <c r="R12" s="7">
        <v>513913.63</v>
      </c>
      <c r="S12" s="7">
        <v>380678.74</v>
      </c>
      <c r="T12" s="7">
        <v>560238.88</v>
      </c>
      <c r="U12" s="7">
        <v>304422</v>
      </c>
      <c r="W12" s="7">
        <f t="shared" si="0"/>
        <v>181172.4</v>
      </c>
      <c r="X12" s="7">
        <f t="shared" si="1"/>
        <v>721235.2395</v>
      </c>
      <c r="Y12" s="7">
        <f>_xlfn.PERCENTILE.INC(B12:U12,0.5)</f>
        <v>579378.69</v>
      </c>
      <c r="Z12" s="7">
        <f t="shared" si="2"/>
        <v>1612897.61</v>
      </c>
    </row>
    <row r="13" hidden="1" spans="1:26">
      <c r="A13" s="38" t="s">
        <v>31</v>
      </c>
      <c r="B13" s="7">
        <v>197292.54</v>
      </c>
      <c r="C13" s="7">
        <v>352065.1</v>
      </c>
      <c r="D13" s="7">
        <v>110777</v>
      </c>
      <c r="E13" s="7">
        <v>271215.24</v>
      </c>
      <c r="F13" s="7">
        <v>148969.21</v>
      </c>
      <c r="G13" s="7">
        <v>779061.02</v>
      </c>
      <c r="H13" s="7">
        <v>110901.58</v>
      </c>
      <c r="I13" s="7">
        <v>701375</v>
      </c>
      <c r="J13" s="7">
        <v>145489</v>
      </c>
      <c r="K13" s="7">
        <v>485329.36</v>
      </c>
      <c r="L13" s="7">
        <v>315117.3</v>
      </c>
      <c r="M13" s="7">
        <v>432812.47</v>
      </c>
      <c r="N13" s="7">
        <v>122229.81</v>
      </c>
      <c r="O13" s="7">
        <v>131961.33</v>
      </c>
      <c r="P13" s="7">
        <v>379961.14</v>
      </c>
      <c r="Q13" s="7">
        <v>131949.26</v>
      </c>
      <c r="R13" s="7">
        <v>102010</v>
      </c>
      <c r="S13" s="7">
        <v>215958.18</v>
      </c>
      <c r="T13" s="7">
        <v>80927.9</v>
      </c>
      <c r="U13" s="7">
        <v>387572.45</v>
      </c>
      <c r="W13" s="7">
        <f t="shared" si="0"/>
        <v>80927.9</v>
      </c>
      <c r="X13" s="7">
        <f t="shared" si="1"/>
        <v>280148.7445</v>
      </c>
      <c r="Y13" s="7">
        <f>_xlfn.PERCENTILE.INC(B13:U13,0.5)</f>
        <v>206625.36</v>
      </c>
      <c r="Z13" s="7">
        <f t="shared" si="2"/>
        <v>779061.02</v>
      </c>
    </row>
    <row r="14" hidden="1" spans="1:26">
      <c r="A14" s="38" t="s">
        <v>34</v>
      </c>
      <c r="B14" s="7">
        <v>368609.35</v>
      </c>
      <c r="C14" s="7">
        <v>459770.4</v>
      </c>
      <c r="D14" s="7">
        <v>135289</v>
      </c>
      <c r="E14" s="7">
        <v>193250.49</v>
      </c>
      <c r="F14" s="7">
        <v>359663.32</v>
      </c>
      <c r="G14" s="7">
        <v>640613.65</v>
      </c>
      <c r="H14" s="7">
        <v>170156.14</v>
      </c>
      <c r="I14" s="7">
        <v>744174</v>
      </c>
      <c r="J14" s="7">
        <v>263188.88</v>
      </c>
      <c r="K14" s="7">
        <v>311181.59</v>
      </c>
      <c r="L14" s="7">
        <v>283835.38</v>
      </c>
      <c r="M14" s="7">
        <v>420636.93</v>
      </c>
      <c r="N14" s="7">
        <v>213314.33</v>
      </c>
      <c r="O14" s="7">
        <v>751588.8</v>
      </c>
      <c r="P14" s="7">
        <v>609769.19</v>
      </c>
      <c r="Q14" s="7">
        <v>608467.51</v>
      </c>
      <c r="R14" s="7">
        <v>356597</v>
      </c>
      <c r="S14" s="7">
        <v>234023.35</v>
      </c>
      <c r="T14" s="7">
        <v>332005.2</v>
      </c>
      <c r="U14" s="7">
        <v>495805.24</v>
      </c>
      <c r="W14" s="7">
        <f t="shared" si="0"/>
        <v>135289</v>
      </c>
      <c r="X14" s="7">
        <f t="shared" si="1"/>
        <v>397596.9875</v>
      </c>
      <c r="Y14" s="7">
        <f>_xlfn.PERCENTILE.INC(B14:U14,0.5)</f>
        <v>358130.16</v>
      </c>
      <c r="Z14" s="7">
        <f t="shared" si="2"/>
        <v>751588.8</v>
      </c>
    </row>
    <row r="15" hidden="1" spans="1:26">
      <c r="A15" s="38" t="s">
        <v>37</v>
      </c>
      <c r="B15" s="7">
        <v>38771.85</v>
      </c>
      <c r="C15" s="7">
        <v>158998.35</v>
      </c>
      <c r="D15" s="7">
        <v>45365.49</v>
      </c>
      <c r="E15" s="7">
        <v>38424.28</v>
      </c>
      <c r="F15" s="7">
        <v>60496.19</v>
      </c>
      <c r="G15" s="7">
        <v>70048.95</v>
      </c>
      <c r="H15" s="7">
        <v>131423.77</v>
      </c>
      <c r="I15" s="7">
        <v>310100</v>
      </c>
      <c r="J15" s="7">
        <v>96374</v>
      </c>
      <c r="K15" s="7">
        <v>255461.33</v>
      </c>
      <c r="L15" s="7">
        <v>68687.25</v>
      </c>
      <c r="M15" s="7">
        <v>199104.23</v>
      </c>
      <c r="N15" s="7">
        <v>31640.63</v>
      </c>
      <c r="O15" s="7">
        <v>36983.8</v>
      </c>
      <c r="P15" s="7">
        <v>203369.09</v>
      </c>
      <c r="Q15" s="7">
        <v>131044.8</v>
      </c>
      <c r="R15" s="7">
        <v>18625</v>
      </c>
      <c r="S15" s="7">
        <v>166772.44</v>
      </c>
      <c r="T15" s="7">
        <v>36884.78</v>
      </c>
      <c r="U15" s="7">
        <v>39453.94</v>
      </c>
      <c r="W15" s="7">
        <f t="shared" si="0"/>
        <v>18625</v>
      </c>
      <c r="X15" s="7">
        <f t="shared" si="1"/>
        <v>106901.5085</v>
      </c>
      <c r="Y15" s="7">
        <f>_xlfn.PERCENTILE.INC(B15:U15,0.5)</f>
        <v>69368.1</v>
      </c>
      <c r="Z15" s="7">
        <f t="shared" si="2"/>
        <v>310100</v>
      </c>
    </row>
    <row r="16" hidden="1" spans="1:26">
      <c r="A16" s="38" t="s">
        <v>40</v>
      </c>
      <c r="B16" s="8">
        <v>0.0198</v>
      </c>
      <c r="C16" s="8">
        <v>0.0757</v>
      </c>
      <c r="D16" s="8">
        <v>0.0646</v>
      </c>
      <c r="E16" s="8">
        <v>0.0583</v>
      </c>
      <c r="F16" s="8">
        <v>0.0732</v>
      </c>
      <c r="G16" s="8">
        <v>0.0641</v>
      </c>
      <c r="H16" s="8">
        <v>0.0561</v>
      </c>
      <c r="I16" s="8">
        <v>0.1324</v>
      </c>
      <c r="J16" s="8">
        <v>0.0838</v>
      </c>
      <c r="K16" s="8">
        <v>0.0275</v>
      </c>
      <c r="L16" s="8">
        <v>0.1241</v>
      </c>
      <c r="M16" s="8">
        <v>0.0039</v>
      </c>
      <c r="N16" s="8">
        <v>0.0294</v>
      </c>
      <c r="O16" s="8">
        <v>0.0777</v>
      </c>
      <c r="P16" s="8">
        <v>0.0795</v>
      </c>
      <c r="Q16" s="8">
        <v>0.0736</v>
      </c>
      <c r="R16" s="8">
        <v>0.109</v>
      </c>
      <c r="S16" s="8">
        <v>0.0865</v>
      </c>
      <c r="T16" s="8">
        <v>0.1533</v>
      </c>
      <c r="U16" s="8">
        <v>0.0633</v>
      </c>
      <c r="W16" s="8">
        <f t="shared" si="0"/>
        <v>0.0039</v>
      </c>
      <c r="X16" s="8">
        <f t="shared" si="1"/>
        <v>0.07279</v>
      </c>
      <c r="Y16" s="8">
        <f>_xlfn.PERCENTILE.INC(B16:U16,0.5)</f>
        <v>0.0734</v>
      </c>
      <c r="Z16" s="8">
        <f t="shared" si="2"/>
        <v>0.1533</v>
      </c>
    </row>
    <row r="17" hidden="1" spans="1:26">
      <c r="A17" s="38" t="s">
        <v>43</v>
      </c>
      <c r="B17" s="8">
        <v>0.6573</v>
      </c>
      <c r="C17" s="8">
        <v>0.7377</v>
      </c>
      <c r="D17" s="8">
        <v>0.6991</v>
      </c>
      <c r="E17" s="8">
        <v>0.7858</v>
      </c>
      <c r="F17" s="8">
        <v>0.5479</v>
      </c>
      <c r="G17" s="8">
        <v>0.7691</v>
      </c>
      <c r="H17" s="8">
        <v>0.4445</v>
      </c>
      <c r="I17" s="8">
        <v>0.6593</v>
      </c>
      <c r="J17" s="8">
        <v>0.7135</v>
      </c>
      <c r="K17" s="8">
        <v>0.7268</v>
      </c>
      <c r="L17" s="8">
        <v>0.5852</v>
      </c>
      <c r="M17" s="8">
        <v>0.7026</v>
      </c>
      <c r="N17" s="8">
        <v>0.5943</v>
      </c>
      <c r="O17" s="8">
        <v>0.5337</v>
      </c>
      <c r="P17" s="8">
        <v>0.84</v>
      </c>
      <c r="Q17" s="8">
        <v>0.5861</v>
      </c>
      <c r="R17" s="8">
        <v>0.5649</v>
      </c>
      <c r="S17" s="8">
        <v>0.6242</v>
      </c>
      <c r="T17" s="8">
        <v>0.5818</v>
      </c>
      <c r="U17" s="8">
        <v>0.7502</v>
      </c>
      <c r="W17" s="8">
        <f t="shared" si="0"/>
        <v>0.4445</v>
      </c>
      <c r="X17" s="8">
        <f t="shared" si="1"/>
        <v>0.6552</v>
      </c>
      <c r="Y17" s="8">
        <f>_xlfn.PERCENTILE.INC(B17:U17,0.5)</f>
        <v>0.6583</v>
      </c>
      <c r="Z17" s="8">
        <f t="shared" si="2"/>
        <v>0.84</v>
      </c>
    </row>
    <row r="18" hidden="1" spans="1:26">
      <c r="A18" s="38" t="s">
        <v>46</v>
      </c>
      <c r="B18" s="8">
        <v>0.3211</v>
      </c>
      <c r="C18" s="8">
        <v>0.3867</v>
      </c>
      <c r="D18" s="8">
        <v>0.3094</v>
      </c>
      <c r="E18" s="8">
        <v>0.3203</v>
      </c>
      <c r="F18" s="8">
        <v>0.389</v>
      </c>
      <c r="G18" s="8">
        <v>0.3186</v>
      </c>
      <c r="H18" s="8">
        <v>0.2756</v>
      </c>
      <c r="I18" s="8">
        <v>0.384</v>
      </c>
      <c r="J18" s="8">
        <v>0.5367</v>
      </c>
      <c r="K18" s="8">
        <v>0.2259</v>
      </c>
      <c r="L18" s="8">
        <v>0.2973</v>
      </c>
      <c r="M18" s="8">
        <v>0.3904</v>
      </c>
      <c r="N18" s="8">
        <v>0.413</v>
      </c>
      <c r="O18" s="8">
        <v>0.6088</v>
      </c>
      <c r="P18" s="8">
        <v>0.7704</v>
      </c>
      <c r="Q18" s="8">
        <v>0.5614</v>
      </c>
      <c r="R18" s="8">
        <v>0.4761</v>
      </c>
      <c r="S18" s="8">
        <v>0.2675</v>
      </c>
      <c r="T18" s="8">
        <v>0.5919</v>
      </c>
      <c r="U18" s="8">
        <v>0.4691</v>
      </c>
      <c r="W18" s="8">
        <f t="shared" si="0"/>
        <v>0.2259</v>
      </c>
      <c r="X18" s="8">
        <f t="shared" si="1"/>
        <v>0.41566</v>
      </c>
      <c r="Y18" s="8">
        <f>_xlfn.PERCENTILE.INC(B18:U18,0.5)</f>
        <v>0.38785</v>
      </c>
      <c r="Z18" s="8">
        <f t="shared" si="2"/>
        <v>0.7704</v>
      </c>
    </row>
    <row r="19" spans="1:26">
      <c r="A19" s="31" t="s">
        <v>49</v>
      </c>
      <c r="B19" s="8">
        <v>0.6834</v>
      </c>
      <c r="C19" s="8">
        <v>0.6948</v>
      </c>
      <c r="D19" s="8">
        <v>0.6094</v>
      </c>
      <c r="E19" s="8">
        <v>0.7539</v>
      </c>
      <c r="F19" s="8">
        <v>0.8574</v>
      </c>
      <c r="G19" s="8">
        <v>1.8389</v>
      </c>
      <c r="H19" s="8">
        <v>0.875</v>
      </c>
      <c r="I19" s="8">
        <v>1.3337</v>
      </c>
      <c r="J19" s="8">
        <v>0.7643</v>
      </c>
      <c r="K19" s="8">
        <v>1.3074</v>
      </c>
      <c r="L19" s="8">
        <v>0.6554</v>
      </c>
      <c r="M19" s="8">
        <v>3.0576</v>
      </c>
      <c r="N19" s="8">
        <v>0.6512</v>
      </c>
      <c r="O19" s="8">
        <v>0.7311</v>
      </c>
      <c r="P19" s="8">
        <v>1.4335</v>
      </c>
      <c r="Q19" s="8">
        <v>1.7198</v>
      </c>
      <c r="R19" s="8">
        <v>0.5651</v>
      </c>
      <c r="S19" s="8">
        <v>0.809</v>
      </c>
      <c r="T19" s="8">
        <v>0.6646</v>
      </c>
      <c r="U19" s="8">
        <v>1.7208</v>
      </c>
      <c r="W19" s="8">
        <f t="shared" si="0"/>
        <v>0.5651</v>
      </c>
      <c r="X19" s="8">
        <f t="shared" si="1"/>
        <v>1.086315</v>
      </c>
      <c r="Y19" s="8">
        <f>_xlfn.PERCENTILE.INC(B19:U19,0.5)</f>
        <v>0.78665</v>
      </c>
      <c r="Z19" s="8">
        <f t="shared" si="2"/>
        <v>3.0576</v>
      </c>
    </row>
    <row r="20" hidden="1" spans="1:26">
      <c r="A20" s="38" t="s">
        <v>52</v>
      </c>
      <c r="B20" s="7">
        <v>1014524.52</v>
      </c>
      <c r="C20" s="7">
        <v>2089604.87</v>
      </c>
      <c r="D20" s="7">
        <v>597144.42</v>
      </c>
      <c r="E20" s="7">
        <v>894193.08</v>
      </c>
      <c r="F20" s="7">
        <v>1003407.67</v>
      </c>
      <c r="G20" s="7">
        <v>1282850.88</v>
      </c>
      <c r="H20" s="7">
        <v>645548.86</v>
      </c>
      <c r="I20" s="7">
        <v>1796687.48</v>
      </c>
      <c r="J20" s="7">
        <v>1184377.57</v>
      </c>
      <c r="K20" s="7">
        <v>1353712.53</v>
      </c>
      <c r="L20" s="7">
        <v>1308512.97</v>
      </c>
      <c r="M20" s="7">
        <v>868771.31</v>
      </c>
      <c r="N20" s="7">
        <v>718398.46</v>
      </c>
      <c r="O20" s="7">
        <v>1950928.23</v>
      </c>
      <c r="P20" s="7">
        <v>1209126.52</v>
      </c>
      <c r="Q20" s="7">
        <v>974291.26</v>
      </c>
      <c r="R20" s="7">
        <v>1067892.26</v>
      </c>
      <c r="S20" s="7">
        <v>977423.46</v>
      </c>
      <c r="T20" s="7">
        <v>927446.56</v>
      </c>
      <c r="U20" s="7">
        <v>777109.06</v>
      </c>
      <c r="W20" s="7">
        <f t="shared" si="0"/>
        <v>597144.42</v>
      </c>
      <c r="X20" s="7">
        <f t="shared" si="1"/>
        <v>1132097.5985</v>
      </c>
      <c r="Y20" s="7">
        <f>_xlfn.PERCENTILE.INC(B20:U20,0.5)</f>
        <v>1008966.095</v>
      </c>
      <c r="Z20" s="7">
        <f t="shared" si="2"/>
        <v>2089604.87</v>
      </c>
    </row>
    <row r="21" hidden="1" spans="1:26">
      <c r="A21" s="38" t="s">
        <v>55</v>
      </c>
      <c r="B21" s="7">
        <v>129749.78</v>
      </c>
      <c r="C21" s="7">
        <v>692321.91</v>
      </c>
      <c r="D21" s="7">
        <v>118949.83</v>
      </c>
      <c r="E21" s="7">
        <v>227185.35</v>
      </c>
      <c r="F21" s="7">
        <v>339596.57</v>
      </c>
      <c r="G21" s="7">
        <v>472734.49</v>
      </c>
      <c r="H21" s="7">
        <v>174126.92</v>
      </c>
      <c r="I21" s="7">
        <v>480289.47</v>
      </c>
      <c r="J21" s="7">
        <v>523532.68</v>
      </c>
      <c r="K21" s="7">
        <v>549097.54</v>
      </c>
      <c r="L21" s="7">
        <v>289814.21</v>
      </c>
      <c r="M21" s="7">
        <v>524535.01</v>
      </c>
      <c r="N21" s="7">
        <v>154540.65</v>
      </c>
      <c r="O21" s="7">
        <v>691744.26</v>
      </c>
      <c r="P21" s="7">
        <v>376828.54</v>
      </c>
      <c r="Q21" s="7">
        <v>467558.69</v>
      </c>
      <c r="R21" s="7">
        <v>223362.72</v>
      </c>
      <c r="S21" s="7">
        <v>215099.71</v>
      </c>
      <c r="T21" s="7">
        <v>250650.23</v>
      </c>
      <c r="U21" s="7">
        <v>240836.35</v>
      </c>
      <c r="W21" s="7">
        <f t="shared" si="0"/>
        <v>118949.83</v>
      </c>
      <c r="X21" s="7">
        <f t="shared" si="1"/>
        <v>357127.7455</v>
      </c>
      <c r="Y21" s="7">
        <f>_xlfn.PERCENTILE.INC(B21:U21,0.5)</f>
        <v>314705.39</v>
      </c>
      <c r="Z21" s="7">
        <f t="shared" si="2"/>
        <v>692321.91</v>
      </c>
    </row>
    <row r="22" hidden="1" spans="1:26">
      <c r="A22" s="38" t="s">
        <v>58</v>
      </c>
      <c r="B22" s="8">
        <v>0.9217</v>
      </c>
      <c r="C22" s="8">
        <v>0.9988</v>
      </c>
      <c r="D22" s="8">
        <v>0.6285</v>
      </c>
      <c r="E22" s="8">
        <v>1.071</v>
      </c>
      <c r="F22" s="8">
        <v>0.7444</v>
      </c>
      <c r="G22" s="8">
        <v>0.6469</v>
      </c>
      <c r="H22" s="8">
        <v>0.851</v>
      </c>
      <c r="I22" s="8">
        <v>0.8957</v>
      </c>
      <c r="J22" s="8">
        <v>0.5902</v>
      </c>
      <c r="K22" s="8">
        <v>0.8304</v>
      </c>
      <c r="L22" s="8">
        <v>0.7864</v>
      </c>
      <c r="M22" s="8">
        <v>0.8306</v>
      </c>
      <c r="N22" s="8">
        <v>1.0183</v>
      </c>
      <c r="O22" s="8">
        <v>1.0315</v>
      </c>
      <c r="P22" s="8">
        <v>0.653</v>
      </c>
      <c r="Q22" s="8">
        <v>0.8679</v>
      </c>
      <c r="R22" s="8">
        <v>0.6108</v>
      </c>
      <c r="S22" s="8">
        <v>0.823</v>
      </c>
      <c r="T22" s="8">
        <v>0.8099</v>
      </c>
      <c r="U22" s="8">
        <v>1.0682</v>
      </c>
      <c r="W22" s="8">
        <f t="shared" si="0"/>
        <v>0.5902</v>
      </c>
      <c r="X22" s="8">
        <f t="shared" si="1"/>
        <v>0.83391</v>
      </c>
      <c r="Y22" s="8">
        <f>_xlfn.PERCENTILE.INC(B22:U22,0.5)</f>
        <v>0.8305</v>
      </c>
      <c r="Z22" s="8">
        <f t="shared" si="2"/>
        <v>1.071</v>
      </c>
    </row>
    <row r="23" hidden="1" spans="1:26">
      <c r="A23" s="39" t="s">
        <v>61</v>
      </c>
      <c r="B23" s="40">
        <v>0.4358</v>
      </c>
      <c r="C23" s="40">
        <v>0.6949</v>
      </c>
      <c r="D23" s="40">
        <v>0.8918</v>
      </c>
      <c r="E23" s="40">
        <v>0.2764</v>
      </c>
      <c r="F23" s="40">
        <v>0.9226</v>
      </c>
      <c r="G23" s="40">
        <v>0.3348</v>
      </c>
      <c r="H23" s="40">
        <v>0.4059</v>
      </c>
      <c r="I23" s="40">
        <v>0.8064</v>
      </c>
      <c r="J23" s="40">
        <v>1.0303</v>
      </c>
      <c r="K23" s="40">
        <v>0.7915</v>
      </c>
      <c r="L23" s="40">
        <v>1.02</v>
      </c>
      <c r="M23" s="40">
        <v>0.5343</v>
      </c>
      <c r="N23" s="40">
        <v>0.4909</v>
      </c>
      <c r="O23" s="40">
        <v>0.6867</v>
      </c>
      <c r="P23" s="40">
        <v>0.3713</v>
      </c>
      <c r="Q23" s="40">
        <v>0.6981</v>
      </c>
      <c r="R23" s="40">
        <v>0.6166</v>
      </c>
      <c r="S23" s="40">
        <v>0.4981</v>
      </c>
      <c r="T23" s="40">
        <v>0.5169</v>
      </c>
      <c r="U23" s="40">
        <v>0.0895</v>
      </c>
      <c r="W23" s="40">
        <f t="shared" si="0"/>
        <v>0.0895</v>
      </c>
      <c r="X23" s="40">
        <f t="shared" si="1"/>
        <v>0.60564</v>
      </c>
      <c r="Y23" s="40">
        <f>_xlfn.PERCENTILE.INC(B23:U23,0.5)</f>
        <v>0.57545</v>
      </c>
      <c r="Z23" s="40">
        <f t="shared" si="2"/>
        <v>1.0303</v>
      </c>
    </row>
    <row r="24" spans="1:26">
      <c r="A24" s="31" t="s">
        <v>64</v>
      </c>
      <c r="B24" s="8">
        <v>0.6412</v>
      </c>
      <c r="C24" s="8">
        <v>0.6724</v>
      </c>
      <c r="D24" s="8">
        <v>0.5975</v>
      </c>
      <c r="E24" s="8">
        <v>0.4798</v>
      </c>
      <c r="F24" s="8">
        <v>0.47</v>
      </c>
      <c r="G24" s="8">
        <v>0.3736</v>
      </c>
      <c r="H24" s="8">
        <v>0.4639</v>
      </c>
      <c r="I24" s="8">
        <v>0.435</v>
      </c>
      <c r="J24" s="8">
        <v>0.0247</v>
      </c>
      <c r="K24" s="8">
        <v>0.641</v>
      </c>
      <c r="L24" s="8">
        <v>0.4083</v>
      </c>
      <c r="M24" s="8">
        <v>0.0386</v>
      </c>
      <c r="N24" s="8">
        <v>0.448</v>
      </c>
      <c r="O24" s="8">
        <v>0.4451</v>
      </c>
      <c r="P24" s="8">
        <v>0.4207</v>
      </c>
      <c r="Q24" s="8">
        <v>0.5124</v>
      </c>
      <c r="R24" s="8">
        <v>0.6074</v>
      </c>
      <c r="S24" s="8">
        <v>0.7192</v>
      </c>
      <c r="T24" s="8">
        <v>0.3551</v>
      </c>
      <c r="U24" s="8">
        <v>0.4726</v>
      </c>
      <c r="W24" s="8">
        <f t="shared" si="0"/>
        <v>0.0247</v>
      </c>
      <c r="X24" s="8">
        <f t="shared" si="1"/>
        <v>0.461325</v>
      </c>
      <c r="Y24" s="8">
        <f>_xlfn.PERCENTILE.INC(B24:U24,0.5)</f>
        <v>0.46695</v>
      </c>
      <c r="Z24" s="8">
        <f t="shared" si="2"/>
        <v>0.7192</v>
      </c>
    </row>
    <row r="25" hidden="1" spans="1:26">
      <c r="A25" s="38" t="s">
        <v>66</v>
      </c>
      <c r="B25" s="8">
        <v>-1.4858</v>
      </c>
      <c r="C25" s="8">
        <v>-0.1958</v>
      </c>
      <c r="D25" s="8">
        <v>0.1304</v>
      </c>
      <c r="E25" s="8">
        <v>-0.0561</v>
      </c>
      <c r="F25" s="8">
        <v>0.045</v>
      </c>
      <c r="G25" s="8">
        <v>-0.6155</v>
      </c>
      <c r="H25" s="8">
        <v>0.2109</v>
      </c>
      <c r="I25" s="8">
        <v>-0.0071</v>
      </c>
      <c r="J25" s="8">
        <v>0.2421</v>
      </c>
      <c r="K25" s="8">
        <v>-0.6831</v>
      </c>
      <c r="L25" s="8">
        <v>0.0381</v>
      </c>
      <c r="M25" s="8">
        <v>-12.3122</v>
      </c>
      <c r="N25" s="8">
        <v>-0.2467</v>
      </c>
      <c r="O25" s="8">
        <v>0.2911</v>
      </c>
      <c r="P25" s="8">
        <v>-0.2687</v>
      </c>
      <c r="Q25" s="8">
        <v>0.6788</v>
      </c>
      <c r="R25" s="8">
        <v>0.2987</v>
      </c>
      <c r="S25" s="8">
        <v>0.2567</v>
      </c>
      <c r="T25" s="8">
        <v>0.3631</v>
      </c>
      <c r="U25" s="8">
        <v>-0.6119</v>
      </c>
      <c r="W25" s="8">
        <f t="shared" si="0"/>
        <v>-12.3122</v>
      </c>
      <c r="X25" s="8">
        <f t="shared" si="1"/>
        <v>-0.6964</v>
      </c>
      <c r="Y25" s="8">
        <f>_xlfn.PERCENTILE.INC(B25:U25,0.5)</f>
        <v>0.0155</v>
      </c>
      <c r="Z25" s="8">
        <f t="shared" si="2"/>
        <v>0.6788</v>
      </c>
    </row>
    <row r="26" hidden="1" spans="1:26">
      <c r="A26" s="38" t="s">
        <v>68</v>
      </c>
      <c r="B26" s="8">
        <v>1.224</v>
      </c>
      <c r="C26" s="8">
        <v>0.5207</v>
      </c>
      <c r="D26" s="8">
        <v>0.3511</v>
      </c>
      <c r="E26" s="8">
        <v>0.3794</v>
      </c>
      <c r="F26" s="8">
        <v>0.3828</v>
      </c>
      <c r="G26" s="8">
        <v>0.7392</v>
      </c>
      <c r="H26" s="8">
        <v>0.2091</v>
      </c>
      <c r="I26" s="8">
        <v>0.4811</v>
      </c>
      <c r="J26" s="8">
        <v>0.2398</v>
      </c>
      <c r="K26" s="8">
        <v>0.505</v>
      </c>
      <c r="L26" s="8">
        <v>0.508</v>
      </c>
      <c r="M26" s="8">
        <v>4.6935</v>
      </c>
      <c r="N26" s="8">
        <v>0.7629</v>
      </c>
      <c r="O26" s="8">
        <v>0.4123</v>
      </c>
      <c r="P26" s="8">
        <v>0.7578</v>
      </c>
      <c r="Q26" s="8">
        <v>0.1841</v>
      </c>
      <c r="R26" s="8">
        <v>0.3245</v>
      </c>
      <c r="S26" s="8">
        <v>0.3354</v>
      </c>
      <c r="T26" s="8">
        <v>0.2604</v>
      </c>
      <c r="U26" s="8">
        <v>1.1602</v>
      </c>
      <c r="W26" s="8">
        <f t="shared" si="0"/>
        <v>0.1841</v>
      </c>
      <c r="X26" s="8">
        <f t="shared" si="1"/>
        <v>0.721565</v>
      </c>
      <c r="Y26" s="8">
        <f>_xlfn.PERCENTILE.INC(B26:U26,0.5)</f>
        <v>0.4467</v>
      </c>
      <c r="Z26" s="8">
        <f t="shared" si="2"/>
        <v>4.6935</v>
      </c>
    </row>
    <row r="27" spans="1:26">
      <c r="A27" s="31" t="s">
        <v>70</v>
      </c>
      <c r="B27" s="8">
        <v>1.2619</v>
      </c>
      <c r="C27" s="8">
        <v>0.6751</v>
      </c>
      <c r="D27" s="8">
        <v>0.5186</v>
      </c>
      <c r="E27" s="8">
        <v>0.6767</v>
      </c>
      <c r="F27" s="8">
        <v>0.5723</v>
      </c>
      <c r="G27" s="8">
        <v>0.8763</v>
      </c>
      <c r="H27" s="8">
        <v>0.58</v>
      </c>
      <c r="I27" s="8">
        <v>0.526</v>
      </c>
      <c r="J27" s="8">
        <v>0.5181</v>
      </c>
      <c r="K27" s="8">
        <v>1.1781</v>
      </c>
      <c r="L27" s="8">
        <v>0.4539</v>
      </c>
      <c r="M27" s="8">
        <v>8.6187</v>
      </c>
      <c r="N27" s="8">
        <v>0.4838</v>
      </c>
      <c r="O27" s="8">
        <v>0.2966</v>
      </c>
      <c r="P27" s="8">
        <v>0.5109</v>
      </c>
      <c r="Q27" s="8">
        <v>0.1371</v>
      </c>
      <c r="R27" s="8">
        <v>0.3768</v>
      </c>
      <c r="S27" s="8">
        <v>0.408</v>
      </c>
      <c r="T27" s="8">
        <v>0.3765</v>
      </c>
      <c r="U27" s="8">
        <v>0.4516</v>
      </c>
      <c r="W27" s="8">
        <f t="shared" si="0"/>
        <v>0.1371</v>
      </c>
      <c r="X27" s="8">
        <f t="shared" si="1"/>
        <v>0.97485</v>
      </c>
      <c r="Y27" s="8">
        <f>_xlfn.PERCENTILE.INC(B27:U27,0.5)</f>
        <v>0.51835</v>
      </c>
      <c r="Z27" s="8">
        <f t="shared" si="2"/>
        <v>8.6187</v>
      </c>
    </row>
    <row r="28" spans="1:26">
      <c r="A28" s="31" t="s">
        <v>72</v>
      </c>
      <c r="B28" s="8">
        <v>0</v>
      </c>
      <c r="C28" s="8">
        <v>0.0455</v>
      </c>
      <c r="D28" s="8">
        <v>0</v>
      </c>
      <c r="E28" s="8">
        <v>0.125</v>
      </c>
      <c r="F28" s="8">
        <v>0</v>
      </c>
      <c r="G28" s="8">
        <v>0.1667</v>
      </c>
      <c r="H28" s="8">
        <v>0</v>
      </c>
      <c r="I28" s="8">
        <v>0</v>
      </c>
      <c r="J28" s="8">
        <v>0</v>
      </c>
      <c r="K28" s="8">
        <v>0.0588</v>
      </c>
      <c r="L28" s="8">
        <v>0</v>
      </c>
      <c r="M28" s="8">
        <v>0.125</v>
      </c>
      <c r="N28" s="8">
        <v>0.0667</v>
      </c>
      <c r="O28" s="8">
        <v>0.0968</v>
      </c>
      <c r="P28" s="8">
        <v>0.05</v>
      </c>
      <c r="Q28" s="8">
        <v>0</v>
      </c>
      <c r="R28" s="8">
        <v>0</v>
      </c>
      <c r="S28" s="8">
        <v>0</v>
      </c>
      <c r="T28" s="8">
        <v>0</v>
      </c>
      <c r="U28" s="8">
        <v>0.0455</v>
      </c>
      <c r="W28" s="8">
        <f t="shared" si="0"/>
        <v>0</v>
      </c>
      <c r="X28" s="8">
        <f t="shared" si="1"/>
        <v>0.039</v>
      </c>
      <c r="Y28" s="8">
        <f>_xlfn.PERCENTILE.INC(B28:U28,0.5)</f>
        <v>0</v>
      </c>
      <c r="Z28" s="8">
        <f t="shared" si="2"/>
        <v>0.1667</v>
      </c>
    </row>
    <row r="29" hidden="1" spans="1:26">
      <c r="A29" s="38" t="s">
        <v>74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0.0909</v>
      </c>
      <c r="M29" s="8">
        <v>0</v>
      </c>
      <c r="N29" s="8">
        <v>0</v>
      </c>
      <c r="O29" s="8">
        <v>0.25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0.1667</v>
      </c>
      <c r="W29" s="8">
        <f t="shared" si="0"/>
        <v>0</v>
      </c>
      <c r="X29" s="8">
        <f t="shared" si="1"/>
        <v>0.02538</v>
      </c>
      <c r="Y29" s="8">
        <f>_xlfn.PERCENTILE.INC(B29:U29,0.5)</f>
        <v>0</v>
      </c>
      <c r="Z29" s="8">
        <f t="shared" si="2"/>
        <v>0.25</v>
      </c>
    </row>
    <row r="30" hidden="1" spans="1:26">
      <c r="A30" s="38" t="s">
        <v>77</v>
      </c>
      <c r="B30" s="41">
        <v>165</v>
      </c>
      <c r="C30" s="41">
        <v>162</v>
      </c>
      <c r="D30" s="41">
        <v>104</v>
      </c>
      <c r="E30" s="41">
        <v>162</v>
      </c>
      <c r="F30" s="41">
        <v>142</v>
      </c>
      <c r="G30" s="41">
        <v>236</v>
      </c>
      <c r="H30" s="41">
        <v>192</v>
      </c>
      <c r="I30" s="41">
        <v>163</v>
      </c>
      <c r="J30" s="41">
        <v>187</v>
      </c>
      <c r="K30" s="41">
        <v>456</v>
      </c>
      <c r="L30" s="41">
        <v>61</v>
      </c>
      <c r="M30" s="41">
        <v>463</v>
      </c>
      <c r="N30" s="41">
        <v>164</v>
      </c>
      <c r="O30" s="41">
        <v>229</v>
      </c>
      <c r="P30" s="41">
        <v>161</v>
      </c>
      <c r="Q30" s="41">
        <v>456</v>
      </c>
      <c r="R30" s="41">
        <v>120</v>
      </c>
      <c r="S30" s="41">
        <v>156</v>
      </c>
      <c r="T30" s="41">
        <v>100</v>
      </c>
      <c r="U30" s="41">
        <v>83</v>
      </c>
      <c r="W30" s="41">
        <f t="shared" si="0"/>
        <v>61</v>
      </c>
      <c r="X30" s="41">
        <f t="shared" si="1"/>
        <v>198.1</v>
      </c>
      <c r="Y30" s="41">
        <f>_xlfn.PERCENTILE.INC(B30:U30,0.5)</f>
        <v>162.5</v>
      </c>
      <c r="Z30" s="41">
        <f t="shared" si="2"/>
        <v>463</v>
      </c>
    </row>
    <row r="31" hidden="1" spans="1:26">
      <c r="A31" s="38" t="s">
        <v>79</v>
      </c>
      <c r="B31" s="8">
        <v>-0.0065</v>
      </c>
      <c r="C31" s="8">
        <v>0.0318</v>
      </c>
      <c r="D31" s="8">
        <v>0.0403</v>
      </c>
      <c r="E31" s="8">
        <v>0.0362</v>
      </c>
      <c r="F31" s="8">
        <v>0.0451</v>
      </c>
      <c r="G31" s="8">
        <v>0.0161</v>
      </c>
      <c r="H31" s="8">
        <v>0.0406</v>
      </c>
      <c r="I31" s="8">
        <v>0.0651</v>
      </c>
      <c r="J31" s="8">
        <v>0.0617</v>
      </c>
      <c r="K31" s="8">
        <v>0.0096</v>
      </c>
      <c r="L31" s="8">
        <v>0.0651</v>
      </c>
      <c r="M31" s="8">
        <v>-0.0193</v>
      </c>
      <c r="N31" s="8">
        <v>0.0051</v>
      </c>
      <c r="O31" s="8">
        <v>0.047</v>
      </c>
      <c r="P31" s="8">
        <v>0.0076</v>
      </c>
      <c r="Q31" s="8">
        <v>0.0593</v>
      </c>
      <c r="R31" s="8">
        <v>0.0783</v>
      </c>
      <c r="S31" s="8">
        <v>0.0517</v>
      </c>
      <c r="T31" s="8">
        <v>0.1187</v>
      </c>
      <c r="U31" s="8">
        <v>-0.0156</v>
      </c>
      <c r="W31" s="8">
        <f t="shared" si="0"/>
        <v>-0.0193</v>
      </c>
      <c r="X31" s="8">
        <f t="shared" si="1"/>
        <v>0.036895</v>
      </c>
      <c r="Y31" s="8">
        <f>_xlfn.PERCENTILE.INC(B31:U31,0.5)</f>
        <v>0.04045</v>
      </c>
      <c r="Z31" s="8">
        <f t="shared" si="2"/>
        <v>0.1187</v>
      </c>
    </row>
    <row r="32" hidden="1" spans="1:26">
      <c r="A32" s="38" t="s">
        <v>81</v>
      </c>
      <c r="B32" s="8">
        <v>-0.1151</v>
      </c>
      <c r="C32" s="8">
        <v>-0.1177</v>
      </c>
      <c r="D32" s="8">
        <v>-0.1104</v>
      </c>
      <c r="E32" s="8">
        <v>-0.1155</v>
      </c>
      <c r="F32" s="8">
        <v>-0.1158</v>
      </c>
      <c r="G32" s="8">
        <v>-0.1503</v>
      </c>
      <c r="H32" s="8">
        <v>-0.0591</v>
      </c>
      <c r="I32" s="8">
        <v>-0.099</v>
      </c>
      <c r="J32" s="8">
        <v>-0.1068</v>
      </c>
      <c r="K32" s="8">
        <v>-0.1493</v>
      </c>
      <c r="L32" s="8">
        <v>-0.1095</v>
      </c>
      <c r="M32" s="8">
        <v>-0.1159</v>
      </c>
      <c r="N32" s="8">
        <v>-0.1284</v>
      </c>
      <c r="O32" s="8">
        <v>-0.0844</v>
      </c>
      <c r="P32" s="8">
        <v>-0.1366</v>
      </c>
      <c r="Q32" s="8">
        <v>-0.064</v>
      </c>
      <c r="R32" s="8">
        <v>-0.1083</v>
      </c>
      <c r="S32" s="8">
        <v>-0.1063</v>
      </c>
      <c r="T32" s="8">
        <v>-0.0993</v>
      </c>
      <c r="U32" s="8">
        <v>-0.1066</v>
      </c>
      <c r="W32" s="8">
        <f t="shared" si="0"/>
        <v>-0.1503</v>
      </c>
      <c r="X32" s="8">
        <f t="shared" si="1"/>
        <v>-0.109915</v>
      </c>
      <c r="Y32" s="8">
        <f>_xlfn.PERCENTILE.INC(B32:U32,0.5)</f>
        <v>-0.10995</v>
      </c>
      <c r="Z32" s="8">
        <f t="shared" si="2"/>
        <v>-0.0591</v>
      </c>
    </row>
    <row r="33" hidden="1" spans="1:26">
      <c r="A33" s="38" t="s">
        <v>83</v>
      </c>
      <c r="B33" s="8">
        <v>-0.0324</v>
      </c>
      <c r="C33" s="8">
        <v>-0.0174</v>
      </c>
      <c r="D33" s="8">
        <v>0.0093</v>
      </c>
      <c r="E33" s="8">
        <v>-0.0036</v>
      </c>
      <c r="F33" s="8">
        <v>0.0038</v>
      </c>
      <c r="G33" s="8">
        <v>-0.0467</v>
      </c>
      <c r="H33" s="8">
        <v>0.0127</v>
      </c>
      <c r="I33" s="8">
        <v>-0.0012</v>
      </c>
      <c r="J33" s="8">
        <v>0.022</v>
      </c>
      <c r="K33" s="8">
        <v>-0.0207</v>
      </c>
      <c r="L33" s="8">
        <v>0.0061</v>
      </c>
      <c r="M33" s="8">
        <v>-0.0515</v>
      </c>
      <c r="N33" s="8">
        <v>-0.0078</v>
      </c>
      <c r="O33" s="8">
        <v>0.0247</v>
      </c>
      <c r="P33" s="8">
        <v>-0.0247</v>
      </c>
      <c r="Q33" s="8">
        <v>0.0518</v>
      </c>
      <c r="R33" s="8">
        <v>0.0372</v>
      </c>
      <c r="S33" s="8">
        <v>0.0252</v>
      </c>
      <c r="T33" s="8">
        <v>0.064</v>
      </c>
      <c r="U33" s="8">
        <v>-0.0464</v>
      </c>
      <c r="W33" s="8">
        <f t="shared" si="0"/>
        <v>-0.0515</v>
      </c>
      <c r="X33" s="8">
        <f t="shared" si="1"/>
        <v>0.000219999999999999</v>
      </c>
      <c r="Y33" s="8">
        <f>_xlfn.PERCENTILE.INC(B33:U33,0.5)</f>
        <v>0.0013</v>
      </c>
      <c r="Z33" s="8">
        <f t="shared" si="2"/>
        <v>0.064</v>
      </c>
    </row>
    <row r="34" hidden="1" spans="1:26">
      <c r="A34" s="38" t="s">
        <v>85</v>
      </c>
      <c r="B34" s="8">
        <v>0.8292</v>
      </c>
      <c r="C34" s="8">
        <v>0.8736</v>
      </c>
      <c r="D34" s="8">
        <v>0.8284</v>
      </c>
      <c r="E34" s="8">
        <v>0.8661</v>
      </c>
      <c r="F34" s="8">
        <v>0.6022</v>
      </c>
      <c r="G34" s="8">
        <v>1.1954</v>
      </c>
      <c r="H34" s="8">
        <v>0.8161</v>
      </c>
      <c r="I34" s="8">
        <v>0.926</v>
      </c>
      <c r="J34" s="8">
        <v>1.0823</v>
      </c>
      <c r="K34" s="8">
        <v>0.634</v>
      </c>
      <c r="L34" s="8">
        <v>0.5295</v>
      </c>
      <c r="M34" s="8">
        <v>0.8746</v>
      </c>
      <c r="N34" s="8">
        <v>0.8314</v>
      </c>
      <c r="O34" s="8">
        <v>0.5693</v>
      </c>
      <c r="P34" s="8">
        <v>0.6337</v>
      </c>
      <c r="Q34" s="8">
        <v>1.0268</v>
      </c>
      <c r="R34" s="8">
        <v>0.677</v>
      </c>
      <c r="S34" s="8">
        <v>1.0298</v>
      </c>
      <c r="T34" s="8">
        <v>0.9297</v>
      </c>
      <c r="U34" s="8">
        <v>1</v>
      </c>
      <c r="W34" s="8">
        <f t="shared" si="0"/>
        <v>0.5295</v>
      </c>
      <c r="X34" s="8">
        <f t="shared" si="1"/>
        <v>0.837755</v>
      </c>
      <c r="Y34" s="8">
        <f>_xlfn.PERCENTILE.INC(B34:U34,0.5)</f>
        <v>0.84875</v>
      </c>
      <c r="Z34" s="8">
        <f t="shared" si="2"/>
        <v>1.1954</v>
      </c>
    </row>
    <row r="35" hidden="1" spans="1:26">
      <c r="A35" s="38" t="s">
        <v>87</v>
      </c>
      <c r="B35" s="7">
        <v>-14787.3358</v>
      </c>
      <c r="C35" s="7">
        <v>-12716.1728</v>
      </c>
      <c r="D35" s="7">
        <v>-10390.9327</v>
      </c>
      <c r="E35" s="7">
        <v>-13566.3235</v>
      </c>
      <c r="F35" s="7">
        <v>-12972.963</v>
      </c>
      <c r="G35" s="7">
        <v>-16139.1271</v>
      </c>
      <c r="H35" s="7">
        <v>-6866.248</v>
      </c>
      <c r="I35" s="7">
        <v>-10813.9268</v>
      </c>
      <c r="J35" s="7">
        <v>-10691.2002</v>
      </c>
      <c r="K35" s="7">
        <v>-17070.6745</v>
      </c>
      <c r="L35" s="7">
        <v>-13107.9243</v>
      </c>
      <c r="M35" s="7">
        <v>-10880.6045</v>
      </c>
      <c r="N35" s="7">
        <v>-10903.5637</v>
      </c>
      <c r="O35" s="7">
        <v>-9295.7345</v>
      </c>
      <c r="P35" s="7">
        <v>-12036.5834</v>
      </c>
      <c r="Q35" s="7">
        <v>-7396.2651</v>
      </c>
      <c r="R35" s="7">
        <v>-10245.4963</v>
      </c>
      <c r="S35" s="7">
        <v>-9313.0812</v>
      </c>
      <c r="T35" s="7">
        <v>-8938.6805</v>
      </c>
      <c r="U35" s="7">
        <v>-12899.3373</v>
      </c>
      <c r="W35" s="7">
        <f t="shared" si="0"/>
        <v>-17070.6745</v>
      </c>
      <c r="X35" s="7">
        <f t="shared" si="1"/>
        <v>-11551.60876</v>
      </c>
      <c r="Y35" s="7">
        <f>_xlfn.PERCENTILE.INC(B35:U35,0.5)</f>
        <v>-10892.0841</v>
      </c>
      <c r="Z35" s="7">
        <f t="shared" si="2"/>
        <v>-6866.248</v>
      </c>
    </row>
    <row r="36" hidden="1" spans="1:26">
      <c r="A36" s="38" t="s">
        <v>89</v>
      </c>
      <c r="B36" s="7">
        <v>10623.8801</v>
      </c>
      <c r="C36" s="7">
        <v>10832.0741</v>
      </c>
      <c r="D36" s="7">
        <v>11269.7244</v>
      </c>
      <c r="E36" s="7">
        <v>13142.2191</v>
      </c>
      <c r="F36" s="7">
        <v>13393.6253</v>
      </c>
      <c r="G36" s="7">
        <v>11130.0811</v>
      </c>
      <c r="H36" s="7">
        <v>8342.9003</v>
      </c>
      <c r="I36" s="7">
        <v>10682.865</v>
      </c>
      <c r="J36" s="7">
        <v>12896.7968</v>
      </c>
      <c r="K36" s="7">
        <v>14707.8532</v>
      </c>
      <c r="L36" s="7">
        <v>13843.5148</v>
      </c>
      <c r="M36" s="7">
        <v>6045.2052</v>
      </c>
      <c r="N36" s="7">
        <v>10241.9695</v>
      </c>
      <c r="O36" s="7">
        <v>12019.8679</v>
      </c>
      <c r="P36" s="7">
        <v>9856.971</v>
      </c>
      <c r="Q36" s="7">
        <v>13383.3399</v>
      </c>
      <c r="R36" s="7">
        <v>13763.4354</v>
      </c>
      <c r="S36" s="7">
        <v>11520.6155</v>
      </c>
      <c r="T36" s="7">
        <v>14697.1465</v>
      </c>
      <c r="U36" s="7">
        <v>7286.4699</v>
      </c>
      <c r="W36" s="7">
        <f t="shared" si="0"/>
        <v>6045.2052</v>
      </c>
      <c r="X36" s="7">
        <f t="shared" si="1"/>
        <v>11484.02775</v>
      </c>
      <c r="Y36" s="7">
        <f>_xlfn.PERCENTILE.INC(B36:U36,0.5)</f>
        <v>11395.16995</v>
      </c>
      <c r="Z36" s="7">
        <f t="shared" si="2"/>
        <v>14707.8532</v>
      </c>
    </row>
    <row r="37" hidden="1" spans="1:26">
      <c r="A37" s="38" t="s">
        <v>91</v>
      </c>
      <c r="B37" s="7">
        <v>3300.9004</v>
      </c>
      <c r="C37" s="7">
        <v>5516.1539</v>
      </c>
      <c r="D37" s="7">
        <v>3058.7885</v>
      </c>
      <c r="E37" s="7">
        <v>4877.1369</v>
      </c>
      <c r="F37" s="7">
        <v>4928.8241</v>
      </c>
      <c r="G37" s="7">
        <v>6834.3119</v>
      </c>
      <c r="H37" s="7">
        <v>3375.7307</v>
      </c>
      <c r="I37" s="7">
        <v>7792.5077</v>
      </c>
      <c r="J37" s="7">
        <v>4205.6471</v>
      </c>
      <c r="K37" s="7">
        <v>3515.0541</v>
      </c>
      <c r="L37" s="7">
        <v>7646.3011</v>
      </c>
      <c r="M37" s="7">
        <v>2954.7984</v>
      </c>
      <c r="N37" s="7">
        <v>1104.7098</v>
      </c>
      <c r="O37" s="7">
        <v>2613.6179</v>
      </c>
      <c r="P37" s="7">
        <v>2881.6097</v>
      </c>
      <c r="Q37" s="7">
        <v>921.9723</v>
      </c>
      <c r="R37" s="7">
        <v>4282.6136</v>
      </c>
      <c r="S37" s="7">
        <v>2440.2483</v>
      </c>
      <c r="T37" s="7">
        <v>5602.3888</v>
      </c>
      <c r="U37" s="7">
        <v>3667.7349</v>
      </c>
      <c r="W37" s="7">
        <f t="shared" si="0"/>
        <v>921.9723</v>
      </c>
      <c r="X37" s="7">
        <f t="shared" si="1"/>
        <v>4076.052505</v>
      </c>
      <c r="Y37" s="7">
        <f>_xlfn.PERCENTILE.INC(B37:U37,0.5)</f>
        <v>3591.3945</v>
      </c>
      <c r="Z37" s="7">
        <f t="shared" si="2"/>
        <v>7792.5077</v>
      </c>
    </row>
    <row r="38" hidden="1" spans="1:26">
      <c r="A38" s="38" t="s">
        <v>93</v>
      </c>
      <c r="B38" s="8">
        <v>0.6909</v>
      </c>
      <c r="C38" s="8">
        <v>0.6358</v>
      </c>
      <c r="D38" s="8">
        <v>0.3462</v>
      </c>
      <c r="E38" s="8">
        <v>0.3951</v>
      </c>
      <c r="F38" s="8">
        <v>0.5986</v>
      </c>
      <c r="G38" s="8">
        <v>0.678</v>
      </c>
      <c r="H38" s="8">
        <v>0.4219</v>
      </c>
      <c r="I38" s="8">
        <v>0.6564</v>
      </c>
      <c r="J38" s="8">
        <v>0.3316</v>
      </c>
      <c r="K38" s="8">
        <v>0.2522</v>
      </c>
      <c r="L38" s="8">
        <v>0.5246</v>
      </c>
      <c r="M38" s="8">
        <v>0.4428</v>
      </c>
      <c r="N38" s="8">
        <v>0.2561</v>
      </c>
      <c r="O38" s="8">
        <v>0.3799</v>
      </c>
      <c r="P38" s="8">
        <v>0.5466</v>
      </c>
      <c r="Q38" s="8">
        <v>0.1184</v>
      </c>
      <c r="R38" s="8">
        <v>0.55</v>
      </c>
      <c r="S38" s="8">
        <v>0.6538</v>
      </c>
      <c r="T38" s="8">
        <v>0.44</v>
      </c>
      <c r="U38" s="8">
        <v>0.3614</v>
      </c>
      <c r="W38" s="8">
        <f t="shared" si="0"/>
        <v>0.1184</v>
      </c>
      <c r="X38" s="8">
        <f t="shared" si="1"/>
        <v>0.464015</v>
      </c>
      <c r="Y38" s="8">
        <f>_xlfn.PERCENTILE.INC(B38:U38,0.5)</f>
        <v>0.4414</v>
      </c>
      <c r="Z38" s="8">
        <f t="shared" si="2"/>
        <v>0.6909</v>
      </c>
    </row>
    <row r="39" hidden="1" spans="1:26">
      <c r="A39" s="38" t="s">
        <v>95</v>
      </c>
      <c r="B39" s="8">
        <v>0.2606</v>
      </c>
      <c r="C39" s="8">
        <v>0.142</v>
      </c>
      <c r="D39" s="8">
        <v>0.1346</v>
      </c>
      <c r="E39" s="8">
        <v>0.2037</v>
      </c>
      <c r="F39" s="8">
        <v>0.2042</v>
      </c>
      <c r="G39" s="8">
        <v>0.2712</v>
      </c>
      <c r="H39" s="8">
        <v>0.1094</v>
      </c>
      <c r="I39" s="8">
        <v>0.184</v>
      </c>
      <c r="J39" s="8">
        <v>0.0856</v>
      </c>
      <c r="K39" s="8">
        <v>0.1842</v>
      </c>
      <c r="L39" s="8">
        <v>0.1475</v>
      </c>
      <c r="M39" s="8">
        <v>0.2441</v>
      </c>
      <c r="N39" s="8">
        <v>0.311</v>
      </c>
      <c r="O39" s="8">
        <v>0.2358</v>
      </c>
      <c r="P39" s="8">
        <v>0.2547</v>
      </c>
      <c r="Q39" s="8">
        <v>0.0417</v>
      </c>
      <c r="R39" s="8">
        <v>0.1917</v>
      </c>
      <c r="S39" s="8">
        <v>0.1218</v>
      </c>
      <c r="T39" s="8">
        <v>0.18</v>
      </c>
      <c r="U39" s="8">
        <v>0.4096</v>
      </c>
      <c r="W39" s="8">
        <f t="shared" si="0"/>
        <v>0.0417</v>
      </c>
      <c r="X39" s="8">
        <f t="shared" si="1"/>
        <v>0.19587</v>
      </c>
      <c r="Y39" s="8">
        <f>_xlfn.PERCENTILE.INC(B39:U39,0.5)</f>
        <v>0.18795</v>
      </c>
      <c r="Z39" s="8">
        <f t="shared" si="2"/>
        <v>0.4096</v>
      </c>
    </row>
    <row r="40" hidden="1" spans="1:26">
      <c r="A40" s="38" t="s">
        <v>97</v>
      </c>
      <c r="B40" s="8">
        <v>0</v>
      </c>
      <c r="C40" s="8">
        <v>0.2222</v>
      </c>
      <c r="D40" s="8">
        <v>0.4327</v>
      </c>
      <c r="E40" s="8">
        <v>0.2654</v>
      </c>
      <c r="F40" s="8">
        <v>0.1972</v>
      </c>
      <c r="G40" s="8">
        <v>0.0508</v>
      </c>
      <c r="H40" s="8">
        <v>0.1719</v>
      </c>
      <c r="I40" s="8">
        <v>0.0245</v>
      </c>
      <c r="J40" s="8">
        <v>0.1711</v>
      </c>
      <c r="K40" s="8">
        <v>0.3268</v>
      </c>
      <c r="L40" s="8">
        <v>0.1803</v>
      </c>
      <c r="M40" s="8">
        <v>0.311</v>
      </c>
      <c r="N40" s="8">
        <v>0.4146</v>
      </c>
      <c r="O40" s="8">
        <v>0.3319</v>
      </c>
      <c r="P40" s="8">
        <v>0.1988</v>
      </c>
      <c r="Q40" s="8">
        <v>0.4211</v>
      </c>
      <c r="R40" s="8">
        <v>0.175</v>
      </c>
      <c r="S40" s="8">
        <v>0.2244</v>
      </c>
      <c r="T40" s="8">
        <v>0.38</v>
      </c>
      <c r="U40" s="8">
        <v>0.2169</v>
      </c>
      <c r="W40" s="8">
        <f t="shared" si="0"/>
        <v>0</v>
      </c>
      <c r="X40" s="8">
        <f t="shared" si="1"/>
        <v>0.23583</v>
      </c>
      <c r="Y40" s="8">
        <f>_xlfn.PERCENTILE.INC(B40:U40,0.5)</f>
        <v>0.21955</v>
      </c>
      <c r="Z40" s="8">
        <f t="shared" si="2"/>
        <v>0.4327</v>
      </c>
    </row>
    <row r="41" hidden="1" spans="1:26">
      <c r="A41" s="38" t="s">
        <v>99</v>
      </c>
      <c r="B41" s="8">
        <v>0.0485</v>
      </c>
      <c r="C41" s="8">
        <v>0</v>
      </c>
      <c r="D41" s="8">
        <v>0.0865</v>
      </c>
      <c r="E41" s="8">
        <v>0.0926</v>
      </c>
      <c r="F41" s="8">
        <v>0</v>
      </c>
      <c r="G41" s="8">
        <v>0</v>
      </c>
      <c r="H41" s="8">
        <v>0.2969</v>
      </c>
      <c r="I41" s="8">
        <v>0.1288</v>
      </c>
      <c r="J41" s="8">
        <v>0.4118</v>
      </c>
      <c r="K41" s="8">
        <v>0.0088</v>
      </c>
      <c r="L41" s="8">
        <v>0.0328</v>
      </c>
      <c r="M41" s="8">
        <v>0.0022</v>
      </c>
      <c r="N41" s="8">
        <v>0.0183</v>
      </c>
      <c r="O41" s="8">
        <v>0.0524</v>
      </c>
      <c r="P41" s="8">
        <v>0</v>
      </c>
      <c r="Q41" s="8">
        <v>0.1513</v>
      </c>
      <c r="R41" s="8">
        <v>0.0833</v>
      </c>
      <c r="S41" s="8">
        <v>0</v>
      </c>
      <c r="T41" s="8">
        <v>0</v>
      </c>
      <c r="U41" s="8">
        <v>0</v>
      </c>
      <c r="W41" s="8">
        <f t="shared" si="0"/>
        <v>0</v>
      </c>
      <c r="X41" s="8">
        <f t="shared" si="1"/>
        <v>0.07071</v>
      </c>
      <c r="Y41" s="8">
        <f>_xlfn.PERCENTILE.INC(B41:U41,0.5)</f>
        <v>0.02555</v>
      </c>
      <c r="Z41" s="8">
        <f t="shared" si="2"/>
        <v>0.4118</v>
      </c>
    </row>
    <row r="42" hidden="1" spans="1:26">
      <c r="A42" s="38" t="s">
        <v>101</v>
      </c>
      <c r="B42" s="8">
        <v>0</v>
      </c>
      <c r="C42" s="8">
        <v>0</v>
      </c>
      <c r="D42" s="8">
        <v>0</v>
      </c>
      <c r="E42" s="8">
        <v>0.0432</v>
      </c>
      <c r="F42" s="8">
        <v>0</v>
      </c>
      <c r="G42" s="8">
        <v>0</v>
      </c>
      <c r="H42" s="8">
        <v>0</v>
      </c>
      <c r="I42" s="8">
        <v>0.0061</v>
      </c>
      <c r="J42" s="8">
        <v>0</v>
      </c>
      <c r="K42" s="8">
        <v>0.2281</v>
      </c>
      <c r="L42" s="8">
        <v>0.1148</v>
      </c>
      <c r="M42" s="8">
        <v>0</v>
      </c>
      <c r="N42" s="8">
        <v>0</v>
      </c>
      <c r="O42" s="8">
        <v>0</v>
      </c>
      <c r="P42" s="8">
        <v>0</v>
      </c>
      <c r="Q42" s="8">
        <v>0.2675</v>
      </c>
      <c r="R42" s="8">
        <v>0</v>
      </c>
      <c r="S42" s="8">
        <v>0</v>
      </c>
      <c r="T42" s="8">
        <v>0</v>
      </c>
      <c r="U42" s="8">
        <v>0.012</v>
      </c>
      <c r="W42" s="8">
        <f t="shared" si="0"/>
        <v>0</v>
      </c>
      <c r="X42" s="8">
        <f t="shared" si="1"/>
        <v>0.033585</v>
      </c>
      <c r="Y42" s="8">
        <f>_xlfn.PERCENTILE.INC(B42:U42,0.5)</f>
        <v>0</v>
      </c>
      <c r="Z42" s="8">
        <f t="shared" si="2"/>
        <v>0.2675</v>
      </c>
    </row>
    <row r="43" spans="1:26">
      <c r="A43" s="31" t="s">
        <v>103</v>
      </c>
      <c r="B43" s="6">
        <v>8.6182</v>
      </c>
      <c r="C43" s="6">
        <v>4.1173</v>
      </c>
      <c r="D43" s="6">
        <v>6.9615</v>
      </c>
      <c r="E43" s="6">
        <v>8.7716</v>
      </c>
      <c r="F43" s="6">
        <v>8.5775</v>
      </c>
      <c r="G43" s="6">
        <v>6.6737</v>
      </c>
      <c r="H43" s="6">
        <v>6.0208</v>
      </c>
      <c r="I43" s="6">
        <v>7.9693</v>
      </c>
      <c r="J43" s="6">
        <v>4.0053</v>
      </c>
      <c r="K43" s="6">
        <v>4.0439</v>
      </c>
      <c r="L43" s="6">
        <v>11.2951</v>
      </c>
      <c r="M43" s="6">
        <v>7.419</v>
      </c>
      <c r="N43" s="6">
        <v>6.8476</v>
      </c>
      <c r="O43" s="6">
        <v>11.4148</v>
      </c>
      <c r="P43" s="6">
        <v>8.0248</v>
      </c>
      <c r="Q43" s="6">
        <v>2.5746</v>
      </c>
      <c r="R43" s="6">
        <v>6.8</v>
      </c>
      <c r="S43" s="6">
        <v>8.9103</v>
      </c>
      <c r="T43" s="6">
        <v>10.25</v>
      </c>
      <c r="U43" s="6">
        <v>14.988</v>
      </c>
      <c r="W43" s="6">
        <f t="shared" si="0"/>
        <v>2.5746</v>
      </c>
      <c r="X43" s="6">
        <f t="shared" si="1"/>
        <v>7.714165</v>
      </c>
      <c r="Y43" s="6">
        <f>_xlfn.PERCENTILE.INC(B43:U43,0.5)</f>
        <v>7.69415</v>
      </c>
      <c r="Z43" s="6">
        <f t="shared" si="2"/>
        <v>14.988</v>
      </c>
    </row>
    <row r="44" hidden="1" spans="1:26">
      <c r="A44" s="38" t="s">
        <v>105</v>
      </c>
      <c r="B44" s="8">
        <v>0.5241</v>
      </c>
      <c r="C44" s="8">
        <v>0.2306</v>
      </c>
      <c r="D44" s="8">
        <v>0.1667</v>
      </c>
      <c r="E44" s="8">
        <v>0.0828</v>
      </c>
      <c r="F44" s="8">
        <v>0.23</v>
      </c>
      <c r="G44" s="8">
        <v>0.0735</v>
      </c>
      <c r="H44" s="8">
        <v>0.138</v>
      </c>
      <c r="I44" s="8">
        <v>0.213</v>
      </c>
      <c r="J44" s="8">
        <v>0.1655</v>
      </c>
      <c r="K44" s="8">
        <v>0.0863</v>
      </c>
      <c r="L44" s="8">
        <v>0.2375</v>
      </c>
      <c r="M44" s="8">
        <v>0.1672</v>
      </c>
      <c r="N44" s="8">
        <v>0.1793</v>
      </c>
      <c r="O44" s="8">
        <v>0.1921</v>
      </c>
      <c r="P44" s="8">
        <v>0.1735</v>
      </c>
      <c r="Q44" s="8">
        <v>0.1548</v>
      </c>
      <c r="R44" s="8">
        <v>0.1572</v>
      </c>
      <c r="S44" s="8">
        <v>0.2176</v>
      </c>
      <c r="T44" s="8">
        <v>0.1104</v>
      </c>
      <c r="U44" s="8">
        <v>0.583</v>
      </c>
      <c r="W44" s="8">
        <f t="shared" si="0"/>
        <v>0.0735</v>
      </c>
      <c r="X44" s="8">
        <f t="shared" si="1"/>
        <v>0.204155</v>
      </c>
      <c r="Y44" s="8">
        <f>_xlfn.PERCENTILE.INC(B44:U44,0.5)</f>
        <v>0.17035</v>
      </c>
      <c r="Z44" s="8">
        <f t="shared" si="2"/>
        <v>0.583</v>
      </c>
    </row>
    <row r="45" hidden="1" spans="1:26">
      <c r="A45" s="38" t="s">
        <v>107</v>
      </c>
      <c r="B45" s="8">
        <v>0.1885</v>
      </c>
      <c r="C45" s="8">
        <v>0.19</v>
      </c>
      <c r="D45" s="8">
        <v>0.0794</v>
      </c>
      <c r="E45" s="8">
        <v>0.245</v>
      </c>
      <c r="F45" s="8">
        <v>0.2093</v>
      </c>
      <c r="G45" s="8">
        <v>0.0705</v>
      </c>
      <c r="H45" s="8">
        <v>0.09</v>
      </c>
      <c r="I45" s="8">
        <v>0.1222</v>
      </c>
      <c r="J45" s="8">
        <v>0.0845</v>
      </c>
      <c r="K45" s="8">
        <v>0.1808</v>
      </c>
      <c r="L45" s="8">
        <v>0.1715</v>
      </c>
      <c r="M45" s="8">
        <v>0.2374</v>
      </c>
      <c r="N45" s="8">
        <v>0.1111</v>
      </c>
      <c r="O45" s="8">
        <v>0.0442</v>
      </c>
      <c r="P45" s="8">
        <v>0.0719</v>
      </c>
      <c r="Q45" s="8">
        <v>0.1827</v>
      </c>
      <c r="R45" s="8">
        <v>0.1006</v>
      </c>
      <c r="S45" s="8">
        <v>0.2562</v>
      </c>
      <c r="T45" s="8">
        <v>0.0363</v>
      </c>
      <c r="U45" s="8">
        <v>0.1368</v>
      </c>
      <c r="W45" s="8">
        <f t="shared" si="0"/>
        <v>0.0363</v>
      </c>
      <c r="X45" s="8">
        <f t="shared" si="1"/>
        <v>0.140445</v>
      </c>
      <c r="Y45" s="8">
        <f>_xlfn.PERCENTILE.INC(B45:U45,0.5)</f>
        <v>0.1295</v>
      </c>
      <c r="Z45" s="8">
        <f t="shared" si="2"/>
        <v>0.2562</v>
      </c>
    </row>
    <row r="46" hidden="1" spans="1:26">
      <c r="A46" s="38" t="s">
        <v>109</v>
      </c>
      <c r="B46" s="8">
        <v>-0.078</v>
      </c>
      <c r="C46" s="8">
        <v>-0.052</v>
      </c>
      <c r="D46" s="8">
        <v>-0.0382</v>
      </c>
      <c r="E46" s="8">
        <v>0</v>
      </c>
      <c r="F46" s="8">
        <v>-0.0535</v>
      </c>
      <c r="G46" s="8">
        <v>-0.076</v>
      </c>
      <c r="H46" s="8">
        <v>0</v>
      </c>
      <c r="I46" s="8">
        <v>-0.0468</v>
      </c>
      <c r="J46" s="8">
        <v>0</v>
      </c>
      <c r="K46" s="8">
        <v>-0.0308</v>
      </c>
      <c r="L46" s="8">
        <v>-0.0653</v>
      </c>
      <c r="M46" s="8">
        <v>-0.1102</v>
      </c>
      <c r="N46" s="8">
        <v>0</v>
      </c>
      <c r="O46" s="8">
        <v>-0.0712</v>
      </c>
      <c r="P46" s="8">
        <v>-0.0703</v>
      </c>
      <c r="Q46" s="8">
        <v>-0.0416</v>
      </c>
      <c r="R46" s="8">
        <v>-0.0632</v>
      </c>
      <c r="S46" s="8">
        <v>-0.2305</v>
      </c>
      <c r="T46" s="8">
        <v>-0.0677</v>
      </c>
      <c r="U46" s="8">
        <v>-0.0233</v>
      </c>
      <c r="W46" s="8">
        <f t="shared" si="0"/>
        <v>-0.2305</v>
      </c>
      <c r="X46" s="8">
        <f t="shared" si="1"/>
        <v>-0.05593</v>
      </c>
      <c r="Y46" s="8">
        <f>_xlfn.PERCENTILE.INC(B46:U46,0.5)</f>
        <v>-0.05275</v>
      </c>
      <c r="Z46" s="8">
        <f t="shared" si="2"/>
        <v>0</v>
      </c>
    </row>
    <row r="47" hidden="1" spans="1:26">
      <c r="A47" s="38" t="s">
        <v>111</v>
      </c>
      <c r="B47" s="8">
        <v>-0.1482</v>
      </c>
      <c r="C47" s="8">
        <v>-0.18</v>
      </c>
      <c r="D47" s="8">
        <v>-0.1494</v>
      </c>
      <c r="E47" s="8">
        <v>-0.1524</v>
      </c>
      <c r="F47" s="8">
        <v>-0.167</v>
      </c>
      <c r="G47" s="8">
        <v>-0.1871</v>
      </c>
      <c r="H47" s="8">
        <v>-0.1486</v>
      </c>
      <c r="I47" s="8">
        <v>-0.127</v>
      </c>
      <c r="J47" s="8">
        <v>-0.1151</v>
      </c>
      <c r="K47" s="8">
        <v>-0.1902</v>
      </c>
      <c r="L47" s="8">
        <v>-0.1715</v>
      </c>
      <c r="M47" s="8">
        <v>-0.0957</v>
      </c>
      <c r="N47" s="8">
        <v>-0.145</v>
      </c>
      <c r="O47" s="8">
        <v>-0.1055</v>
      </c>
      <c r="P47" s="8">
        <v>-0.1641</v>
      </c>
      <c r="Q47" s="8">
        <v>-0.1306</v>
      </c>
      <c r="R47" s="8">
        <v>-0.1223</v>
      </c>
      <c r="S47" s="8">
        <v>-0.1159</v>
      </c>
      <c r="T47" s="8">
        <v>-0.1028</v>
      </c>
      <c r="U47" s="8">
        <v>-0.1475</v>
      </c>
      <c r="W47" s="8">
        <f t="shared" si="0"/>
        <v>-0.1902</v>
      </c>
      <c r="X47" s="8">
        <f t="shared" si="1"/>
        <v>-0.143295</v>
      </c>
      <c r="Y47" s="8">
        <f>_xlfn.PERCENTILE.INC(B47:U47,0.5)</f>
        <v>-0.14785</v>
      </c>
      <c r="Z47" s="8">
        <f t="shared" si="2"/>
        <v>-0.0957</v>
      </c>
    </row>
    <row r="48" hidden="1" spans="1:26">
      <c r="A48" s="38" t="s">
        <v>113</v>
      </c>
      <c r="B48" s="8">
        <v>-0.1383</v>
      </c>
      <c r="C48" s="8">
        <v>-0.1543</v>
      </c>
      <c r="D48" s="8">
        <v>-0.2356</v>
      </c>
      <c r="E48" s="8">
        <v>-0.1601</v>
      </c>
      <c r="F48" s="8">
        <v>-0.2738</v>
      </c>
      <c r="G48" s="8">
        <v>-0.2439</v>
      </c>
      <c r="H48" s="8">
        <v>-0.236</v>
      </c>
      <c r="I48" s="8">
        <v>-0.1548</v>
      </c>
      <c r="J48" s="8">
        <v>-0.1318</v>
      </c>
      <c r="K48" s="8">
        <v>-0.1787</v>
      </c>
      <c r="L48" s="8">
        <v>-0.1869</v>
      </c>
      <c r="M48" s="8">
        <v>-0.197</v>
      </c>
      <c r="N48" s="8">
        <v>-0.2053</v>
      </c>
      <c r="O48" s="8">
        <v>-0.1318</v>
      </c>
      <c r="P48" s="8">
        <v>-0.2778</v>
      </c>
      <c r="Q48" s="8">
        <v>-0.0836</v>
      </c>
      <c r="R48" s="8">
        <v>-0.2067</v>
      </c>
      <c r="S48" s="8">
        <v>-0.1819</v>
      </c>
      <c r="T48" s="8">
        <v>-0.0614</v>
      </c>
      <c r="U48" s="8">
        <v>-0.1538</v>
      </c>
      <c r="W48" s="8">
        <f t="shared" si="0"/>
        <v>-0.2778</v>
      </c>
      <c r="X48" s="8">
        <f t="shared" si="1"/>
        <v>-0.179675</v>
      </c>
      <c r="Y48" s="8">
        <f>_xlfn.PERCENTILE.INC(B48:U48,0.5)</f>
        <v>-0.1803</v>
      </c>
      <c r="Z48" s="8">
        <f t="shared" si="2"/>
        <v>-0.0614</v>
      </c>
    </row>
    <row r="49" hidden="1" spans="1:26">
      <c r="A49" s="38" t="s">
        <v>115</v>
      </c>
      <c r="B49" s="8">
        <v>-0.1032</v>
      </c>
      <c r="C49" s="8">
        <v>-0.0785</v>
      </c>
      <c r="D49" s="8">
        <v>-0.0676</v>
      </c>
      <c r="E49" s="8">
        <v>-0.1483</v>
      </c>
      <c r="F49" s="8">
        <v>-0.2002</v>
      </c>
      <c r="G49" s="8">
        <v>-0.1171</v>
      </c>
      <c r="H49" s="8">
        <v>0</v>
      </c>
      <c r="I49" s="8">
        <v>-0.1218</v>
      </c>
      <c r="J49" s="8">
        <v>-0.1183</v>
      </c>
      <c r="K49" s="8">
        <v>0</v>
      </c>
      <c r="L49" s="8">
        <v>0</v>
      </c>
      <c r="M49" s="8">
        <v>-0.0848</v>
      </c>
      <c r="N49" s="8">
        <v>-0.1048</v>
      </c>
      <c r="O49" s="8">
        <v>-0.0938</v>
      </c>
      <c r="P49" s="8">
        <v>-0.1322</v>
      </c>
      <c r="Q49" s="8">
        <v>-0.0348</v>
      </c>
      <c r="R49" s="8">
        <v>-0.0775</v>
      </c>
      <c r="S49" s="8">
        <v>-0.0536</v>
      </c>
      <c r="T49" s="8">
        <v>-0.1399</v>
      </c>
      <c r="U49" s="8">
        <v>-0.17</v>
      </c>
      <c r="W49" s="8">
        <f t="shared" si="0"/>
        <v>-0.2002</v>
      </c>
      <c r="X49" s="8">
        <f t="shared" si="1"/>
        <v>-0.09232</v>
      </c>
      <c r="Y49" s="8">
        <f>_xlfn.PERCENTILE.INC(B49:U49,0.5)</f>
        <v>-0.0985</v>
      </c>
      <c r="Z49" s="8">
        <f t="shared" si="2"/>
        <v>0</v>
      </c>
    </row>
    <row r="50" hidden="1" spans="1:26">
      <c r="A50" s="38" t="s">
        <v>117</v>
      </c>
      <c r="B50" s="8">
        <v>-0.1593</v>
      </c>
      <c r="C50" s="8">
        <v>-0.1312</v>
      </c>
      <c r="D50" s="8">
        <v>-0.0792</v>
      </c>
      <c r="E50" s="8">
        <v>-0.1333</v>
      </c>
      <c r="F50" s="8">
        <v>-0.1172</v>
      </c>
      <c r="G50" s="8">
        <v>-0.1548</v>
      </c>
      <c r="H50" s="8">
        <v>0.0254</v>
      </c>
      <c r="I50" s="8">
        <v>-0.105</v>
      </c>
      <c r="J50" s="8">
        <v>-0.0916</v>
      </c>
      <c r="K50" s="8">
        <v>-0.1605</v>
      </c>
      <c r="L50" s="8">
        <v>-0.1399</v>
      </c>
      <c r="M50" s="8">
        <v>-0.107</v>
      </c>
      <c r="N50" s="8">
        <v>-0.1093</v>
      </c>
      <c r="O50" s="8">
        <v>-0.0759</v>
      </c>
      <c r="P50" s="8">
        <v>-0.1265</v>
      </c>
      <c r="Q50" s="8">
        <v>-0.0032</v>
      </c>
      <c r="R50" s="8">
        <v>-0.114</v>
      </c>
      <c r="S50" s="8">
        <v>-0.0841</v>
      </c>
      <c r="T50" s="8">
        <v>-0.1683</v>
      </c>
      <c r="U50" s="8">
        <v>-0.1467</v>
      </c>
      <c r="W50" s="8">
        <f t="shared" si="0"/>
        <v>-0.1683</v>
      </c>
      <c r="X50" s="8">
        <f t="shared" si="1"/>
        <v>-0.10908</v>
      </c>
      <c r="Y50" s="8">
        <f>_xlfn.PERCENTILE.INC(B50:U50,0.5)</f>
        <v>-0.1156</v>
      </c>
      <c r="Z50" s="8">
        <f t="shared" si="2"/>
        <v>0.0254</v>
      </c>
    </row>
    <row r="51" hidden="1" spans="1:26">
      <c r="A51" s="38" t="s">
        <v>119</v>
      </c>
      <c r="B51" s="8">
        <v>-0.1057</v>
      </c>
      <c r="C51" s="8">
        <v>-0.0454</v>
      </c>
      <c r="D51" s="8">
        <v>0</v>
      </c>
      <c r="E51" s="8">
        <v>0</v>
      </c>
      <c r="F51" s="8">
        <v>-0.0759</v>
      </c>
      <c r="G51" s="8">
        <v>0</v>
      </c>
      <c r="H51" s="8">
        <v>0.0059</v>
      </c>
      <c r="I51" s="8">
        <v>0</v>
      </c>
      <c r="J51" s="8">
        <v>0</v>
      </c>
      <c r="K51" s="8">
        <v>-0.0737</v>
      </c>
      <c r="L51" s="8">
        <v>-0.0841</v>
      </c>
      <c r="M51" s="8">
        <v>0</v>
      </c>
      <c r="N51" s="8">
        <v>0</v>
      </c>
      <c r="O51" s="8">
        <v>0</v>
      </c>
      <c r="P51" s="8">
        <v>-0.0667</v>
      </c>
      <c r="Q51" s="8">
        <v>-0.0485</v>
      </c>
      <c r="R51" s="8">
        <v>0</v>
      </c>
      <c r="S51" s="8">
        <v>0.0505</v>
      </c>
      <c r="T51" s="8">
        <v>-0.0771</v>
      </c>
      <c r="U51" s="8">
        <v>0</v>
      </c>
      <c r="W51" s="8">
        <f t="shared" si="0"/>
        <v>-0.1057</v>
      </c>
      <c r="X51" s="8">
        <f t="shared" si="1"/>
        <v>-0.026035</v>
      </c>
      <c r="Y51" s="8">
        <f>_xlfn.PERCENTILE.INC(B51:U51,0.5)</f>
        <v>0</v>
      </c>
      <c r="Z51" s="8">
        <f t="shared" si="2"/>
        <v>0.0505</v>
      </c>
    </row>
    <row r="52" hidden="1" spans="1:26">
      <c r="A52" s="38" t="s">
        <v>121</v>
      </c>
      <c r="B52" s="8">
        <v>-0.0711</v>
      </c>
      <c r="C52" s="8">
        <v>-0.0514</v>
      </c>
      <c r="D52" s="8">
        <v>-0.0409</v>
      </c>
      <c r="E52" s="8">
        <v>-0.0719</v>
      </c>
      <c r="F52" s="8">
        <v>-0.0538</v>
      </c>
      <c r="G52" s="8">
        <v>-0.0593</v>
      </c>
      <c r="H52" s="8">
        <v>-0.0653</v>
      </c>
      <c r="I52" s="8">
        <v>-0.0214</v>
      </c>
      <c r="J52" s="8">
        <v>-0.0401</v>
      </c>
      <c r="K52" s="8">
        <v>-0.0786</v>
      </c>
      <c r="L52" s="8">
        <v>-0.0616</v>
      </c>
      <c r="M52" s="8">
        <v>-0.1017</v>
      </c>
      <c r="N52" s="8">
        <v>-0.0456</v>
      </c>
      <c r="O52" s="8">
        <v>-0.051</v>
      </c>
      <c r="P52" s="8">
        <v>-0.0687</v>
      </c>
      <c r="Q52" s="8">
        <v>-0.0278</v>
      </c>
      <c r="R52" s="8">
        <v>-0.0418</v>
      </c>
      <c r="S52" s="8">
        <v>0.0067</v>
      </c>
      <c r="T52" s="8">
        <v>-0.0557</v>
      </c>
      <c r="U52" s="8">
        <v>-0.0049</v>
      </c>
      <c r="W52" s="8">
        <f t="shared" si="0"/>
        <v>-0.1017</v>
      </c>
      <c r="X52" s="8">
        <f t="shared" si="1"/>
        <v>-0.050295</v>
      </c>
      <c r="Y52" s="8">
        <f>_xlfn.PERCENTILE.INC(B52:U52,0.5)</f>
        <v>-0.0526</v>
      </c>
      <c r="Z52" s="8">
        <f t="shared" si="2"/>
        <v>0.0067</v>
      </c>
    </row>
    <row r="53" hidden="1" spans="1:26">
      <c r="A53" s="38" t="s">
        <v>123</v>
      </c>
      <c r="B53" s="8">
        <v>-0.1237</v>
      </c>
      <c r="C53" s="8">
        <v>-0.0934</v>
      </c>
      <c r="D53" s="8">
        <v>-0.0959</v>
      </c>
      <c r="E53" s="8">
        <v>-0.0901</v>
      </c>
      <c r="F53" s="8">
        <v>-0.0756</v>
      </c>
      <c r="G53" s="8">
        <v>-0.1177</v>
      </c>
      <c r="H53" s="8">
        <v>-0.1312</v>
      </c>
      <c r="I53" s="8">
        <v>-0.0694</v>
      </c>
      <c r="J53" s="8">
        <v>-0.0857</v>
      </c>
      <c r="K53" s="8">
        <v>-0.1575</v>
      </c>
      <c r="L53" s="8">
        <v>-0.1102</v>
      </c>
      <c r="M53" s="8">
        <v>-0.1266</v>
      </c>
      <c r="N53" s="8">
        <v>-0.0834</v>
      </c>
      <c r="O53" s="8">
        <v>-0.0763</v>
      </c>
      <c r="P53" s="8">
        <v>-0.1115</v>
      </c>
      <c r="Q53" s="8">
        <v>-0.1043</v>
      </c>
      <c r="R53" s="8">
        <v>-0.0738</v>
      </c>
      <c r="S53" s="8">
        <v>-0.0626</v>
      </c>
      <c r="T53" s="8">
        <v>-0.117</v>
      </c>
      <c r="U53" s="8">
        <v>-0.0547</v>
      </c>
      <c r="W53" s="8">
        <f t="shared" si="0"/>
        <v>-0.1575</v>
      </c>
      <c r="X53" s="8">
        <f t="shared" si="1"/>
        <v>-0.09803</v>
      </c>
      <c r="Y53" s="8">
        <f>_xlfn.PERCENTILE.INC(B53:U53,0.5)</f>
        <v>-0.09465</v>
      </c>
      <c r="Z53" s="8">
        <f t="shared" si="2"/>
        <v>-0.0547</v>
      </c>
    </row>
    <row r="54" hidden="1" spans="1:26">
      <c r="A54" s="38" t="s">
        <v>125</v>
      </c>
      <c r="B54" s="8">
        <v>-0.0855</v>
      </c>
      <c r="C54" s="8">
        <v>-0.0926</v>
      </c>
      <c r="D54" s="8">
        <v>0.0104</v>
      </c>
      <c r="E54" s="8">
        <v>-0.097</v>
      </c>
      <c r="F54" s="8">
        <v>-0.0653</v>
      </c>
      <c r="G54" s="8">
        <v>-0.1138</v>
      </c>
      <c r="H54" s="8">
        <v>-0.1429</v>
      </c>
      <c r="I54" s="8">
        <v>-0.0691</v>
      </c>
      <c r="J54" s="8">
        <v>-0.1017</v>
      </c>
      <c r="K54" s="8">
        <v>-0.1327</v>
      </c>
      <c r="L54" s="8">
        <v>-0.0962</v>
      </c>
      <c r="M54" s="8">
        <v>-0.1027</v>
      </c>
      <c r="N54" s="8">
        <v>-0.092</v>
      </c>
      <c r="O54" s="8">
        <v>-0.0573</v>
      </c>
      <c r="P54" s="8">
        <v>-0.0962</v>
      </c>
      <c r="Q54" s="8">
        <v>-0.0805</v>
      </c>
      <c r="R54" s="8">
        <v>-0.0745</v>
      </c>
      <c r="S54" s="8">
        <v>-0.066</v>
      </c>
      <c r="T54" s="8">
        <v>-0.1589</v>
      </c>
      <c r="U54" s="8">
        <v>-0.1031</v>
      </c>
      <c r="W54" s="8">
        <f t="shared" si="0"/>
        <v>-0.1589</v>
      </c>
      <c r="X54" s="8">
        <f t="shared" si="1"/>
        <v>-0.09088</v>
      </c>
      <c r="Y54" s="8">
        <f>_xlfn.PERCENTILE.INC(B54:U54,0.5)</f>
        <v>-0.0944</v>
      </c>
      <c r="Z54" s="8">
        <f t="shared" si="2"/>
        <v>0.0104</v>
      </c>
    </row>
    <row r="55" hidden="1" spans="1:26">
      <c r="A55" s="38" t="s">
        <v>127</v>
      </c>
      <c r="B55" s="8">
        <v>0.0182</v>
      </c>
      <c r="C55" s="8">
        <v>0.0494</v>
      </c>
      <c r="D55" s="8">
        <v>0.0096</v>
      </c>
      <c r="E55" s="8">
        <v>0</v>
      </c>
      <c r="F55" s="8">
        <v>0.0282</v>
      </c>
      <c r="G55" s="8">
        <v>0.0169</v>
      </c>
      <c r="H55" s="8">
        <v>0</v>
      </c>
      <c r="I55" s="8">
        <v>0.0429</v>
      </c>
      <c r="J55" s="8">
        <v>0</v>
      </c>
      <c r="K55" s="8">
        <v>0.0044</v>
      </c>
      <c r="L55" s="8">
        <v>0.0328</v>
      </c>
      <c r="M55" s="8">
        <v>0.0065</v>
      </c>
      <c r="N55" s="8">
        <v>0</v>
      </c>
      <c r="O55" s="8">
        <v>0.0306</v>
      </c>
      <c r="P55" s="8">
        <v>0.0186</v>
      </c>
      <c r="Q55" s="8">
        <v>0.0548</v>
      </c>
      <c r="R55" s="8">
        <v>0.0167</v>
      </c>
      <c r="S55" s="8">
        <v>0.0064</v>
      </c>
      <c r="T55" s="8">
        <v>0.02</v>
      </c>
      <c r="U55" s="8">
        <v>0.0241</v>
      </c>
      <c r="W55" s="8">
        <f t="shared" si="0"/>
        <v>0</v>
      </c>
      <c r="X55" s="8">
        <f t="shared" si="1"/>
        <v>0.019005</v>
      </c>
      <c r="Y55" s="8">
        <f>_xlfn.PERCENTILE.INC(B55:U55,0.5)</f>
        <v>0.01755</v>
      </c>
      <c r="Z55" s="8">
        <f t="shared" si="2"/>
        <v>0.0548</v>
      </c>
    </row>
    <row r="56" hidden="1" spans="1:26">
      <c r="A56" s="38" t="s">
        <v>129</v>
      </c>
      <c r="B56" s="8">
        <v>0.2121</v>
      </c>
      <c r="C56" s="8">
        <v>0.3086</v>
      </c>
      <c r="D56" s="8">
        <v>0.2596</v>
      </c>
      <c r="E56" s="8">
        <v>0.3025</v>
      </c>
      <c r="F56" s="8">
        <v>0.2817</v>
      </c>
      <c r="G56" s="8">
        <v>0.4449</v>
      </c>
      <c r="H56" s="8">
        <v>0.1979</v>
      </c>
      <c r="I56" s="8">
        <v>0.4233</v>
      </c>
      <c r="J56" s="8">
        <v>0.1979</v>
      </c>
      <c r="K56" s="8">
        <v>0.2127</v>
      </c>
      <c r="L56" s="8">
        <v>0.1967</v>
      </c>
      <c r="M56" s="8">
        <v>0.3672</v>
      </c>
      <c r="N56" s="8">
        <v>0.2256</v>
      </c>
      <c r="O56" s="8">
        <v>0.3362</v>
      </c>
      <c r="P56" s="8">
        <v>0.3665</v>
      </c>
      <c r="Q56" s="8">
        <v>0.2083</v>
      </c>
      <c r="R56" s="8">
        <v>0.25</v>
      </c>
      <c r="S56" s="8">
        <v>0.1603</v>
      </c>
      <c r="T56" s="8">
        <v>0.26</v>
      </c>
      <c r="U56" s="8">
        <v>0.3855</v>
      </c>
      <c r="W56" s="8">
        <f t="shared" si="0"/>
        <v>0.1603</v>
      </c>
      <c r="X56" s="8">
        <f t="shared" si="1"/>
        <v>0.279875</v>
      </c>
      <c r="Y56" s="8">
        <f>_xlfn.PERCENTILE.INC(B56:U56,0.5)</f>
        <v>0.2598</v>
      </c>
      <c r="Z56" s="8">
        <f t="shared" si="2"/>
        <v>0.4449</v>
      </c>
    </row>
    <row r="57" hidden="1" spans="1:26">
      <c r="A57" s="38" t="s">
        <v>131</v>
      </c>
      <c r="B57" s="8">
        <v>0.0061</v>
      </c>
      <c r="C57" s="8">
        <v>0.0741</v>
      </c>
      <c r="D57" s="8">
        <v>0.375</v>
      </c>
      <c r="E57" s="8">
        <v>0.0556</v>
      </c>
      <c r="F57" s="8">
        <v>0.1268</v>
      </c>
      <c r="G57" s="8">
        <v>0.0678</v>
      </c>
      <c r="H57" s="8">
        <v>0.0469</v>
      </c>
      <c r="I57" s="8">
        <v>0.0675</v>
      </c>
      <c r="J57" s="8">
        <v>0.508</v>
      </c>
      <c r="K57" s="8">
        <v>0.1623</v>
      </c>
      <c r="L57" s="8">
        <v>0.082</v>
      </c>
      <c r="M57" s="8">
        <v>0.2138</v>
      </c>
      <c r="N57" s="8">
        <v>0.4085</v>
      </c>
      <c r="O57" s="8">
        <v>0.1485</v>
      </c>
      <c r="P57" s="8">
        <v>0.118</v>
      </c>
      <c r="Q57" s="8">
        <v>0.0417</v>
      </c>
      <c r="R57" s="8">
        <v>0.3333</v>
      </c>
      <c r="S57" s="8">
        <v>0.5128</v>
      </c>
      <c r="T57" s="8">
        <v>0.38</v>
      </c>
      <c r="U57" s="8">
        <v>0.1687</v>
      </c>
      <c r="W57" s="8">
        <f t="shared" si="0"/>
        <v>0.0061</v>
      </c>
      <c r="X57" s="8">
        <f t="shared" si="1"/>
        <v>0.19487</v>
      </c>
      <c r="Y57" s="8">
        <f>_xlfn.PERCENTILE.INC(B57:U57,0.5)</f>
        <v>0.13765</v>
      </c>
      <c r="Z57" s="8">
        <f t="shared" si="2"/>
        <v>0.5128</v>
      </c>
    </row>
    <row r="58" hidden="1" spans="1:26">
      <c r="A58" s="38" t="s">
        <v>133</v>
      </c>
      <c r="B58" s="8">
        <v>0.0121</v>
      </c>
      <c r="C58" s="8">
        <v>0.0679</v>
      </c>
      <c r="D58" s="8">
        <v>0.0288</v>
      </c>
      <c r="E58" s="8">
        <v>0.0062</v>
      </c>
      <c r="F58" s="8">
        <v>0.007</v>
      </c>
      <c r="G58" s="8">
        <v>0.0424</v>
      </c>
      <c r="H58" s="8">
        <v>0</v>
      </c>
      <c r="I58" s="8">
        <v>0.0675</v>
      </c>
      <c r="J58" s="8">
        <v>0.0214</v>
      </c>
      <c r="K58" s="8">
        <v>0</v>
      </c>
      <c r="L58" s="8">
        <v>0</v>
      </c>
      <c r="M58" s="8">
        <v>0.0022</v>
      </c>
      <c r="N58" s="8">
        <v>0.0427</v>
      </c>
      <c r="O58" s="8">
        <v>0.0306</v>
      </c>
      <c r="P58" s="8">
        <v>0.0683</v>
      </c>
      <c r="Q58" s="8">
        <v>0.0241</v>
      </c>
      <c r="R58" s="8">
        <v>0.0333</v>
      </c>
      <c r="S58" s="8">
        <v>0.0385</v>
      </c>
      <c r="T58" s="8">
        <v>0.07</v>
      </c>
      <c r="U58" s="8">
        <v>0.0482</v>
      </c>
      <c r="W58" s="8">
        <f t="shared" si="0"/>
        <v>0</v>
      </c>
      <c r="X58" s="8">
        <f t="shared" si="1"/>
        <v>0.03056</v>
      </c>
      <c r="Y58" s="8">
        <f>_xlfn.PERCENTILE.INC(B58:U58,0.5)</f>
        <v>0.0297</v>
      </c>
      <c r="Z58" s="8">
        <f t="shared" si="2"/>
        <v>0.07</v>
      </c>
    </row>
    <row r="59" hidden="1" spans="1:26">
      <c r="A59" s="38" t="s">
        <v>135</v>
      </c>
      <c r="B59" s="8">
        <v>0.1455</v>
      </c>
      <c r="C59" s="8">
        <v>0.1173</v>
      </c>
      <c r="D59" s="8">
        <v>0.0962</v>
      </c>
      <c r="E59" s="8">
        <v>0.179</v>
      </c>
      <c r="F59" s="8">
        <v>0.1761</v>
      </c>
      <c r="G59" s="8">
        <v>0.1441</v>
      </c>
      <c r="H59" s="8">
        <v>0.4427</v>
      </c>
      <c r="I59" s="8">
        <v>0.1288</v>
      </c>
      <c r="J59" s="8">
        <v>0.0588</v>
      </c>
      <c r="K59" s="8">
        <v>0.1535</v>
      </c>
      <c r="L59" s="8">
        <v>0.0492</v>
      </c>
      <c r="M59" s="8">
        <v>0.0886</v>
      </c>
      <c r="N59" s="8">
        <v>0.0793</v>
      </c>
      <c r="O59" s="8">
        <v>0.1004</v>
      </c>
      <c r="P59" s="8">
        <v>0.0932</v>
      </c>
      <c r="Q59" s="8">
        <v>0.1864</v>
      </c>
      <c r="R59" s="8">
        <v>0.0417</v>
      </c>
      <c r="S59" s="8">
        <v>0.0321</v>
      </c>
      <c r="T59" s="8">
        <v>0.05</v>
      </c>
      <c r="U59" s="8">
        <v>0.0241</v>
      </c>
      <c r="W59" s="8">
        <f t="shared" si="0"/>
        <v>0.0241</v>
      </c>
      <c r="X59" s="8">
        <f t="shared" si="1"/>
        <v>0.11935</v>
      </c>
      <c r="Y59" s="8">
        <f>_xlfn.PERCENTILE.INC(B59:U59,0.5)</f>
        <v>0.0983</v>
      </c>
      <c r="Z59" s="8">
        <f t="shared" si="2"/>
        <v>0.4427</v>
      </c>
    </row>
    <row r="60" hidden="1" spans="1:26">
      <c r="A60" s="38" t="s">
        <v>137</v>
      </c>
      <c r="B60" s="8">
        <v>0.0182</v>
      </c>
      <c r="C60" s="8">
        <v>0.0123</v>
      </c>
      <c r="D60" s="8">
        <v>0</v>
      </c>
      <c r="E60" s="8">
        <v>0</v>
      </c>
      <c r="F60" s="8">
        <v>0.0211</v>
      </c>
      <c r="G60" s="8">
        <v>0</v>
      </c>
      <c r="H60" s="8">
        <v>0.0469</v>
      </c>
      <c r="I60" s="8">
        <v>0</v>
      </c>
      <c r="J60" s="8">
        <v>0</v>
      </c>
      <c r="K60" s="8">
        <v>0.011</v>
      </c>
      <c r="L60" s="8">
        <v>0.0164</v>
      </c>
      <c r="M60" s="8">
        <v>0</v>
      </c>
      <c r="N60" s="8">
        <v>0</v>
      </c>
      <c r="O60" s="8">
        <v>0</v>
      </c>
      <c r="P60" s="8">
        <v>0.0186</v>
      </c>
      <c r="Q60" s="8">
        <v>0.0548</v>
      </c>
      <c r="R60" s="8">
        <v>0</v>
      </c>
      <c r="S60" s="8">
        <v>0.0128</v>
      </c>
      <c r="T60" s="8">
        <v>0.01</v>
      </c>
      <c r="U60" s="8">
        <v>0</v>
      </c>
      <c r="W60" s="8">
        <f t="shared" si="0"/>
        <v>0</v>
      </c>
      <c r="X60" s="8">
        <f t="shared" si="1"/>
        <v>0.011105</v>
      </c>
      <c r="Y60" s="8">
        <f>_xlfn.PERCENTILE.INC(B60:U60,0.5)</f>
        <v>0.005</v>
      </c>
      <c r="Z60" s="8">
        <f t="shared" si="2"/>
        <v>0.0548</v>
      </c>
    </row>
    <row r="61" hidden="1" spans="1:26">
      <c r="A61" s="38" t="s">
        <v>139</v>
      </c>
      <c r="B61" s="8">
        <v>0.097</v>
      </c>
      <c r="C61" s="8">
        <v>0.1235</v>
      </c>
      <c r="D61" s="8">
        <v>0.0577</v>
      </c>
      <c r="E61" s="8">
        <v>0.1914</v>
      </c>
      <c r="F61" s="8">
        <v>0.0845</v>
      </c>
      <c r="G61" s="8">
        <v>0.0932</v>
      </c>
      <c r="H61" s="8">
        <v>0.0365</v>
      </c>
      <c r="I61" s="8">
        <v>0.0859</v>
      </c>
      <c r="J61" s="8">
        <v>0.0802</v>
      </c>
      <c r="K61" s="8">
        <v>0.1009</v>
      </c>
      <c r="L61" s="8">
        <v>0.2295</v>
      </c>
      <c r="M61" s="8">
        <v>0.1987</v>
      </c>
      <c r="N61" s="8">
        <v>0.128</v>
      </c>
      <c r="O61" s="8">
        <v>0.0961</v>
      </c>
      <c r="P61" s="8">
        <v>0.0932</v>
      </c>
      <c r="Q61" s="8">
        <v>0.1645</v>
      </c>
      <c r="R61" s="8">
        <v>0.15</v>
      </c>
      <c r="S61" s="8">
        <v>0.0833</v>
      </c>
      <c r="T61" s="8">
        <v>0.09</v>
      </c>
      <c r="U61" s="8">
        <v>0.1325</v>
      </c>
      <c r="W61" s="8">
        <f t="shared" si="0"/>
        <v>0.0365</v>
      </c>
      <c r="X61" s="8">
        <f t="shared" si="1"/>
        <v>0.11583</v>
      </c>
      <c r="Y61" s="8">
        <f>_xlfn.PERCENTILE.INC(B61:U61,0.5)</f>
        <v>0.09655</v>
      </c>
      <c r="Z61" s="8">
        <f t="shared" si="2"/>
        <v>0.2295</v>
      </c>
    </row>
    <row r="62" hidden="1" spans="1:26">
      <c r="A62" s="38" t="s">
        <v>141</v>
      </c>
      <c r="B62" s="8">
        <v>0.2364</v>
      </c>
      <c r="C62" s="8">
        <v>0.1049</v>
      </c>
      <c r="D62" s="8">
        <v>0.0673</v>
      </c>
      <c r="E62" s="8">
        <v>0.0864</v>
      </c>
      <c r="F62" s="8">
        <v>0.1338</v>
      </c>
      <c r="G62" s="8">
        <v>0.0847</v>
      </c>
      <c r="H62" s="8">
        <v>0.1146</v>
      </c>
      <c r="I62" s="8">
        <v>0.0675</v>
      </c>
      <c r="J62" s="8">
        <v>0.0588</v>
      </c>
      <c r="K62" s="8">
        <v>0.1206</v>
      </c>
      <c r="L62" s="8">
        <v>0.1475</v>
      </c>
      <c r="M62" s="8">
        <v>0.0713</v>
      </c>
      <c r="N62" s="8">
        <v>0.0671</v>
      </c>
      <c r="O62" s="8">
        <v>0.131</v>
      </c>
      <c r="P62" s="8">
        <v>0.0994</v>
      </c>
      <c r="Q62" s="8">
        <v>0.1075</v>
      </c>
      <c r="R62" s="8">
        <v>0.0417</v>
      </c>
      <c r="S62" s="8">
        <v>0.0833</v>
      </c>
      <c r="T62" s="8">
        <v>0.06</v>
      </c>
      <c r="U62" s="8">
        <v>0.1084</v>
      </c>
      <c r="W62" s="8">
        <f t="shared" si="0"/>
        <v>0.0417</v>
      </c>
      <c r="X62" s="8">
        <f t="shared" si="1"/>
        <v>0.09961</v>
      </c>
      <c r="Y62" s="8">
        <f>_xlfn.PERCENTILE.INC(B62:U62,0.5)</f>
        <v>0.0929</v>
      </c>
      <c r="Z62" s="8">
        <f t="shared" si="2"/>
        <v>0.2364</v>
      </c>
    </row>
    <row r="63" hidden="1" spans="1:26">
      <c r="A63" s="38" t="s">
        <v>143</v>
      </c>
      <c r="B63" s="8">
        <v>0.2545</v>
      </c>
      <c r="C63" s="8">
        <v>0.142</v>
      </c>
      <c r="D63" s="8">
        <v>0.1058</v>
      </c>
      <c r="E63" s="8">
        <v>0.179</v>
      </c>
      <c r="F63" s="8">
        <v>0.1408</v>
      </c>
      <c r="G63" s="8">
        <v>0.1059</v>
      </c>
      <c r="H63" s="8">
        <v>0.1146</v>
      </c>
      <c r="I63" s="8">
        <v>0.1166</v>
      </c>
      <c r="J63" s="8">
        <v>0.0749</v>
      </c>
      <c r="K63" s="8">
        <v>0.2346</v>
      </c>
      <c r="L63" s="8">
        <v>0.2459</v>
      </c>
      <c r="M63" s="8">
        <v>0.0518</v>
      </c>
      <c r="N63" s="8">
        <v>0.0488</v>
      </c>
      <c r="O63" s="8">
        <v>0.1266</v>
      </c>
      <c r="P63" s="8">
        <v>0.1242</v>
      </c>
      <c r="Q63" s="8">
        <v>0.1579</v>
      </c>
      <c r="R63" s="8">
        <v>0.1333</v>
      </c>
      <c r="S63" s="8">
        <v>0.0705</v>
      </c>
      <c r="T63" s="8">
        <v>0.06</v>
      </c>
      <c r="U63" s="8">
        <v>0.1084</v>
      </c>
      <c r="W63" s="8">
        <f t="shared" si="0"/>
        <v>0.0488</v>
      </c>
      <c r="X63" s="8">
        <f t="shared" si="1"/>
        <v>0.129805</v>
      </c>
      <c r="Y63" s="8">
        <f>_xlfn.PERCENTILE.INC(B63:U63,0.5)</f>
        <v>0.1204</v>
      </c>
      <c r="Z63" s="8">
        <f t="shared" si="2"/>
        <v>0.2545</v>
      </c>
    </row>
    <row r="64" spans="1:26">
      <c r="A64" s="31" t="s">
        <v>145</v>
      </c>
      <c r="B64" s="6">
        <v>100.1535</v>
      </c>
      <c r="C64" s="6">
        <v>36.1045</v>
      </c>
      <c r="D64" s="6">
        <v>68.0689</v>
      </c>
      <c r="E64" s="6">
        <v>39.5526</v>
      </c>
      <c r="F64" s="6">
        <v>41.6701</v>
      </c>
      <c r="G64" s="6">
        <v>55.322</v>
      </c>
      <c r="H64" s="6">
        <v>50.8141</v>
      </c>
      <c r="I64" s="6">
        <v>36.0388</v>
      </c>
      <c r="J64" s="6">
        <v>32.3042</v>
      </c>
      <c r="K64" s="6">
        <v>30.2811</v>
      </c>
      <c r="L64" s="6">
        <v>68.0366</v>
      </c>
      <c r="M64" s="6">
        <v>26.2872</v>
      </c>
      <c r="N64" s="6">
        <v>52.2355</v>
      </c>
      <c r="O64" s="6">
        <v>30.2422</v>
      </c>
      <c r="P64" s="6">
        <v>48.2321</v>
      </c>
      <c r="Q64" s="6">
        <v>30.9015</v>
      </c>
      <c r="R64" s="6">
        <v>58.8914</v>
      </c>
      <c r="S64" s="6">
        <v>67.8227</v>
      </c>
      <c r="T64" s="6">
        <v>98.9414</v>
      </c>
      <c r="U64" s="6">
        <v>94.3502</v>
      </c>
      <c r="W64" s="6">
        <f t="shared" si="0"/>
        <v>26.2872</v>
      </c>
      <c r="X64" s="6">
        <f t="shared" si="1"/>
        <v>53.31253</v>
      </c>
      <c r="Y64" s="6">
        <f>_xlfn.PERCENTILE.INC(B64:U64,0.5)</f>
        <v>49.5231</v>
      </c>
      <c r="Z64" s="6">
        <f t="shared" si="2"/>
        <v>100.1535</v>
      </c>
    </row>
    <row r="65" hidden="1" spans="1:26">
      <c r="A65" s="38" t="s">
        <v>147</v>
      </c>
      <c r="B65" s="8">
        <v>0.1598</v>
      </c>
      <c r="C65" s="8">
        <v>0.6415</v>
      </c>
      <c r="D65" s="8">
        <v>0.498</v>
      </c>
      <c r="E65" s="8">
        <v>0.734</v>
      </c>
      <c r="F65" s="8">
        <v>0.7879</v>
      </c>
      <c r="G65" s="8">
        <v>0.6584</v>
      </c>
      <c r="H65" s="8">
        <v>0.5071</v>
      </c>
      <c r="I65" s="8">
        <v>0.5646</v>
      </c>
      <c r="J65" s="8">
        <v>0.3556</v>
      </c>
      <c r="K65" s="8">
        <v>0.8092</v>
      </c>
      <c r="L65" s="8">
        <v>0.4726</v>
      </c>
      <c r="M65" s="8">
        <v>0.9195</v>
      </c>
      <c r="N65" s="8">
        <v>0.6432</v>
      </c>
      <c r="O65" s="8">
        <v>0.5855</v>
      </c>
      <c r="P65" s="8">
        <v>0.0769</v>
      </c>
      <c r="Q65" s="8">
        <v>0.4986</v>
      </c>
      <c r="R65" s="8">
        <v>0.4921</v>
      </c>
      <c r="S65" s="8">
        <v>0.559</v>
      </c>
      <c r="T65" s="8">
        <v>0.7511</v>
      </c>
      <c r="U65" s="8">
        <v>0.3504</v>
      </c>
      <c r="W65" s="8">
        <f t="shared" si="0"/>
        <v>0.0769</v>
      </c>
      <c r="X65" s="8">
        <f t="shared" si="1"/>
        <v>0.55325</v>
      </c>
      <c r="Y65" s="8">
        <f>_xlfn.PERCENTILE.INC(B65:U65,0.5)</f>
        <v>0.5618</v>
      </c>
      <c r="Z65" s="8">
        <f t="shared" si="2"/>
        <v>0.9195</v>
      </c>
    </row>
    <row r="66" hidden="1" spans="1:26">
      <c r="A66" s="38" t="s">
        <v>149</v>
      </c>
      <c r="B66" s="8">
        <v>0.2526</v>
      </c>
      <c r="C66" s="8">
        <v>0.1887</v>
      </c>
      <c r="D66" s="8">
        <v>0.2651</v>
      </c>
      <c r="E66" s="8">
        <v>0.1034</v>
      </c>
      <c r="F66" s="8">
        <v>0.096</v>
      </c>
      <c r="G66" s="8">
        <v>0.1988</v>
      </c>
      <c r="H66" s="8">
        <v>0.2286</v>
      </c>
      <c r="I66" s="8">
        <v>0.3301</v>
      </c>
      <c r="J66" s="8">
        <v>0.3389</v>
      </c>
      <c r="K66" s="8">
        <v>0.1606</v>
      </c>
      <c r="L66" s="8">
        <v>0.3151</v>
      </c>
      <c r="M66" s="8">
        <v>0.0736</v>
      </c>
      <c r="N66" s="8">
        <v>0.2448</v>
      </c>
      <c r="O66" s="8">
        <v>0.2377</v>
      </c>
      <c r="P66" s="8">
        <v>0.141</v>
      </c>
      <c r="Q66" s="8">
        <v>0.2398</v>
      </c>
      <c r="R66" s="8">
        <v>0.2381</v>
      </c>
      <c r="S66" s="8">
        <v>0.2112</v>
      </c>
      <c r="T66" s="8">
        <v>0.0489</v>
      </c>
      <c r="U66" s="8">
        <v>0.2482</v>
      </c>
      <c r="W66" s="8">
        <f t="shared" si="0"/>
        <v>0.0489</v>
      </c>
      <c r="X66" s="8">
        <f t="shared" si="1"/>
        <v>0.20806</v>
      </c>
      <c r="Y66" s="8">
        <f>_xlfn.PERCENTILE.INC(B66:U66,0.5)</f>
        <v>0.23315</v>
      </c>
      <c r="Z66" s="8">
        <f t="shared" si="2"/>
        <v>0.3389</v>
      </c>
    </row>
    <row r="67" hidden="1" spans="1:26">
      <c r="A67" s="38" t="s">
        <v>151</v>
      </c>
      <c r="B67" s="8">
        <v>0.5617</v>
      </c>
      <c r="C67" s="8">
        <v>0.0755</v>
      </c>
      <c r="D67" s="8">
        <v>0.0924</v>
      </c>
      <c r="E67" s="8">
        <v>0.0788</v>
      </c>
      <c r="F67" s="8">
        <v>0.0707</v>
      </c>
      <c r="G67" s="8">
        <v>0.029</v>
      </c>
      <c r="H67" s="8">
        <v>0.1</v>
      </c>
      <c r="I67" s="8">
        <v>0.0478</v>
      </c>
      <c r="J67" s="8">
        <v>0.1381</v>
      </c>
      <c r="K67" s="8">
        <v>0.0221</v>
      </c>
      <c r="L67" s="8">
        <v>0.0753</v>
      </c>
      <c r="M67" s="8">
        <v>0.0069</v>
      </c>
      <c r="N67" s="8">
        <v>0.0415</v>
      </c>
      <c r="O67" s="8">
        <v>0.1101</v>
      </c>
      <c r="P67" s="8">
        <v>0.1923</v>
      </c>
      <c r="Q67" s="8">
        <v>0.1798</v>
      </c>
      <c r="R67" s="8">
        <v>0.0476</v>
      </c>
      <c r="S67" s="8">
        <v>0.1398</v>
      </c>
      <c r="T67" s="8">
        <v>0.0556</v>
      </c>
      <c r="U67" s="8">
        <v>0.0949</v>
      </c>
      <c r="W67" s="8">
        <f t="shared" si="0"/>
        <v>0.0069</v>
      </c>
      <c r="X67" s="8">
        <f t="shared" si="1"/>
        <v>0.107995</v>
      </c>
      <c r="Y67" s="8">
        <f>_xlfn.PERCENTILE.INC(B67:U67,0.5)</f>
        <v>0.07715</v>
      </c>
      <c r="Z67" s="8">
        <f t="shared" si="2"/>
        <v>0.5617</v>
      </c>
    </row>
    <row r="68" hidden="1" spans="1:26">
      <c r="A68" s="38" t="s">
        <v>153</v>
      </c>
      <c r="B68" s="8">
        <v>0.0259</v>
      </c>
      <c r="C68" s="8">
        <v>0.0943</v>
      </c>
      <c r="D68" s="8">
        <v>0.1446</v>
      </c>
      <c r="E68" s="8">
        <v>0.0837</v>
      </c>
      <c r="F68" s="8">
        <v>0.0455</v>
      </c>
      <c r="G68" s="8">
        <v>0.1139</v>
      </c>
      <c r="H68" s="8">
        <v>0.1643</v>
      </c>
      <c r="I68" s="8">
        <v>0.0574</v>
      </c>
      <c r="J68" s="8">
        <v>0.1674</v>
      </c>
      <c r="K68" s="8">
        <v>0.008</v>
      </c>
      <c r="L68" s="8">
        <v>0.137</v>
      </c>
      <c r="M68" s="8">
        <v>0</v>
      </c>
      <c r="N68" s="8">
        <v>0.0705</v>
      </c>
      <c r="O68" s="8">
        <v>0.0667</v>
      </c>
      <c r="P68" s="8">
        <v>0.5897</v>
      </c>
      <c r="Q68" s="8">
        <v>0.0817</v>
      </c>
      <c r="R68" s="8">
        <v>0.2222</v>
      </c>
      <c r="S68" s="8">
        <v>0.0901</v>
      </c>
      <c r="T68" s="8">
        <v>0.1444</v>
      </c>
      <c r="U68" s="8">
        <v>0.3066</v>
      </c>
      <c r="W68" s="8">
        <f t="shared" ref="W68:W108" si="3">MIN(B68:U68)</f>
        <v>0</v>
      </c>
      <c r="X68" s="8">
        <f t="shared" ref="X68:X108" si="4">AVERAGE(B68:U68)</f>
        <v>0.130695</v>
      </c>
      <c r="Y68" s="8">
        <f>_xlfn.PERCENTILE.INC(B68:U68,0.5)</f>
        <v>0.0922</v>
      </c>
      <c r="Z68" s="8">
        <f t="shared" ref="Z68:Z108" si="5">MAX(B68:U68)</f>
        <v>0.5897</v>
      </c>
    </row>
    <row r="69" spans="1:26">
      <c r="A69" s="31" t="s">
        <v>155</v>
      </c>
      <c r="B69" s="8">
        <v>0.2675</v>
      </c>
      <c r="C69" s="8">
        <v>0.8413</v>
      </c>
      <c r="D69" s="8">
        <v>0.4</v>
      </c>
      <c r="E69" s="8">
        <v>0.8041</v>
      </c>
      <c r="F69" s="8">
        <v>0.693</v>
      </c>
      <c r="G69" s="8">
        <v>0.2009</v>
      </c>
      <c r="H69" s="8">
        <v>0.7843</v>
      </c>
      <c r="I69" s="8">
        <v>0.0803</v>
      </c>
      <c r="J69" s="8">
        <v>0</v>
      </c>
      <c r="K69" s="8">
        <v>1</v>
      </c>
      <c r="L69" s="8">
        <v>0.878</v>
      </c>
      <c r="M69" s="8">
        <v>1</v>
      </c>
      <c r="N69" s="8">
        <v>0</v>
      </c>
      <c r="O69" s="8">
        <v>0.227</v>
      </c>
      <c r="P69" s="8">
        <v>0.1008</v>
      </c>
      <c r="Q69" s="8">
        <v>0.8082</v>
      </c>
      <c r="R69" s="8">
        <v>0.0112</v>
      </c>
      <c r="S69" s="8">
        <v>0</v>
      </c>
      <c r="T69" s="8">
        <v>0</v>
      </c>
      <c r="U69" s="8">
        <v>0</v>
      </c>
      <c r="W69" s="8">
        <f t="shared" si="3"/>
        <v>0</v>
      </c>
      <c r="X69" s="8">
        <f t="shared" si="4"/>
        <v>0.40483</v>
      </c>
      <c r="Y69" s="8">
        <f>_xlfn.PERCENTILE.INC(B69:U69,0.5)</f>
        <v>0.24725</v>
      </c>
      <c r="Z69" s="8">
        <f t="shared" si="5"/>
        <v>1</v>
      </c>
    </row>
    <row r="70" spans="1:26">
      <c r="A70" s="31" t="s">
        <v>157</v>
      </c>
      <c r="B70" s="8">
        <v>0.8917</v>
      </c>
      <c r="C70" s="8">
        <v>1</v>
      </c>
      <c r="D70" s="8">
        <v>0.94</v>
      </c>
      <c r="E70" s="8">
        <v>0.9588</v>
      </c>
      <c r="F70" s="8">
        <v>0.9474</v>
      </c>
      <c r="G70" s="8">
        <v>0.9643</v>
      </c>
      <c r="H70" s="8">
        <v>0.9706</v>
      </c>
      <c r="I70" s="8">
        <v>1</v>
      </c>
      <c r="J70" s="8">
        <v>1</v>
      </c>
      <c r="K70" s="8">
        <v>1</v>
      </c>
      <c r="L70" s="8">
        <v>1</v>
      </c>
      <c r="M70" s="8">
        <v>0.9528</v>
      </c>
      <c r="N70" s="8">
        <v>1</v>
      </c>
      <c r="O70" s="8">
        <v>0.6879</v>
      </c>
      <c r="P70" s="8">
        <v>0.7984</v>
      </c>
      <c r="Q70" s="8">
        <v>0.7808</v>
      </c>
      <c r="R70" s="8">
        <v>0.9101</v>
      </c>
      <c r="S70" s="8">
        <v>0.8347</v>
      </c>
      <c r="T70" s="8">
        <v>0.9032</v>
      </c>
      <c r="U70" s="8">
        <v>1</v>
      </c>
      <c r="W70" s="8">
        <f t="shared" si="3"/>
        <v>0.6879</v>
      </c>
      <c r="X70" s="8">
        <f t="shared" si="4"/>
        <v>0.927035</v>
      </c>
      <c r="Y70" s="8">
        <f>_xlfn.PERCENTILE.INC(B70:U70,0.5)</f>
        <v>0.9558</v>
      </c>
      <c r="Z70" s="8">
        <f t="shared" si="5"/>
        <v>1</v>
      </c>
    </row>
    <row r="71" spans="1:26">
      <c r="A71" s="31" t="s">
        <v>159</v>
      </c>
      <c r="B71" s="8">
        <v>0.758</v>
      </c>
      <c r="C71" s="8">
        <v>0.7778</v>
      </c>
      <c r="D71" s="8">
        <v>0.62</v>
      </c>
      <c r="E71" s="8">
        <v>0.7526</v>
      </c>
      <c r="F71" s="8">
        <v>0.6579</v>
      </c>
      <c r="G71" s="8">
        <v>0.7768</v>
      </c>
      <c r="H71" s="8">
        <v>0.7353</v>
      </c>
      <c r="I71" s="8">
        <v>0.854</v>
      </c>
      <c r="J71" s="8">
        <v>0.8846</v>
      </c>
      <c r="K71" s="8">
        <v>0.7839</v>
      </c>
      <c r="L71" s="8">
        <v>0.9756</v>
      </c>
      <c r="M71" s="8">
        <v>0.3145</v>
      </c>
      <c r="N71" s="8">
        <v>0.5161</v>
      </c>
      <c r="O71" s="8">
        <v>0.3617</v>
      </c>
      <c r="P71" s="8">
        <v>0.5116</v>
      </c>
      <c r="Q71" s="8">
        <v>0.6164</v>
      </c>
      <c r="R71" s="8">
        <v>0.8315</v>
      </c>
      <c r="S71" s="8">
        <v>0.4215</v>
      </c>
      <c r="T71" s="8">
        <v>0.9355</v>
      </c>
      <c r="U71" s="8">
        <v>0.625</v>
      </c>
      <c r="W71" s="8">
        <f t="shared" si="3"/>
        <v>0.3145</v>
      </c>
      <c r="X71" s="8">
        <f t="shared" si="4"/>
        <v>0.685515</v>
      </c>
      <c r="Y71" s="8">
        <f>_xlfn.PERCENTILE.INC(B71:U71,0.5)</f>
        <v>0.74395</v>
      </c>
      <c r="Z71" s="8">
        <f t="shared" si="5"/>
        <v>0.9756</v>
      </c>
    </row>
    <row r="72" hidden="1" spans="1:26">
      <c r="A72" s="38" t="s">
        <v>161</v>
      </c>
      <c r="B72" s="8">
        <v>0</v>
      </c>
      <c r="C72" s="8">
        <v>0.9762</v>
      </c>
      <c r="D72" s="8">
        <v>0.94</v>
      </c>
      <c r="E72" s="8">
        <v>0.6082</v>
      </c>
      <c r="F72" s="8">
        <v>0.9561</v>
      </c>
      <c r="G72" s="8">
        <v>0.9821</v>
      </c>
      <c r="H72" s="8">
        <v>0.9706</v>
      </c>
      <c r="I72" s="8">
        <v>1</v>
      </c>
      <c r="J72" s="8">
        <v>1</v>
      </c>
      <c r="K72" s="8">
        <v>0.7437</v>
      </c>
      <c r="L72" s="8">
        <v>1</v>
      </c>
      <c r="M72" s="8">
        <v>0</v>
      </c>
      <c r="N72" s="8">
        <v>0.4086</v>
      </c>
      <c r="O72" s="8">
        <v>0.2766</v>
      </c>
      <c r="P72" s="8">
        <v>0.5116</v>
      </c>
      <c r="Q72" s="8">
        <v>1</v>
      </c>
      <c r="R72" s="8">
        <v>0.6067</v>
      </c>
      <c r="S72" s="8">
        <v>0</v>
      </c>
      <c r="T72" s="8">
        <v>0.8226</v>
      </c>
      <c r="U72" s="8">
        <v>0</v>
      </c>
      <c r="W72" s="8">
        <f t="shared" si="3"/>
        <v>0</v>
      </c>
      <c r="X72" s="8">
        <f t="shared" si="4"/>
        <v>0.64015</v>
      </c>
      <c r="Y72" s="8">
        <f>_xlfn.PERCENTILE.INC(B72:U72,0.5)</f>
        <v>0.78315</v>
      </c>
      <c r="Z72" s="8">
        <f t="shared" si="5"/>
        <v>1</v>
      </c>
    </row>
    <row r="73" hidden="1" spans="1:26">
      <c r="A73" s="38" t="s">
        <v>164</v>
      </c>
      <c r="B73" s="41">
        <v>1356</v>
      </c>
      <c r="C73" s="41">
        <v>1674</v>
      </c>
      <c r="D73" s="41">
        <v>471</v>
      </c>
      <c r="E73" s="41">
        <v>810</v>
      </c>
      <c r="F73" s="41">
        <v>1326</v>
      </c>
      <c r="G73" s="41">
        <v>2227</v>
      </c>
      <c r="H73" s="41">
        <v>764</v>
      </c>
      <c r="I73" s="41">
        <v>1528</v>
      </c>
      <c r="J73" s="41">
        <v>799</v>
      </c>
      <c r="K73" s="41">
        <v>1911</v>
      </c>
      <c r="L73" s="41">
        <v>1170</v>
      </c>
      <c r="M73" s="41">
        <v>1704</v>
      </c>
      <c r="N73" s="41">
        <v>595</v>
      </c>
      <c r="O73" s="41">
        <v>1256</v>
      </c>
      <c r="P73" s="41">
        <v>820</v>
      </c>
      <c r="Q73" s="41">
        <v>1005</v>
      </c>
      <c r="R73" s="41">
        <v>879</v>
      </c>
      <c r="S73" s="41">
        <v>1152</v>
      </c>
      <c r="T73" s="41">
        <v>582</v>
      </c>
      <c r="U73" s="41">
        <v>990</v>
      </c>
      <c r="W73" s="41">
        <f t="shared" si="3"/>
        <v>471</v>
      </c>
      <c r="X73" s="41">
        <f t="shared" si="4"/>
        <v>1150.95</v>
      </c>
      <c r="Y73" s="41">
        <f>_xlfn.PERCENTILE.INC(B73:U73,0.5)</f>
        <v>1078.5</v>
      </c>
      <c r="Z73" s="41">
        <f t="shared" si="5"/>
        <v>2227</v>
      </c>
    </row>
    <row r="74" spans="1:26">
      <c r="A74" s="31" t="s">
        <v>166</v>
      </c>
      <c r="B74" s="7">
        <v>1134.5257</v>
      </c>
      <c r="C74" s="7">
        <v>1233.9672</v>
      </c>
      <c r="D74" s="7">
        <v>1436.9873</v>
      </c>
      <c r="E74" s="7">
        <v>1300.279</v>
      </c>
      <c r="F74" s="7">
        <v>980.7796</v>
      </c>
      <c r="G74" s="7">
        <v>1473.841</v>
      </c>
      <c r="H74" s="7">
        <v>1339.3805</v>
      </c>
      <c r="I74" s="7">
        <v>2298.4483</v>
      </c>
      <c r="J74" s="7">
        <v>1111.9712</v>
      </c>
      <c r="K74" s="7">
        <v>1355.228</v>
      </c>
      <c r="L74" s="7">
        <v>1406.9572</v>
      </c>
      <c r="M74" s="7">
        <v>1183.5543</v>
      </c>
      <c r="N74" s="7">
        <v>1326.1194</v>
      </c>
      <c r="O74" s="7">
        <v>1227.7889</v>
      </c>
      <c r="P74" s="7">
        <v>1841.0339</v>
      </c>
      <c r="Q74" s="7">
        <v>1515.8997</v>
      </c>
      <c r="R74" s="7">
        <v>1162.3322</v>
      </c>
      <c r="S74" s="7">
        <v>1290.3687</v>
      </c>
      <c r="T74" s="7">
        <v>1335.6069</v>
      </c>
      <c r="U74" s="7">
        <v>1706.4781</v>
      </c>
      <c r="W74" s="7">
        <f t="shared" si="3"/>
        <v>980.7796</v>
      </c>
      <c r="X74" s="7">
        <f t="shared" si="4"/>
        <v>1383.077355</v>
      </c>
      <c r="Y74" s="7">
        <f>_xlfn.PERCENTILE.INC(B74:U74,0.5)</f>
        <v>1330.86315</v>
      </c>
      <c r="Z74" s="7">
        <f t="shared" si="5"/>
        <v>2298.4483</v>
      </c>
    </row>
    <row r="75" hidden="1" spans="1:26">
      <c r="A75" s="38" t="s">
        <v>168</v>
      </c>
      <c r="B75" s="7">
        <v>445.9246</v>
      </c>
      <c r="C75" s="7">
        <v>579.9485</v>
      </c>
      <c r="D75" s="7">
        <v>618.7505</v>
      </c>
      <c r="E75" s="7">
        <v>620.8519</v>
      </c>
      <c r="F75" s="7">
        <v>429.2072</v>
      </c>
      <c r="G75" s="7">
        <v>668.9374</v>
      </c>
      <c r="H75" s="7">
        <v>539.8972</v>
      </c>
      <c r="I75" s="7">
        <v>1148.9849</v>
      </c>
      <c r="J75" s="7">
        <v>632.105</v>
      </c>
      <c r="K75" s="7">
        <v>550.4826</v>
      </c>
      <c r="L75" s="7">
        <v>570.6324</v>
      </c>
      <c r="M75" s="7">
        <v>617.6958</v>
      </c>
      <c r="N75" s="7">
        <v>617.1173</v>
      </c>
      <c r="O75" s="7">
        <v>732.9092</v>
      </c>
      <c r="P75" s="7">
        <v>1454.9993</v>
      </c>
      <c r="Q75" s="7">
        <v>867.1259</v>
      </c>
      <c r="R75" s="7">
        <v>542.9261</v>
      </c>
      <c r="S75" s="7">
        <v>535.3767</v>
      </c>
      <c r="T75" s="7">
        <v>772.883</v>
      </c>
      <c r="U75" s="7">
        <v>932.1532</v>
      </c>
      <c r="W75" s="7">
        <f t="shared" si="3"/>
        <v>429.2072</v>
      </c>
      <c r="X75" s="7">
        <f t="shared" si="4"/>
        <v>693.945435</v>
      </c>
      <c r="Y75" s="7">
        <f>_xlfn.PERCENTILE.INC(B75:U75,0.5)</f>
        <v>618.22315</v>
      </c>
      <c r="Z75" s="7">
        <f t="shared" si="5"/>
        <v>1454.9993</v>
      </c>
    </row>
    <row r="76" hidden="1" spans="1:26">
      <c r="A76" s="38" t="s">
        <v>170</v>
      </c>
      <c r="B76" s="7">
        <v>604673.74</v>
      </c>
      <c r="C76" s="7">
        <v>970833.85</v>
      </c>
      <c r="D76" s="7">
        <v>291431.49</v>
      </c>
      <c r="E76" s="7">
        <v>502890.01</v>
      </c>
      <c r="F76" s="7">
        <v>569128.72</v>
      </c>
      <c r="G76" s="7">
        <v>1489723.62</v>
      </c>
      <c r="H76" s="7">
        <v>412481.49</v>
      </c>
      <c r="I76" s="7">
        <v>1755649</v>
      </c>
      <c r="J76" s="7">
        <v>505051.88</v>
      </c>
      <c r="K76" s="7">
        <v>1051972.28</v>
      </c>
      <c r="L76" s="7">
        <v>667639.93</v>
      </c>
      <c r="M76" s="7">
        <v>1052553.63</v>
      </c>
      <c r="N76" s="7">
        <v>367184.77</v>
      </c>
      <c r="O76" s="7">
        <v>920533.93</v>
      </c>
      <c r="P76" s="7">
        <v>1193099.42</v>
      </c>
      <c r="Q76" s="7">
        <v>871461.57</v>
      </c>
      <c r="R76" s="7">
        <v>477232</v>
      </c>
      <c r="S76" s="7">
        <v>616753.97</v>
      </c>
      <c r="T76" s="7">
        <v>449817.88</v>
      </c>
      <c r="U76" s="7">
        <v>922831.63</v>
      </c>
      <c r="W76" s="7">
        <f t="shared" si="3"/>
        <v>291431.49</v>
      </c>
      <c r="X76" s="7">
        <f t="shared" si="4"/>
        <v>784647.2405</v>
      </c>
      <c r="Y76" s="7">
        <f>_xlfn.PERCENTILE.INC(B76:U76,0.5)</f>
        <v>642196.95</v>
      </c>
      <c r="Z76" s="7">
        <f t="shared" si="5"/>
        <v>1755649</v>
      </c>
    </row>
    <row r="77" hidden="1" spans="1:26">
      <c r="A77" s="38" t="s">
        <v>172</v>
      </c>
      <c r="B77" s="8">
        <v>0.393</v>
      </c>
      <c r="C77" s="8">
        <v>0.47</v>
      </c>
      <c r="D77" s="8">
        <v>0.4306</v>
      </c>
      <c r="E77" s="8">
        <v>0.4775</v>
      </c>
      <c r="F77" s="8">
        <v>0.4376</v>
      </c>
      <c r="G77" s="8">
        <v>0.4539</v>
      </c>
      <c r="H77" s="8">
        <v>0.4031</v>
      </c>
      <c r="I77" s="8">
        <v>0.4999</v>
      </c>
      <c r="J77" s="8">
        <v>0.5685</v>
      </c>
      <c r="K77" s="8">
        <v>0.4062</v>
      </c>
      <c r="L77" s="8">
        <v>0.4056</v>
      </c>
      <c r="M77" s="8">
        <v>0.5219</v>
      </c>
      <c r="N77" s="8">
        <v>0.4654</v>
      </c>
      <c r="O77" s="8">
        <v>0.5969</v>
      </c>
      <c r="P77" s="8">
        <v>0.7903</v>
      </c>
      <c r="Q77" s="8">
        <v>0.572</v>
      </c>
      <c r="R77" s="8">
        <v>0.4671</v>
      </c>
      <c r="S77" s="8">
        <v>0.4149</v>
      </c>
      <c r="T77" s="8">
        <v>0.5787</v>
      </c>
      <c r="U77" s="8">
        <v>0.5462</v>
      </c>
      <c r="W77" s="8">
        <f t="shared" si="3"/>
        <v>0.393</v>
      </c>
      <c r="X77" s="8">
        <f t="shared" si="4"/>
        <v>0.494965</v>
      </c>
      <c r="Y77" s="8">
        <f>_xlfn.PERCENTILE.INC(B77:U77,0.5)</f>
        <v>0.46855</v>
      </c>
      <c r="Z77" s="8">
        <f t="shared" si="5"/>
        <v>0.7903</v>
      </c>
    </row>
    <row r="78" hidden="1" spans="1:26">
      <c r="A78" s="38" t="s">
        <v>174</v>
      </c>
      <c r="B78" s="8">
        <v>0.6172</v>
      </c>
      <c r="C78" s="8">
        <v>0.4643</v>
      </c>
      <c r="D78" s="8">
        <v>0.4235</v>
      </c>
      <c r="E78" s="8">
        <v>0.4466</v>
      </c>
      <c r="F78" s="8">
        <v>0.5928</v>
      </c>
      <c r="G78" s="8">
        <v>0.5207</v>
      </c>
      <c r="H78" s="8">
        <v>0.4582</v>
      </c>
      <c r="I78" s="8">
        <v>0.5968</v>
      </c>
      <c r="J78" s="8">
        <v>0.485</v>
      </c>
      <c r="K78" s="8">
        <v>0.5368</v>
      </c>
      <c r="L78" s="8">
        <v>0.4241</v>
      </c>
      <c r="M78" s="8">
        <v>0.3606</v>
      </c>
      <c r="N78" s="8">
        <v>0.4018</v>
      </c>
      <c r="O78" s="8">
        <v>0.7094</v>
      </c>
      <c r="P78" s="8">
        <v>0.4477</v>
      </c>
      <c r="Q78" s="8">
        <v>0.4277</v>
      </c>
      <c r="R78" s="8">
        <v>0.5982</v>
      </c>
      <c r="S78" s="8">
        <v>0.3593</v>
      </c>
      <c r="T78" s="8">
        <v>0.3822</v>
      </c>
      <c r="U78" s="8">
        <v>0.4371</v>
      </c>
      <c r="W78" s="8">
        <f t="shared" si="3"/>
        <v>0.3593</v>
      </c>
      <c r="X78" s="8">
        <f t="shared" si="4"/>
        <v>0.4845</v>
      </c>
      <c r="Y78" s="8">
        <f>_xlfn.PERCENTILE.INC(B78:U78,0.5)</f>
        <v>0.45295</v>
      </c>
      <c r="Z78" s="8">
        <f t="shared" si="5"/>
        <v>0.7094</v>
      </c>
    </row>
    <row r="79" hidden="1" spans="1:26">
      <c r="A79" s="38" t="s">
        <v>176</v>
      </c>
      <c r="B79" s="8">
        <v>0.3242</v>
      </c>
      <c r="C79" s="8">
        <v>0.3423</v>
      </c>
      <c r="D79" s="8">
        <v>0.4567</v>
      </c>
      <c r="E79" s="8">
        <v>0.4539</v>
      </c>
      <c r="F79" s="8">
        <v>0.3272</v>
      </c>
      <c r="G79" s="8">
        <v>0.4006</v>
      </c>
      <c r="H79" s="8">
        <v>0.3889</v>
      </c>
      <c r="I79" s="8">
        <v>0.2579</v>
      </c>
      <c r="J79" s="8">
        <v>0.2965</v>
      </c>
      <c r="K79" s="8">
        <v>0.2529</v>
      </c>
      <c r="L79" s="8">
        <v>0.483</v>
      </c>
      <c r="M79" s="8">
        <v>0.479</v>
      </c>
      <c r="N79" s="8">
        <v>0.5135</v>
      </c>
      <c r="O79" s="8">
        <v>0.2515</v>
      </c>
      <c r="P79" s="8">
        <v>0.3763</v>
      </c>
      <c r="Q79" s="8">
        <v>0.4314</v>
      </c>
      <c r="R79" s="8">
        <v>0.3117</v>
      </c>
      <c r="S79" s="8">
        <v>0.462</v>
      </c>
      <c r="T79" s="8">
        <v>0.5184</v>
      </c>
      <c r="U79" s="8">
        <v>0.4944</v>
      </c>
      <c r="W79" s="8">
        <f t="shared" si="3"/>
        <v>0.2515</v>
      </c>
      <c r="X79" s="8">
        <f t="shared" si="4"/>
        <v>0.391115</v>
      </c>
      <c r="Y79" s="8">
        <f>_xlfn.PERCENTILE.INC(B79:U79,0.5)</f>
        <v>0.39475</v>
      </c>
      <c r="Z79" s="8">
        <f t="shared" si="5"/>
        <v>0.5184</v>
      </c>
    </row>
    <row r="80" hidden="1" spans="1:26">
      <c r="A80" s="38" t="s">
        <v>178</v>
      </c>
      <c r="B80" s="8">
        <v>0.0587</v>
      </c>
      <c r="C80" s="8">
        <v>0.1933</v>
      </c>
      <c r="D80" s="8">
        <v>0.1198</v>
      </c>
      <c r="E80" s="8">
        <v>0.0995</v>
      </c>
      <c r="F80" s="8">
        <v>0.08</v>
      </c>
      <c r="G80" s="8">
        <v>0.0787</v>
      </c>
      <c r="H80" s="8">
        <v>0.1529</v>
      </c>
      <c r="I80" s="8">
        <v>0.1453</v>
      </c>
      <c r="J80" s="8">
        <v>0.2185</v>
      </c>
      <c r="K80" s="8">
        <v>0.2103</v>
      </c>
      <c r="L80" s="8">
        <v>0.0929</v>
      </c>
      <c r="M80" s="8">
        <v>0.1604</v>
      </c>
      <c r="N80" s="8">
        <v>0.0847</v>
      </c>
      <c r="O80" s="8">
        <v>0.0391</v>
      </c>
      <c r="P80" s="8">
        <v>0.1761</v>
      </c>
      <c r="Q80" s="8">
        <v>0.1408</v>
      </c>
      <c r="R80" s="8">
        <v>0.0902</v>
      </c>
      <c r="S80" s="8">
        <v>0.1787</v>
      </c>
      <c r="T80" s="8">
        <v>0.0994</v>
      </c>
      <c r="U80" s="8">
        <v>0.0686</v>
      </c>
      <c r="W80" s="8">
        <f t="shared" si="3"/>
        <v>0.0391</v>
      </c>
      <c r="X80" s="8">
        <f t="shared" si="4"/>
        <v>0.124395</v>
      </c>
      <c r="Y80" s="8">
        <f>_xlfn.PERCENTILE.INC(B80:U80,0.5)</f>
        <v>0.10965</v>
      </c>
      <c r="Z80" s="8">
        <f t="shared" si="5"/>
        <v>0.2185</v>
      </c>
    </row>
    <row r="81" hidden="1" spans="1:26">
      <c r="A81" s="38" t="s">
        <v>180</v>
      </c>
      <c r="B81" s="8">
        <v>0.3588</v>
      </c>
      <c r="C81" s="8">
        <v>0.3276</v>
      </c>
      <c r="D81" s="8">
        <v>0.4025</v>
      </c>
      <c r="E81" s="8">
        <v>0.5202</v>
      </c>
      <c r="F81" s="8">
        <v>0.53</v>
      </c>
      <c r="G81" s="8">
        <v>0.6264</v>
      </c>
      <c r="H81" s="8">
        <v>0.5361</v>
      </c>
      <c r="I81" s="8">
        <v>0.565</v>
      </c>
      <c r="J81" s="8">
        <v>0.9753</v>
      </c>
      <c r="K81" s="8">
        <v>0.359</v>
      </c>
      <c r="L81" s="8">
        <v>0.5917</v>
      </c>
      <c r="M81" s="8">
        <v>0.9614</v>
      </c>
      <c r="N81" s="8">
        <v>0.552</v>
      </c>
      <c r="O81" s="8">
        <v>0.5549</v>
      </c>
      <c r="P81" s="8">
        <v>0.5793</v>
      </c>
      <c r="Q81" s="8">
        <v>0.4876</v>
      </c>
      <c r="R81" s="8">
        <v>0.3926</v>
      </c>
      <c r="S81" s="8">
        <v>0.2808</v>
      </c>
      <c r="T81" s="8">
        <v>0.6449</v>
      </c>
      <c r="U81" s="8">
        <v>0.5274</v>
      </c>
      <c r="W81" s="8">
        <f t="shared" si="3"/>
        <v>0.2808</v>
      </c>
      <c r="X81" s="8">
        <f t="shared" si="4"/>
        <v>0.538675</v>
      </c>
      <c r="Y81" s="8">
        <f>_xlfn.PERCENTILE.INC(B81:U81,0.5)</f>
        <v>0.53305</v>
      </c>
      <c r="Z81" s="8">
        <f t="shared" si="5"/>
        <v>0.9753</v>
      </c>
    </row>
    <row r="82" hidden="1" spans="1:26">
      <c r="A82" s="38" t="s">
        <v>182</v>
      </c>
      <c r="B82" s="8">
        <v>0.7235</v>
      </c>
      <c r="C82" s="8">
        <v>0.6935</v>
      </c>
      <c r="D82" s="8">
        <v>0.1517</v>
      </c>
      <c r="E82" s="8">
        <v>0.6497</v>
      </c>
      <c r="F82" s="8">
        <v>0.2969</v>
      </c>
      <c r="G82" s="8">
        <v>0.2866</v>
      </c>
      <c r="H82" s="8">
        <v>0.6442</v>
      </c>
      <c r="I82" s="8">
        <v>0.2873</v>
      </c>
      <c r="J82" s="8">
        <v>0.1488</v>
      </c>
      <c r="K82" s="8">
        <v>0.2579</v>
      </c>
      <c r="L82" s="8">
        <v>0.4135</v>
      </c>
      <c r="M82" s="8">
        <v>0.2138</v>
      </c>
      <c r="N82" s="8">
        <v>0.2155</v>
      </c>
      <c r="O82" s="8">
        <v>0.5511</v>
      </c>
      <c r="P82" s="8">
        <v>0.2413</v>
      </c>
      <c r="Q82" s="8">
        <v>0.3494</v>
      </c>
      <c r="R82" s="8">
        <v>0.831</v>
      </c>
      <c r="S82" s="8">
        <v>0.5651</v>
      </c>
      <c r="T82" s="8">
        <v>0.2087</v>
      </c>
      <c r="U82" s="8">
        <v>0.6966</v>
      </c>
      <c r="W82" s="8">
        <f t="shared" si="3"/>
        <v>0.1488</v>
      </c>
      <c r="X82" s="8">
        <f t="shared" si="4"/>
        <v>0.421305</v>
      </c>
      <c r="Y82" s="8">
        <f>_xlfn.PERCENTILE.INC(B82:U82,0.5)</f>
        <v>0.32315</v>
      </c>
      <c r="Z82" s="8">
        <f t="shared" si="5"/>
        <v>0.831</v>
      </c>
    </row>
    <row r="83" hidden="1" spans="1:26">
      <c r="A83" s="38" t="s">
        <v>184</v>
      </c>
      <c r="B83" s="8">
        <v>0.2596</v>
      </c>
      <c r="C83" s="8">
        <v>0.2272</v>
      </c>
      <c r="D83" s="8">
        <v>0.0611</v>
      </c>
      <c r="E83" s="8">
        <v>0.338</v>
      </c>
      <c r="F83" s="8">
        <v>0.1573</v>
      </c>
      <c r="G83" s="8">
        <v>0.1795</v>
      </c>
      <c r="H83" s="8">
        <v>0.3453</v>
      </c>
      <c r="I83" s="8">
        <v>0.1623</v>
      </c>
      <c r="J83" s="8">
        <v>0.1452</v>
      </c>
      <c r="K83" s="8">
        <v>0.0926</v>
      </c>
      <c r="L83" s="8">
        <v>0.2447</v>
      </c>
      <c r="M83" s="8">
        <v>0.2055</v>
      </c>
      <c r="N83" s="8">
        <v>0.1189</v>
      </c>
      <c r="O83" s="8">
        <v>0.3058</v>
      </c>
      <c r="P83" s="8">
        <v>0.1398</v>
      </c>
      <c r="Q83" s="8">
        <v>0.1704</v>
      </c>
      <c r="R83" s="8">
        <v>0.3263</v>
      </c>
      <c r="S83" s="8">
        <v>0.1587</v>
      </c>
      <c r="T83" s="8">
        <v>0.1346</v>
      </c>
      <c r="U83" s="8">
        <v>0.3674</v>
      </c>
      <c r="W83" s="8">
        <f t="shared" si="3"/>
        <v>0.0611</v>
      </c>
      <c r="X83" s="8">
        <f t="shared" si="4"/>
        <v>0.20701</v>
      </c>
      <c r="Y83" s="8">
        <f>_xlfn.PERCENTILE.INC(B83:U83,0.5)</f>
        <v>0.17495</v>
      </c>
      <c r="Z83" s="8">
        <f t="shared" si="5"/>
        <v>0.3674</v>
      </c>
    </row>
    <row r="84" hidden="1" spans="1:26">
      <c r="A84" s="38" t="s">
        <v>186</v>
      </c>
      <c r="B84" s="8">
        <v>0.4103</v>
      </c>
      <c r="C84" s="8">
        <v>0.4393</v>
      </c>
      <c r="D84" s="8">
        <v>0.5</v>
      </c>
      <c r="E84" s="8">
        <v>0.4308</v>
      </c>
      <c r="F84" s="8">
        <v>0.8185</v>
      </c>
      <c r="G84" s="8">
        <v>0.6094</v>
      </c>
      <c r="H84" s="8">
        <v>0.4103</v>
      </c>
      <c r="I84" s="8">
        <v>0.5723</v>
      </c>
      <c r="J84" s="8">
        <v>0.4308</v>
      </c>
      <c r="K84" s="8">
        <v>0.4145</v>
      </c>
      <c r="L84" s="8">
        <v>0.55</v>
      </c>
      <c r="M84" s="8">
        <v>0.5647</v>
      </c>
      <c r="N84" s="8">
        <v>0.346</v>
      </c>
      <c r="O84" s="8">
        <v>0.5</v>
      </c>
      <c r="P84" s="8">
        <v>0.8646</v>
      </c>
      <c r="Q84" s="8">
        <v>0.4083</v>
      </c>
      <c r="R84" s="8">
        <v>0.7302</v>
      </c>
      <c r="S84" s="8">
        <v>0.4583</v>
      </c>
      <c r="T84" s="8">
        <v>0.9458</v>
      </c>
      <c r="U84" s="8">
        <v>0.89</v>
      </c>
      <c r="W84" s="8">
        <f t="shared" si="3"/>
        <v>0.346</v>
      </c>
      <c r="X84" s="8">
        <f t="shared" si="4"/>
        <v>0.564705</v>
      </c>
      <c r="Y84" s="8">
        <f>_xlfn.PERCENTILE.INC(B84:U84,0.5)</f>
        <v>0.5</v>
      </c>
      <c r="Z84" s="8">
        <f t="shared" si="5"/>
        <v>0.9458</v>
      </c>
    </row>
    <row r="85" hidden="1" spans="1:26">
      <c r="A85" s="38" t="s">
        <v>188</v>
      </c>
      <c r="B85" s="8">
        <v>0.3478</v>
      </c>
      <c r="C85" s="8">
        <v>0.3561</v>
      </c>
      <c r="D85" s="8">
        <v>0.1458</v>
      </c>
      <c r="E85" s="8">
        <v>0.4841</v>
      </c>
      <c r="F85" s="8">
        <v>0.4227</v>
      </c>
      <c r="G85" s="8">
        <v>0.3</v>
      </c>
      <c r="H85" s="8">
        <v>0.1724</v>
      </c>
      <c r="I85" s="8">
        <v>0.3966</v>
      </c>
      <c r="J85" s="8">
        <v>0.198</v>
      </c>
      <c r="K85" s="8">
        <v>0.2865</v>
      </c>
      <c r="L85" s="8">
        <v>0.9722</v>
      </c>
      <c r="M85" s="8">
        <v>0.9101</v>
      </c>
      <c r="N85" s="8">
        <v>0.494</v>
      </c>
      <c r="O85" s="8">
        <v>0.3596</v>
      </c>
      <c r="P85" s="8">
        <v>0.4849</v>
      </c>
      <c r="Q85" s="8">
        <v>0.1783</v>
      </c>
      <c r="R85" s="8">
        <v>0.3746</v>
      </c>
      <c r="S85" s="8">
        <v>0.2636</v>
      </c>
      <c r="T85" s="8">
        <v>0.2581</v>
      </c>
      <c r="U85" s="8">
        <v>0.6317</v>
      </c>
      <c r="W85" s="8">
        <f t="shared" si="3"/>
        <v>0.1458</v>
      </c>
      <c r="X85" s="8">
        <f t="shared" si="4"/>
        <v>0.401855</v>
      </c>
      <c r="Y85" s="8">
        <f>_xlfn.PERCENTILE.INC(B85:U85,0.5)</f>
        <v>0.35785</v>
      </c>
      <c r="Z85" s="8">
        <f t="shared" si="5"/>
        <v>0.9722</v>
      </c>
    </row>
    <row r="86" hidden="1" spans="1:26">
      <c r="A86" s="38" t="s">
        <v>190</v>
      </c>
      <c r="B86" s="6">
        <v>2.3883</v>
      </c>
      <c r="C86" s="6">
        <v>3.3271</v>
      </c>
      <c r="D86" s="6">
        <v>1.981</v>
      </c>
      <c r="E86" s="6">
        <v>1.8333</v>
      </c>
      <c r="F86" s="6">
        <v>3.825</v>
      </c>
      <c r="G86" s="6">
        <v>4.6063</v>
      </c>
      <c r="H86" s="6">
        <v>1.6974</v>
      </c>
      <c r="I86" s="6">
        <v>3.6487</v>
      </c>
      <c r="J86" s="6">
        <v>3.1</v>
      </c>
      <c r="K86" s="6">
        <v>2.4565</v>
      </c>
      <c r="L86" s="6">
        <v>2.7641</v>
      </c>
      <c r="M86" s="6">
        <v>2.6383</v>
      </c>
      <c r="N86" s="6">
        <v>1.3</v>
      </c>
      <c r="O86" s="6">
        <v>2.5356</v>
      </c>
      <c r="P86" s="6">
        <v>1.725</v>
      </c>
      <c r="Q86" s="6">
        <v>2.8333</v>
      </c>
      <c r="R86" s="6">
        <v>3.9</v>
      </c>
      <c r="S86" s="6">
        <v>3.5074</v>
      </c>
      <c r="T86" s="6">
        <v>2.0778</v>
      </c>
      <c r="U86" s="6">
        <v>1.6792</v>
      </c>
      <c r="W86" s="6">
        <f t="shared" si="3"/>
        <v>1.3</v>
      </c>
      <c r="X86" s="6">
        <f t="shared" si="4"/>
        <v>2.691215</v>
      </c>
      <c r="Y86" s="6">
        <f>_xlfn.PERCENTILE.INC(B86:U86,0.5)</f>
        <v>2.58695</v>
      </c>
      <c r="Z86" s="6">
        <f t="shared" si="5"/>
        <v>4.6063</v>
      </c>
    </row>
    <row r="87" spans="1:26">
      <c r="A87" s="31" t="s">
        <v>192</v>
      </c>
      <c r="B87" s="7">
        <v>40311.5827</v>
      </c>
      <c r="C87" s="7">
        <v>37339.7635</v>
      </c>
      <c r="D87" s="7">
        <v>29143.149</v>
      </c>
      <c r="E87" s="7">
        <v>33526.0007</v>
      </c>
      <c r="F87" s="7">
        <v>29954.1432</v>
      </c>
      <c r="G87" s="7">
        <v>42563.532</v>
      </c>
      <c r="H87" s="7">
        <v>37498.3173</v>
      </c>
      <c r="I87" s="7">
        <v>146304.0833</v>
      </c>
      <c r="J87" s="7">
        <v>36075.1343</v>
      </c>
      <c r="K87" s="7">
        <v>35065.7427</v>
      </c>
      <c r="L87" s="7">
        <v>23844.2832</v>
      </c>
      <c r="M87" s="7">
        <v>50121.6014</v>
      </c>
      <c r="N87" s="7">
        <v>20399.1539</v>
      </c>
      <c r="O87" s="7">
        <v>41842.4514</v>
      </c>
      <c r="P87" s="7">
        <v>66283.3011</v>
      </c>
      <c r="Q87" s="7">
        <v>58097.438</v>
      </c>
      <c r="R87" s="7">
        <v>39769.3333</v>
      </c>
      <c r="S87" s="7">
        <v>20558.4657</v>
      </c>
      <c r="T87" s="7">
        <v>64259.6971</v>
      </c>
      <c r="U87" s="7">
        <v>65916.545</v>
      </c>
      <c r="W87" s="7">
        <f t="shared" si="3"/>
        <v>20399.1539</v>
      </c>
      <c r="X87" s="7">
        <f t="shared" si="4"/>
        <v>45943.68594</v>
      </c>
      <c r="Y87" s="7">
        <f>_xlfn.PERCENTILE.INC(B87:U87,0.5)</f>
        <v>38633.8253</v>
      </c>
      <c r="Z87" s="7">
        <f t="shared" si="5"/>
        <v>146304.0833</v>
      </c>
    </row>
    <row r="88" hidden="1" spans="1:26">
      <c r="A88" s="38" t="s">
        <v>194</v>
      </c>
      <c r="B88" s="7">
        <v>13023.8291</v>
      </c>
      <c r="C88" s="7">
        <v>15884.205</v>
      </c>
      <c r="D88" s="7">
        <v>12038.6</v>
      </c>
      <c r="E88" s="7">
        <v>15504.55</v>
      </c>
      <c r="F88" s="7">
        <v>4410.9117</v>
      </c>
      <c r="G88" s="7">
        <v>14408.37</v>
      </c>
      <c r="H88" s="7">
        <v>6722.8318</v>
      </c>
      <c r="I88" s="7">
        <v>61308.1429</v>
      </c>
      <c r="J88" s="7">
        <v>8476.6667</v>
      </c>
      <c r="K88" s="7">
        <v>18071.1095</v>
      </c>
      <c r="L88" s="7">
        <v>4869.7529</v>
      </c>
      <c r="M88" s="7">
        <v>18424.889</v>
      </c>
      <c r="N88" s="7">
        <v>3357.405</v>
      </c>
      <c r="O88" s="7">
        <v>3182.018</v>
      </c>
      <c r="P88" s="7">
        <v>13355.7</v>
      </c>
      <c r="Q88" s="7">
        <v>6864.935</v>
      </c>
      <c r="R88" s="7">
        <v>11846.4</v>
      </c>
      <c r="S88" s="7">
        <v>3208.228</v>
      </c>
      <c r="T88" s="7">
        <v>6240.85</v>
      </c>
      <c r="U88" s="7">
        <v>19392.1133</v>
      </c>
      <c r="W88" s="7">
        <f t="shared" si="3"/>
        <v>3182.018</v>
      </c>
      <c r="X88" s="7">
        <f t="shared" si="4"/>
        <v>13029.575395</v>
      </c>
      <c r="Y88" s="7">
        <f>_xlfn.PERCENTILE.INC(B88:U88,0.5)</f>
        <v>11942.5</v>
      </c>
      <c r="Z88" s="7">
        <f t="shared" si="5"/>
        <v>61308.1429</v>
      </c>
    </row>
    <row r="89" hidden="1" spans="1:26">
      <c r="A89" s="38" t="s">
        <v>196</v>
      </c>
      <c r="B89" s="7">
        <v>9926.8</v>
      </c>
      <c r="C89" s="7">
        <v>5737.1133</v>
      </c>
      <c r="D89" s="7">
        <v>9304</v>
      </c>
      <c r="E89" s="7">
        <v>21823.0267</v>
      </c>
      <c r="F89" s="7">
        <v>11269.23</v>
      </c>
      <c r="G89" s="7">
        <v>25755.8467</v>
      </c>
      <c r="H89" s="7">
        <v>0</v>
      </c>
      <c r="I89" s="7">
        <v>54978.3333</v>
      </c>
      <c r="J89" s="7">
        <v>6407.6667</v>
      </c>
      <c r="K89" s="7">
        <v>11429.155</v>
      </c>
      <c r="L89" s="7">
        <v>19805.6717</v>
      </c>
      <c r="M89" s="7">
        <v>13676.496</v>
      </c>
      <c r="N89" s="7">
        <v>6785.51</v>
      </c>
      <c r="O89" s="7">
        <v>24869.7433</v>
      </c>
      <c r="P89" s="7">
        <v>17355.685</v>
      </c>
      <c r="Q89" s="7">
        <v>7335.9333</v>
      </c>
      <c r="R89" s="7">
        <v>10675.6667</v>
      </c>
      <c r="S89" s="7">
        <v>18195.5343</v>
      </c>
      <c r="T89" s="7">
        <v>4477.465</v>
      </c>
      <c r="U89" s="7">
        <v>33257.5575</v>
      </c>
      <c r="W89" s="7">
        <f t="shared" si="3"/>
        <v>0</v>
      </c>
      <c r="X89" s="7">
        <f t="shared" si="4"/>
        <v>15653.321725</v>
      </c>
      <c r="Y89" s="7">
        <f>_xlfn.PERCENTILE.INC(B89:U89,0.5)</f>
        <v>11349.1925</v>
      </c>
      <c r="Z89" s="7">
        <f t="shared" si="5"/>
        <v>54978.3333</v>
      </c>
    </row>
    <row r="90" hidden="1" spans="1:26">
      <c r="A90" s="38" t="s">
        <v>198</v>
      </c>
      <c r="B90" s="7">
        <v>24250.02</v>
      </c>
      <c r="C90" s="7">
        <v>15877.2583</v>
      </c>
      <c r="D90" s="7">
        <v>10658.6667</v>
      </c>
      <c r="E90" s="7">
        <v>19442.862</v>
      </c>
      <c r="F90" s="7">
        <v>15557.645</v>
      </c>
      <c r="G90" s="7">
        <v>43181.8333</v>
      </c>
      <c r="H90" s="7">
        <v>0</v>
      </c>
      <c r="I90" s="7">
        <v>53641.5</v>
      </c>
      <c r="J90" s="7">
        <v>24988</v>
      </c>
      <c r="K90" s="7">
        <v>13751.6657</v>
      </c>
      <c r="L90" s="7">
        <v>16013.3413</v>
      </c>
      <c r="M90" s="7">
        <v>30030.1833</v>
      </c>
      <c r="N90" s="7">
        <v>11371.4217</v>
      </c>
      <c r="O90" s="7">
        <v>2405.4575</v>
      </c>
      <c r="P90" s="7">
        <v>44245.35</v>
      </c>
      <c r="Q90" s="7">
        <v>13755.495</v>
      </c>
      <c r="R90" s="7">
        <v>2687.75</v>
      </c>
      <c r="S90" s="7">
        <v>5058.2525</v>
      </c>
      <c r="T90" s="7">
        <v>0</v>
      </c>
      <c r="U90" s="7">
        <v>34547.385</v>
      </c>
      <c r="W90" s="7">
        <f t="shared" si="3"/>
        <v>0</v>
      </c>
      <c r="X90" s="7">
        <f t="shared" si="4"/>
        <v>19073.204365</v>
      </c>
      <c r="Y90" s="7">
        <f>_xlfn.PERCENTILE.INC(B90:U90,0.5)</f>
        <v>15717.45165</v>
      </c>
      <c r="Z90" s="7">
        <f t="shared" si="5"/>
        <v>53641.5</v>
      </c>
    </row>
    <row r="91" hidden="1" spans="1:26">
      <c r="A91" s="38" t="s">
        <v>200</v>
      </c>
      <c r="B91" s="7">
        <v>68812.6075</v>
      </c>
      <c r="C91" s="7">
        <v>57409.172</v>
      </c>
      <c r="D91" s="7">
        <v>67644.5</v>
      </c>
      <c r="E91" s="7">
        <v>50390.4867</v>
      </c>
      <c r="F91" s="7">
        <v>55387.82</v>
      </c>
      <c r="G91" s="7">
        <v>139165.925</v>
      </c>
      <c r="H91" s="7">
        <v>84945.335</v>
      </c>
      <c r="I91" s="7">
        <v>77277.375</v>
      </c>
      <c r="J91" s="7">
        <v>52039.3333</v>
      </c>
      <c r="K91" s="7">
        <v>11465.872</v>
      </c>
      <c r="L91" s="7">
        <v>40223.12</v>
      </c>
      <c r="M91" s="7">
        <v>72596.884</v>
      </c>
      <c r="N91" s="7">
        <v>37979.4133</v>
      </c>
      <c r="O91" s="7">
        <v>108390.25</v>
      </c>
      <c r="P91" s="7">
        <v>78262.1533</v>
      </c>
      <c r="Q91" s="7">
        <v>86154.3775</v>
      </c>
      <c r="R91" s="7">
        <v>56837.75</v>
      </c>
      <c r="S91" s="7">
        <v>45835.935</v>
      </c>
      <c r="T91" s="7">
        <v>100634.7</v>
      </c>
      <c r="U91" s="7">
        <v>207894.12</v>
      </c>
      <c r="W91" s="7">
        <f t="shared" si="3"/>
        <v>11465.872</v>
      </c>
      <c r="X91" s="7">
        <f t="shared" si="4"/>
        <v>74967.35648</v>
      </c>
      <c r="Y91" s="7">
        <f>_xlfn.PERCENTILE.INC(B91:U91,0.5)</f>
        <v>68228.55375</v>
      </c>
      <c r="Z91" s="7">
        <f t="shared" si="5"/>
        <v>207894.12</v>
      </c>
    </row>
    <row r="92" hidden="1" spans="1:26">
      <c r="A92" s="38" t="s">
        <v>202</v>
      </c>
      <c r="B92" s="6">
        <v>95.9939</v>
      </c>
      <c r="C92" s="6">
        <v>109.253</v>
      </c>
      <c r="D92" s="6">
        <v>63.1748</v>
      </c>
      <c r="E92" s="6">
        <v>58.2902</v>
      </c>
      <c r="F92" s="6">
        <v>60.83</v>
      </c>
      <c r="G92" s="6">
        <v>40.2536</v>
      </c>
      <c r="H92" s="6">
        <v>36.9358</v>
      </c>
      <c r="I92" s="6">
        <v>43.1133</v>
      </c>
      <c r="J92" s="6">
        <v>106.2065</v>
      </c>
      <c r="K92" s="6">
        <v>46.0914</v>
      </c>
      <c r="L92" s="6">
        <v>56.7508</v>
      </c>
      <c r="M92" s="6">
        <v>60.6088</v>
      </c>
      <c r="N92" s="6">
        <v>120.0418</v>
      </c>
      <c r="O92" s="6">
        <v>25.9736</v>
      </c>
      <c r="P92" s="6">
        <v>46.5437</v>
      </c>
      <c r="Q92" s="6">
        <v>90.8337</v>
      </c>
      <c r="R92" s="6">
        <v>75.7142</v>
      </c>
      <c r="S92" s="6">
        <v>81.1418</v>
      </c>
      <c r="T92" s="6">
        <v>127.279</v>
      </c>
      <c r="U92" s="6">
        <v>96.4937</v>
      </c>
      <c r="W92" s="6">
        <f t="shared" si="3"/>
        <v>25.9736</v>
      </c>
      <c r="X92" s="6">
        <f t="shared" si="4"/>
        <v>72.07618</v>
      </c>
      <c r="Y92" s="6">
        <f>_xlfn.PERCENTILE.INC(B92:U92,0.5)</f>
        <v>62.0024</v>
      </c>
      <c r="Z92" s="6">
        <f t="shared" si="5"/>
        <v>127.279</v>
      </c>
    </row>
    <row r="93" hidden="1" spans="1:26">
      <c r="A93" s="38" t="s">
        <v>204</v>
      </c>
      <c r="B93" s="8">
        <v>0.7154</v>
      </c>
      <c r="C93" s="8">
        <v>0.5778</v>
      </c>
      <c r="D93" s="8">
        <v>0.4415</v>
      </c>
      <c r="E93" s="8">
        <v>0.5794</v>
      </c>
      <c r="F93" s="8">
        <v>0.587</v>
      </c>
      <c r="G93" s="8">
        <v>0.8581</v>
      </c>
      <c r="H93" s="8">
        <v>0.7586</v>
      </c>
      <c r="I93" s="8">
        <v>0.1828</v>
      </c>
      <c r="J93" s="8">
        <v>0.7771</v>
      </c>
      <c r="K93" s="8">
        <v>0.5772</v>
      </c>
      <c r="L93" s="8">
        <v>0.7004</v>
      </c>
      <c r="M93" s="8">
        <v>0.9137</v>
      </c>
      <c r="N93" s="8">
        <v>0.4997</v>
      </c>
      <c r="O93" s="8">
        <v>0.6963</v>
      </c>
      <c r="P93" s="8">
        <v>0.6238</v>
      </c>
      <c r="Q93" s="8">
        <v>0.7094</v>
      </c>
      <c r="R93" s="8">
        <v>0.5194</v>
      </c>
      <c r="S93" s="8">
        <v>0.6938</v>
      </c>
      <c r="T93" s="8">
        <v>0.4872</v>
      </c>
      <c r="U93" s="8">
        <v>0.8681</v>
      </c>
      <c r="W93" s="8">
        <f t="shared" si="3"/>
        <v>0.1828</v>
      </c>
      <c r="X93" s="8">
        <f t="shared" si="4"/>
        <v>0.638335</v>
      </c>
      <c r="Y93" s="8">
        <f>_xlfn.PERCENTILE.INC(B93:U93,0.5)</f>
        <v>0.6588</v>
      </c>
      <c r="Z93" s="8">
        <f t="shared" si="5"/>
        <v>0.9137</v>
      </c>
    </row>
    <row r="94" hidden="1" spans="1:26">
      <c r="A94" s="38" t="s">
        <v>206</v>
      </c>
      <c r="B94" s="8">
        <v>0.0451</v>
      </c>
      <c r="C94" s="8">
        <v>0.0705</v>
      </c>
      <c r="D94" s="8">
        <v>0.1797</v>
      </c>
      <c r="E94" s="8">
        <v>0.1183</v>
      </c>
      <c r="F94" s="8">
        <v>0.2436</v>
      </c>
      <c r="G94" s="8">
        <v>0.0557</v>
      </c>
      <c r="H94" s="8">
        <v>0.0945</v>
      </c>
      <c r="I94" s="8">
        <v>0.3391</v>
      </c>
      <c r="J94" s="8">
        <v>0.0915</v>
      </c>
      <c r="K94" s="8">
        <v>0.2151</v>
      </c>
      <c r="L94" s="8">
        <v>0.1326</v>
      </c>
      <c r="M94" s="8">
        <v>0.0418</v>
      </c>
      <c r="N94" s="8">
        <v>0.1328</v>
      </c>
      <c r="O94" s="8">
        <v>0.1593</v>
      </c>
      <c r="P94" s="8">
        <v>0.1348</v>
      </c>
      <c r="Q94" s="8">
        <v>0.1139</v>
      </c>
      <c r="R94" s="8">
        <v>0.0797</v>
      </c>
      <c r="S94" s="8">
        <v>0.1234</v>
      </c>
      <c r="T94" s="8">
        <v>0.4015</v>
      </c>
      <c r="U94" s="8">
        <v>0.0629</v>
      </c>
      <c r="W94" s="8">
        <f t="shared" si="3"/>
        <v>0.0418</v>
      </c>
      <c r="X94" s="8">
        <f t="shared" si="4"/>
        <v>0.14179</v>
      </c>
      <c r="Y94" s="8">
        <f>_xlfn.PERCENTILE.INC(B94:U94,0.5)</f>
        <v>0.12085</v>
      </c>
      <c r="Z94" s="8">
        <f t="shared" si="5"/>
        <v>0.4015</v>
      </c>
    </row>
    <row r="95" hidden="1" spans="1:26">
      <c r="A95" s="38" t="s">
        <v>208</v>
      </c>
      <c r="B95" s="8">
        <v>0.0607</v>
      </c>
      <c r="C95" s="8">
        <v>0.0893</v>
      </c>
      <c r="D95" s="8">
        <v>0.1641</v>
      </c>
      <c r="E95" s="8">
        <v>0.1547</v>
      </c>
      <c r="F95" s="8">
        <v>0.06</v>
      </c>
      <c r="G95" s="8">
        <v>0.0467</v>
      </c>
      <c r="H95" s="8">
        <v>0.0495</v>
      </c>
      <c r="I95" s="8">
        <v>0.2684</v>
      </c>
      <c r="J95" s="8">
        <v>0.0726</v>
      </c>
      <c r="K95" s="8">
        <v>0.2077</v>
      </c>
      <c r="L95" s="8">
        <v>0.1017</v>
      </c>
      <c r="M95" s="8">
        <v>0.0209</v>
      </c>
      <c r="N95" s="8">
        <v>0.141</v>
      </c>
      <c r="O95" s="8">
        <v>0.0902</v>
      </c>
      <c r="P95" s="8">
        <v>0.0896</v>
      </c>
      <c r="Q95" s="8">
        <v>0.1143</v>
      </c>
      <c r="R95" s="8">
        <v>0.0846</v>
      </c>
      <c r="S95" s="8">
        <v>0.0781</v>
      </c>
      <c r="T95" s="8">
        <v>0.0477</v>
      </c>
      <c r="U95" s="8">
        <v>0.0357</v>
      </c>
      <c r="W95" s="8">
        <f t="shared" si="3"/>
        <v>0.0209</v>
      </c>
      <c r="X95" s="8">
        <f t="shared" si="4"/>
        <v>0.098875</v>
      </c>
      <c r="Y95" s="8">
        <f>_xlfn.PERCENTILE.INC(B95:U95,0.5)</f>
        <v>0.08695</v>
      </c>
      <c r="Z95" s="8">
        <f t="shared" si="5"/>
        <v>0.2684</v>
      </c>
    </row>
    <row r="96" hidden="1" spans="1:26">
      <c r="A96" s="38" t="s">
        <v>210</v>
      </c>
      <c r="B96" s="8">
        <v>0.1788</v>
      </c>
      <c r="C96" s="8">
        <v>0.2624</v>
      </c>
      <c r="D96" s="8">
        <v>0.2148</v>
      </c>
      <c r="E96" s="8">
        <v>0.1476</v>
      </c>
      <c r="F96" s="8">
        <v>0.1094</v>
      </c>
      <c r="G96" s="8">
        <v>0.0395</v>
      </c>
      <c r="H96" s="8">
        <v>0.0975</v>
      </c>
      <c r="I96" s="8">
        <v>0.2097</v>
      </c>
      <c r="J96" s="8">
        <v>0.0588</v>
      </c>
      <c r="K96" s="8">
        <v>0</v>
      </c>
      <c r="L96" s="8">
        <v>0.0652</v>
      </c>
      <c r="M96" s="8">
        <v>0.0236</v>
      </c>
      <c r="N96" s="8">
        <v>0.2265</v>
      </c>
      <c r="O96" s="8">
        <v>0.0543</v>
      </c>
      <c r="P96" s="8">
        <v>0.1518</v>
      </c>
      <c r="Q96" s="8">
        <v>0.0623</v>
      </c>
      <c r="R96" s="8">
        <v>0.3163</v>
      </c>
      <c r="S96" s="8">
        <v>0.1047</v>
      </c>
      <c r="T96" s="8">
        <v>0.0636</v>
      </c>
      <c r="U96" s="8">
        <v>0.0333</v>
      </c>
      <c r="W96" s="8">
        <f t="shared" si="3"/>
        <v>0</v>
      </c>
      <c r="X96" s="8">
        <f t="shared" si="4"/>
        <v>0.121005</v>
      </c>
      <c r="Y96" s="8">
        <f>_xlfn.PERCENTILE.INC(B96:U96,0.5)</f>
        <v>0.1011</v>
      </c>
      <c r="Z96" s="8">
        <f t="shared" si="5"/>
        <v>0.3163</v>
      </c>
    </row>
    <row r="97" hidden="1" spans="1:26">
      <c r="A97" s="38" t="s">
        <v>212</v>
      </c>
      <c r="B97" s="7">
        <v>28.5928</v>
      </c>
      <c r="C97" s="7">
        <v>94.9811</v>
      </c>
      <c r="D97" s="7">
        <v>96.3174</v>
      </c>
      <c r="E97" s="7">
        <v>47.4374</v>
      </c>
      <c r="F97" s="7">
        <v>45.6231</v>
      </c>
      <c r="G97" s="7">
        <v>31.4544</v>
      </c>
      <c r="H97" s="7">
        <v>172.0206</v>
      </c>
      <c r="I97" s="7">
        <v>202.945</v>
      </c>
      <c r="J97" s="7">
        <v>120.6183</v>
      </c>
      <c r="K97" s="7">
        <v>133.6794</v>
      </c>
      <c r="L97" s="7">
        <v>58.7071</v>
      </c>
      <c r="M97" s="7">
        <v>116.8452</v>
      </c>
      <c r="N97" s="7">
        <v>53.1775</v>
      </c>
      <c r="O97" s="7">
        <v>29.4457</v>
      </c>
      <c r="P97" s="7">
        <v>248.0111</v>
      </c>
      <c r="Q97" s="7">
        <v>130.3928</v>
      </c>
      <c r="R97" s="7">
        <v>21.1889</v>
      </c>
      <c r="S97" s="7">
        <v>144.7677</v>
      </c>
      <c r="T97" s="7">
        <v>63.3759</v>
      </c>
      <c r="U97" s="7">
        <v>39.8525</v>
      </c>
      <c r="W97" s="7">
        <f t="shared" si="3"/>
        <v>21.1889</v>
      </c>
      <c r="X97" s="7">
        <f t="shared" si="4"/>
        <v>93.971695</v>
      </c>
      <c r="Y97" s="7">
        <f>_xlfn.PERCENTILE.INC(B97:U97,0.5)</f>
        <v>79.1785</v>
      </c>
      <c r="Z97" s="7">
        <f t="shared" si="5"/>
        <v>248.0111</v>
      </c>
    </row>
    <row r="98" hidden="1" spans="1:26">
      <c r="A98" s="38" t="s">
        <v>214</v>
      </c>
      <c r="B98" s="8">
        <v>0.4295</v>
      </c>
      <c r="C98" s="8">
        <v>0.3982</v>
      </c>
      <c r="D98" s="8">
        <v>0.5595</v>
      </c>
      <c r="E98" s="8">
        <v>0.3667</v>
      </c>
      <c r="F98" s="8">
        <v>0.5814</v>
      </c>
      <c r="G98" s="8">
        <v>0.2713</v>
      </c>
      <c r="H98" s="8">
        <v>0.8401</v>
      </c>
      <c r="I98" s="8">
        <v>0.6078</v>
      </c>
      <c r="J98" s="8">
        <v>0.4964</v>
      </c>
      <c r="K98" s="8">
        <v>0.4691</v>
      </c>
      <c r="L98" s="8">
        <v>0.4491</v>
      </c>
      <c r="M98" s="8">
        <v>0.6157</v>
      </c>
      <c r="N98" s="8">
        <v>0.4733</v>
      </c>
      <c r="O98" s="8">
        <v>0.6129</v>
      </c>
      <c r="P98" s="8">
        <v>0.7651</v>
      </c>
      <c r="Q98" s="8">
        <v>0.6109</v>
      </c>
      <c r="R98" s="8">
        <v>0.2021</v>
      </c>
      <c r="S98" s="8">
        <v>0.628</v>
      </c>
      <c r="T98" s="8">
        <v>0.4772</v>
      </c>
      <c r="U98" s="8">
        <v>0.3406</v>
      </c>
      <c r="W98" s="8">
        <f t="shared" si="3"/>
        <v>0.2021</v>
      </c>
      <c r="X98" s="8">
        <f t="shared" si="4"/>
        <v>0.509745</v>
      </c>
      <c r="Y98" s="8">
        <f>_xlfn.PERCENTILE.INC(B98:U98,0.5)</f>
        <v>0.4868</v>
      </c>
      <c r="Z98" s="8">
        <f t="shared" si="5"/>
        <v>0.8401</v>
      </c>
    </row>
    <row r="99" hidden="1" spans="1:26">
      <c r="A99" s="38" t="s">
        <v>216</v>
      </c>
      <c r="B99" s="8">
        <v>0.0586</v>
      </c>
      <c r="C99" s="8">
        <v>0.4022</v>
      </c>
      <c r="D99" s="8">
        <v>0.4992</v>
      </c>
      <c r="E99" s="8">
        <v>0.5491</v>
      </c>
      <c r="F99" s="8">
        <v>0.2803</v>
      </c>
      <c r="G99" s="8">
        <v>0</v>
      </c>
      <c r="H99" s="8">
        <v>0.9352</v>
      </c>
      <c r="I99" s="8">
        <v>0.5</v>
      </c>
      <c r="J99" s="8">
        <v>0.4617</v>
      </c>
      <c r="K99" s="8">
        <v>0.35</v>
      </c>
      <c r="L99" s="8">
        <v>0.4139</v>
      </c>
      <c r="M99" s="8">
        <v>0</v>
      </c>
      <c r="N99" s="8">
        <v>0.3233</v>
      </c>
      <c r="O99" s="8">
        <v>0.5061</v>
      </c>
      <c r="P99" s="8">
        <v>0</v>
      </c>
      <c r="Q99" s="8">
        <v>0</v>
      </c>
      <c r="R99" s="8">
        <v>0.187</v>
      </c>
      <c r="S99" s="8">
        <v>0.3621</v>
      </c>
      <c r="T99" s="8">
        <v>0.4319</v>
      </c>
      <c r="U99" s="8">
        <v>0.4566</v>
      </c>
      <c r="W99" s="8">
        <f t="shared" si="3"/>
        <v>0</v>
      </c>
      <c r="X99" s="8">
        <f t="shared" si="4"/>
        <v>0.33586</v>
      </c>
      <c r="Y99" s="8">
        <f>_xlfn.PERCENTILE.INC(B99:U99,0.5)</f>
        <v>0.38215</v>
      </c>
      <c r="Z99" s="8">
        <f t="shared" si="5"/>
        <v>0.9352</v>
      </c>
    </row>
    <row r="100" hidden="1" spans="1:26">
      <c r="A100" s="38" t="s">
        <v>218</v>
      </c>
      <c r="B100" s="8">
        <v>0.6548</v>
      </c>
      <c r="C100" s="8">
        <v>0.4738</v>
      </c>
      <c r="D100" s="8">
        <v>0.4479</v>
      </c>
      <c r="E100" s="8">
        <v>0.495</v>
      </c>
      <c r="F100" s="8">
        <v>0.6493</v>
      </c>
      <c r="G100" s="8">
        <v>0.5784</v>
      </c>
      <c r="H100" s="8">
        <v>0.5708</v>
      </c>
      <c r="I100" s="8">
        <v>0.5</v>
      </c>
      <c r="J100" s="8">
        <v>0.5051</v>
      </c>
      <c r="K100" s="8">
        <v>0.3</v>
      </c>
      <c r="L100" s="8">
        <v>0.518</v>
      </c>
      <c r="M100" s="8">
        <v>0.5302</v>
      </c>
      <c r="N100" s="8">
        <v>0.4613</v>
      </c>
      <c r="O100" s="8">
        <v>0.6324</v>
      </c>
      <c r="P100" s="8">
        <v>0.5869</v>
      </c>
      <c r="Q100" s="8">
        <v>0.506</v>
      </c>
      <c r="R100" s="8">
        <v>0.5785</v>
      </c>
      <c r="S100" s="8">
        <v>0.3532</v>
      </c>
      <c r="T100" s="8">
        <v>0.4295</v>
      </c>
      <c r="U100" s="8">
        <v>0.6279</v>
      </c>
      <c r="W100" s="8">
        <f t="shared" si="3"/>
        <v>0.3</v>
      </c>
      <c r="X100" s="8">
        <f t="shared" si="4"/>
        <v>0.51995</v>
      </c>
      <c r="Y100" s="8">
        <f>_xlfn.PERCENTILE.INC(B100:U100,0.5)</f>
        <v>0.512</v>
      </c>
      <c r="Z100" s="8">
        <f t="shared" si="5"/>
        <v>0.6548</v>
      </c>
    </row>
    <row r="101" hidden="1" spans="1:26">
      <c r="A101" s="38" t="s">
        <v>220</v>
      </c>
      <c r="B101" s="8">
        <v>0</v>
      </c>
      <c r="C101" s="8">
        <v>0</v>
      </c>
      <c r="D101" s="8">
        <v>0</v>
      </c>
      <c r="E101" s="8">
        <v>0</v>
      </c>
      <c r="F101" s="8">
        <v>0.8262</v>
      </c>
      <c r="G101" s="8">
        <v>0.3489</v>
      </c>
      <c r="H101" s="8">
        <v>0</v>
      </c>
      <c r="I101" s="8">
        <v>0.2333</v>
      </c>
      <c r="J101" s="8">
        <v>0</v>
      </c>
      <c r="K101" s="8">
        <v>0</v>
      </c>
      <c r="L101" s="8">
        <v>0.442</v>
      </c>
      <c r="M101" s="8">
        <v>0</v>
      </c>
      <c r="N101" s="8">
        <v>0.8</v>
      </c>
      <c r="O101" s="8">
        <v>0</v>
      </c>
      <c r="P101" s="8">
        <v>0</v>
      </c>
      <c r="Q101" s="8">
        <v>0.6783</v>
      </c>
      <c r="R101" s="8">
        <v>0</v>
      </c>
      <c r="S101" s="8">
        <v>0</v>
      </c>
      <c r="T101" s="8">
        <v>0</v>
      </c>
      <c r="U101" s="8">
        <v>0</v>
      </c>
      <c r="W101" s="8">
        <f t="shared" si="3"/>
        <v>0</v>
      </c>
      <c r="X101" s="8">
        <f t="shared" si="4"/>
        <v>0.166435</v>
      </c>
      <c r="Y101" s="8">
        <f>_xlfn.PERCENTILE.INC(B101:U101,0.5)</f>
        <v>0</v>
      </c>
      <c r="Z101" s="8">
        <f t="shared" si="5"/>
        <v>0.8262</v>
      </c>
    </row>
    <row r="102" hidden="1" spans="1:26">
      <c r="A102" s="38" t="s">
        <v>222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0.9667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1</v>
      </c>
      <c r="Q102" s="8">
        <v>0</v>
      </c>
      <c r="R102" s="8">
        <v>0.1826</v>
      </c>
      <c r="S102" s="8">
        <v>0</v>
      </c>
      <c r="T102" s="8">
        <v>0</v>
      </c>
      <c r="U102" s="8">
        <v>0</v>
      </c>
      <c r="W102" s="8">
        <f t="shared" si="3"/>
        <v>0</v>
      </c>
      <c r="X102" s="8">
        <f t="shared" si="4"/>
        <v>0.107465</v>
      </c>
      <c r="Y102" s="8">
        <f>_xlfn.PERCENTILE.INC(B102:U102,0.5)</f>
        <v>0</v>
      </c>
      <c r="Z102" s="8">
        <f t="shared" si="5"/>
        <v>1</v>
      </c>
    </row>
    <row r="103" hidden="1" spans="1:26">
      <c r="A103" s="38" t="s">
        <v>224</v>
      </c>
      <c r="B103" s="8">
        <v>0.226</v>
      </c>
      <c r="C103" s="8">
        <v>0.2223</v>
      </c>
      <c r="D103" s="8">
        <v>0.8551</v>
      </c>
      <c r="E103" s="8">
        <v>0.0051</v>
      </c>
      <c r="F103" s="8">
        <v>0.1631</v>
      </c>
      <c r="G103" s="8">
        <v>0.1379</v>
      </c>
      <c r="H103" s="8">
        <v>1</v>
      </c>
      <c r="I103" s="8">
        <v>0.6667</v>
      </c>
      <c r="J103" s="8">
        <v>0.4405</v>
      </c>
      <c r="K103" s="8">
        <v>0.6879</v>
      </c>
      <c r="L103" s="8">
        <v>0</v>
      </c>
      <c r="M103" s="8">
        <v>1</v>
      </c>
      <c r="N103" s="8">
        <v>0.5268</v>
      </c>
      <c r="O103" s="8">
        <v>0</v>
      </c>
      <c r="P103" s="8">
        <v>1</v>
      </c>
      <c r="Q103" s="8">
        <v>0.8039</v>
      </c>
      <c r="R103" s="8">
        <v>0.0816</v>
      </c>
      <c r="S103" s="8">
        <v>0.8301</v>
      </c>
      <c r="T103" s="8">
        <v>0.9568</v>
      </c>
      <c r="U103" s="8">
        <v>0.0033</v>
      </c>
      <c r="W103" s="8">
        <f t="shared" si="3"/>
        <v>0</v>
      </c>
      <c r="X103" s="8">
        <f t="shared" si="4"/>
        <v>0.480355</v>
      </c>
      <c r="Y103" s="8">
        <f>_xlfn.PERCENTILE.INC(B103:U103,0.5)</f>
        <v>0.48365</v>
      </c>
      <c r="Z103" s="8">
        <f t="shared" si="5"/>
        <v>1</v>
      </c>
    </row>
    <row r="104" hidden="1" spans="1:26">
      <c r="A104" s="38" t="s">
        <v>226</v>
      </c>
      <c r="B104" s="8">
        <v>0.0007</v>
      </c>
      <c r="C104" s="8">
        <v>0.0048</v>
      </c>
      <c r="D104" s="8">
        <v>0.1529</v>
      </c>
      <c r="E104" s="8">
        <v>0.0407</v>
      </c>
      <c r="F104" s="8">
        <v>0.0588</v>
      </c>
      <c r="G104" s="8">
        <v>0</v>
      </c>
      <c r="H104" s="8">
        <v>0.1257</v>
      </c>
      <c r="I104" s="8">
        <v>0.0196</v>
      </c>
      <c r="J104" s="8">
        <v>0.1076</v>
      </c>
      <c r="K104" s="8">
        <v>0.2998</v>
      </c>
      <c r="L104" s="8">
        <v>0.2641</v>
      </c>
      <c r="M104" s="8">
        <v>0</v>
      </c>
      <c r="N104" s="8">
        <v>0.1042</v>
      </c>
      <c r="O104" s="8">
        <v>0.0287</v>
      </c>
      <c r="P104" s="8">
        <v>0</v>
      </c>
      <c r="Q104" s="8">
        <v>0</v>
      </c>
      <c r="R104" s="8">
        <v>0.0068</v>
      </c>
      <c r="S104" s="8">
        <v>0.2708</v>
      </c>
      <c r="T104" s="8">
        <v>0.1254</v>
      </c>
      <c r="U104" s="8">
        <v>0.0141</v>
      </c>
      <c r="W104" s="8">
        <f t="shared" si="3"/>
        <v>0</v>
      </c>
      <c r="X104" s="8">
        <f t="shared" si="4"/>
        <v>0.081235</v>
      </c>
      <c r="Y104" s="8">
        <f>_xlfn.PERCENTILE.INC(B104:U104,0.5)</f>
        <v>0.0347</v>
      </c>
      <c r="Z104" s="8">
        <f t="shared" si="5"/>
        <v>0.2998</v>
      </c>
    </row>
    <row r="105" hidden="1" spans="1:26">
      <c r="A105" s="38" t="s">
        <v>228</v>
      </c>
      <c r="B105" s="8">
        <v>0.1003</v>
      </c>
      <c r="C105" s="8">
        <v>0.3961</v>
      </c>
      <c r="D105" s="8">
        <v>0.4565</v>
      </c>
      <c r="E105" s="8">
        <v>0.4</v>
      </c>
      <c r="F105" s="8">
        <v>0.3288</v>
      </c>
      <c r="G105" s="8">
        <v>0.1414</v>
      </c>
      <c r="H105" s="8">
        <v>0.212</v>
      </c>
      <c r="I105" s="8">
        <v>0.4077</v>
      </c>
      <c r="J105" s="8">
        <v>0.4994</v>
      </c>
      <c r="K105" s="8">
        <v>0.8817</v>
      </c>
      <c r="L105" s="8">
        <v>0.4385</v>
      </c>
      <c r="M105" s="8">
        <v>0.4613</v>
      </c>
      <c r="N105" s="8">
        <v>0.1445</v>
      </c>
      <c r="O105" s="8">
        <v>0.1162</v>
      </c>
      <c r="P105" s="8">
        <v>0.1951</v>
      </c>
      <c r="Q105" s="8">
        <v>0.2697</v>
      </c>
      <c r="R105" s="8">
        <v>0.1604</v>
      </c>
      <c r="S105" s="8">
        <v>0.2821</v>
      </c>
      <c r="T105" s="8">
        <v>0.5</v>
      </c>
      <c r="U105" s="8">
        <v>0.3576</v>
      </c>
      <c r="W105" s="8">
        <f t="shared" si="3"/>
        <v>0.1003</v>
      </c>
      <c r="X105" s="8">
        <f t="shared" si="4"/>
        <v>0.337465</v>
      </c>
      <c r="Y105" s="8">
        <f>_xlfn.PERCENTILE.INC(B105:U105,0.5)</f>
        <v>0.3432</v>
      </c>
      <c r="Z105" s="8">
        <f t="shared" si="5"/>
        <v>0.8817</v>
      </c>
    </row>
    <row r="106" hidden="1" spans="1:26">
      <c r="A106" s="38" t="s">
        <v>230</v>
      </c>
      <c r="B106" s="8">
        <v>0</v>
      </c>
      <c r="C106" s="8">
        <v>0</v>
      </c>
      <c r="D106" s="8">
        <v>0</v>
      </c>
      <c r="E106" s="8">
        <v>0</v>
      </c>
      <c r="F106" s="8">
        <v>0.0128</v>
      </c>
      <c r="G106" s="8">
        <v>0.0238</v>
      </c>
      <c r="H106" s="8">
        <v>0</v>
      </c>
      <c r="I106" s="8">
        <v>0.9817</v>
      </c>
      <c r="J106" s="8">
        <v>0</v>
      </c>
      <c r="K106" s="8">
        <v>0</v>
      </c>
      <c r="L106" s="8">
        <v>0.0479</v>
      </c>
      <c r="M106" s="8">
        <v>0</v>
      </c>
      <c r="N106" s="8">
        <v>0.0034</v>
      </c>
      <c r="O106" s="8">
        <v>0</v>
      </c>
      <c r="P106" s="8">
        <v>0</v>
      </c>
      <c r="Q106" s="8">
        <v>0.1463</v>
      </c>
      <c r="R106" s="8">
        <v>0</v>
      </c>
      <c r="S106" s="8">
        <v>0</v>
      </c>
      <c r="T106" s="8">
        <v>0</v>
      </c>
      <c r="U106" s="8">
        <v>0</v>
      </c>
      <c r="W106" s="8">
        <f t="shared" si="3"/>
        <v>0</v>
      </c>
      <c r="X106" s="8">
        <f t="shared" si="4"/>
        <v>0.060795</v>
      </c>
      <c r="Y106" s="8">
        <f>_xlfn.PERCENTILE.INC(B106:U106,0.5)</f>
        <v>0</v>
      </c>
      <c r="Z106" s="8">
        <f t="shared" si="5"/>
        <v>0.9817</v>
      </c>
    </row>
    <row r="107" hidden="1" spans="1:26">
      <c r="A107" s="38" t="s">
        <v>232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0.0196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0.0256</v>
      </c>
      <c r="Q107" s="8">
        <v>0</v>
      </c>
      <c r="R107" s="8">
        <v>0.0011</v>
      </c>
      <c r="S107" s="8">
        <v>0</v>
      </c>
      <c r="T107" s="8">
        <v>0</v>
      </c>
      <c r="U107" s="8">
        <v>0</v>
      </c>
      <c r="W107" s="8">
        <f t="shared" si="3"/>
        <v>0</v>
      </c>
      <c r="X107" s="8">
        <f t="shared" si="4"/>
        <v>0.002315</v>
      </c>
      <c r="Y107" s="8">
        <f>_xlfn.PERCENTILE.INC(B107:U107,0.5)</f>
        <v>0</v>
      </c>
      <c r="Z107" s="8">
        <f t="shared" si="5"/>
        <v>0.0256</v>
      </c>
    </row>
    <row r="108" hidden="1" spans="1:26">
      <c r="A108" s="38" t="s">
        <v>234</v>
      </c>
      <c r="B108" s="8">
        <v>0.1716</v>
      </c>
      <c r="C108" s="8">
        <v>0.3457</v>
      </c>
      <c r="D108" s="8">
        <v>0.126</v>
      </c>
      <c r="E108" s="8">
        <v>0.1252</v>
      </c>
      <c r="F108" s="8">
        <v>0.0238</v>
      </c>
      <c r="G108" s="8">
        <v>0.3518</v>
      </c>
      <c r="H108" s="8">
        <v>0.1781</v>
      </c>
      <c r="I108" s="8">
        <v>0.2746</v>
      </c>
      <c r="J108" s="8">
        <v>0.0996</v>
      </c>
      <c r="K108" s="8">
        <v>0.4709</v>
      </c>
      <c r="L108" s="8">
        <v>0.5022</v>
      </c>
      <c r="M108" s="8">
        <v>0.2417</v>
      </c>
      <c r="N108" s="8">
        <v>0.1709</v>
      </c>
      <c r="O108" s="8">
        <v>0</v>
      </c>
      <c r="P108" s="8">
        <v>0.1906</v>
      </c>
      <c r="Q108" s="8">
        <v>0.1766</v>
      </c>
      <c r="R108" s="8">
        <v>0.3159</v>
      </c>
      <c r="S108" s="8">
        <v>0.8231</v>
      </c>
      <c r="T108" s="8">
        <v>0.0528</v>
      </c>
      <c r="U108" s="8">
        <v>0.2099</v>
      </c>
      <c r="W108" s="8">
        <f t="shared" si="3"/>
        <v>0</v>
      </c>
      <c r="X108" s="8">
        <f t="shared" si="4"/>
        <v>0.24255</v>
      </c>
      <c r="Y108" s="8">
        <f>_xlfn.PERCENTILE.INC(B108:U108,0.5)</f>
        <v>0.18435</v>
      </c>
      <c r="Z108" s="8">
        <f t="shared" si="5"/>
        <v>0.8231</v>
      </c>
    </row>
    <row r="109" spans="1:26">
      <c r="A109" s="31" t="s">
        <v>236</v>
      </c>
      <c r="B109" s="8">
        <v>-0.0466</v>
      </c>
      <c r="C109" s="8">
        <v>-0.0312</v>
      </c>
      <c r="D109" s="8">
        <v>0.0282</v>
      </c>
      <c r="E109" s="8">
        <v>0.0551</v>
      </c>
      <c r="F109" s="8">
        <v>0.0462</v>
      </c>
      <c r="G109" s="8">
        <v>0.0917</v>
      </c>
      <c r="H109" s="8">
        <v>0.1295</v>
      </c>
      <c r="I109" s="8">
        <v>0.097</v>
      </c>
      <c r="J109" s="8">
        <v>0.1211</v>
      </c>
      <c r="K109" s="8">
        <v>0.0093</v>
      </c>
      <c r="L109" s="8">
        <v>-0.0096</v>
      </c>
      <c r="M109" s="8">
        <v>-0.105</v>
      </c>
      <c r="N109" s="8">
        <v>-0.0607</v>
      </c>
      <c r="O109" s="8">
        <v>0.0135</v>
      </c>
      <c r="P109" s="8">
        <v>0.0275</v>
      </c>
      <c r="Q109" s="8">
        <v>0.2638</v>
      </c>
      <c r="R109" s="8">
        <v>0.0588</v>
      </c>
      <c r="S109" s="8">
        <v>0.0595</v>
      </c>
      <c r="T109" s="8">
        <v>0.119</v>
      </c>
      <c r="U109" s="8">
        <v>0.0269</v>
      </c>
      <c r="W109" s="8">
        <f t="shared" ref="W109" si="6">MIN(B109:U109)</f>
        <v>-0.105</v>
      </c>
      <c r="X109" s="8">
        <f t="shared" ref="X109" si="7">AVERAGE(B109:U109)</f>
        <v>0.0447</v>
      </c>
      <c r="Y109" s="8">
        <f>_xlfn.PERCENTILE.INC(B109:U109,0.5)</f>
        <v>0.0372</v>
      </c>
      <c r="Z109" s="8">
        <f t="shared" ref="Z109" si="8">MAX(B109:U109)</f>
        <v>0.2638</v>
      </c>
    </row>
  </sheetData>
  <autoFilter ref="A2:Z109">
    <filterColumn colId="0">
      <colorFilter dxfId="2"/>
    </filterColumn>
    <extLst/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Z109"/>
  <sheetViews>
    <sheetView zoomScale="80" zoomScaleNormal="80" topLeftCell="A2" workbookViewId="0">
      <pane xSplit="1" ySplit="1" topLeftCell="G3" activePane="bottomRight" state="frozen"/>
      <selection/>
      <selection pane="topRight"/>
      <selection pane="bottomLeft"/>
      <selection pane="bottomRight" activeCell="A2" sqref="A2:U109"/>
    </sheetView>
  </sheetViews>
  <sheetFormatPr defaultColWidth="9" defaultRowHeight="16.5"/>
  <cols>
    <col min="1" max="1" width="39.75" style="1" customWidth="1"/>
    <col min="2" max="21" width="12.625" style="37" customWidth="1"/>
    <col min="22" max="22" width="1.625" style="37" customWidth="1"/>
    <col min="23" max="26" width="12.625" style="37" customWidth="1"/>
    <col min="27" max="16384" width="9" style="37"/>
  </cols>
  <sheetData>
    <row r="2" s="36" customFormat="1" spans="1:26">
      <c r="A2" s="3" t="s">
        <v>237</v>
      </c>
      <c r="B2" s="9" t="s">
        <v>238</v>
      </c>
      <c r="C2" s="9" t="s">
        <v>239</v>
      </c>
      <c r="D2" s="9" t="s">
        <v>240</v>
      </c>
      <c r="E2" s="9" t="s">
        <v>241</v>
      </c>
      <c r="F2" s="9" t="s">
        <v>242</v>
      </c>
      <c r="G2" s="9" t="s">
        <v>243</v>
      </c>
      <c r="H2" s="9" t="s">
        <v>244</v>
      </c>
      <c r="I2" s="9" t="s">
        <v>245</v>
      </c>
      <c r="J2" s="9" t="s">
        <v>246</v>
      </c>
      <c r="K2" s="9" t="s">
        <v>247</v>
      </c>
      <c r="L2" s="9" t="s">
        <v>248</v>
      </c>
      <c r="M2" s="9" t="s">
        <v>249</v>
      </c>
      <c r="N2" s="9" t="s">
        <v>250</v>
      </c>
      <c r="O2" s="9" t="s">
        <v>251</v>
      </c>
      <c r="P2" s="9" t="s">
        <v>252</v>
      </c>
      <c r="Q2" s="9" t="s">
        <v>253</v>
      </c>
      <c r="R2" s="9" t="s">
        <v>254</v>
      </c>
      <c r="S2" s="9" t="s">
        <v>255</v>
      </c>
      <c r="T2" s="9" t="s">
        <v>256</v>
      </c>
      <c r="U2" s="9" t="s">
        <v>257</v>
      </c>
      <c r="W2" s="9" t="s">
        <v>258</v>
      </c>
      <c r="X2" s="9" t="s">
        <v>259</v>
      </c>
      <c r="Y2" s="9" t="s">
        <v>260</v>
      </c>
      <c r="Z2" s="9" t="s">
        <v>261</v>
      </c>
    </row>
    <row r="3" hidden="1" spans="1:26">
      <c r="A3" s="38" t="s">
        <v>2</v>
      </c>
      <c r="B3" s="7">
        <v>-507852.02</v>
      </c>
      <c r="C3" s="7">
        <v>-315229.2</v>
      </c>
      <c r="D3" s="7">
        <v>298339.26</v>
      </c>
      <c r="E3" s="7">
        <v>241057.9</v>
      </c>
      <c r="F3" s="7">
        <v>310794.86</v>
      </c>
      <c r="G3" s="7">
        <v>918432.7</v>
      </c>
      <c r="H3" s="7">
        <v>-15873.15</v>
      </c>
      <c r="I3" s="7">
        <v>1496812.53</v>
      </c>
      <c r="J3" s="7">
        <v>1316108.63</v>
      </c>
      <c r="K3" s="7">
        <v>1165990.89</v>
      </c>
      <c r="L3" s="7">
        <v>-484801.14</v>
      </c>
      <c r="M3" s="7">
        <v>264648.85</v>
      </c>
      <c r="N3" s="7">
        <v>297218.03</v>
      </c>
      <c r="O3" s="7">
        <v>-20126.62</v>
      </c>
      <c r="P3" s="7">
        <v>64420.42</v>
      </c>
      <c r="Q3" s="7">
        <v>-230406.65</v>
      </c>
      <c r="R3" s="7">
        <v>292841.78</v>
      </c>
      <c r="S3" s="7">
        <v>600647.4</v>
      </c>
      <c r="T3" s="7">
        <v>-558993.42</v>
      </c>
      <c r="U3" s="7">
        <v>901737.46</v>
      </c>
      <c r="W3" s="7">
        <f>MIN(B3:U3)</f>
        <v>-558993.42</v>
      </c>
      <c r="X3" s="7">
        <f>AVERAGE(B3:U3)</f>
        <v>301788.4255</v>
      </c>
      <c r="Y3" s="7">
        <f>_xlfn.PERCENTILE.INC(B3:U3,0.5)</f>
        <v>278745.315</v>
      </c>
      <c r="Z3" s="7">
        <f>MAX(B3:U3)</f>
        <v>1496812.53</v>
      </c>
    </row>
    <row r="4" hidden="1" spans="1:26">
      <c r="A4" s="38" t="s">
        <v>4</v>
      </c>
      <c r="B4" s="7">
        <v>-523951.94</v>
      </c>
      <c r="C4" s="7">
        <v>-506384.15</v>
      </c>
      <c r="D4" s="7">
        <v>216556.3</v>
      </c>
      <c r="E4" s="7">
        <v>91395.85</v>
      </c>
      <c r="F4" s="7">
        <v>65210.45</v>
      </c>
      <c r="G4" s="7">
        <v>-544026.08</v>
      </c>
      <c r="H4" s="7">
        <v>-25703.54</v>
      </c>
      <c r="I4" s="7">
        <v>489575.35</v>
      </c>
      <c r="J4" s="7">
        <v>1098659.3</v>
      </c>
      <c r="K4" s="7">
        <v>576731.36</v>
      </c>
      <c r="L4" s="7">
        <v>-510201.37</v>
      </c>
      <c r="M4" s="7">
        <v>-163101.43</v>
      </c>
      <c r="N4" s="7">
        <v>-184175.35</v>
      </c>
      <c r="O4" s="7">
        <v>129652.52</v>
      </c>
      <c r="P4" s="7">
        <v>-318518.18</v>
      </c>
      <c r="Q4" s="7">
        <v>-287101.08</v>
      </c>
      <c r="R4" s="7">
        <v>274319.55</v>
      </c>
      <c r="S4" s="7">
        <v>506363.37</v>
      </c>
      <c r="T4" s="7">
        <v>-383885.22</v>
      </c>
      <c r="U4" s="7">
        <v>-1265750.42</v>
      </c>
      <c r="W4" s="7">
        <f t="shared" ref="W4:W67" si="0">MIN(B4:U4)</f>
        <v>-1265750.42</v>
      </c>
      <c r="X4" s="7">
        <f t="shared" ref="X4:X67" si="1">AVERAGE(B4:U4)</f>
        <v>-63216.7355</v>
      </c>
      <c r="Y4" s="7">
        <f>_xlfn.PERCENTILE.INC(B4:U4,0.5)</f>
        <v>-94402.485</v>
      </c>
      <c r="Z4" s="7">
        <f t="shared" ref="Z4:Z67" si="2">MAX(B4:U4)</f>
        <v>1098659.3</v>
      </c>
    </row>
    <row r="5" hidden="1" spans="1:26">
      <c r="A5" s="38" t="s">
        <v>7</v>
      </c>
      <c r="B5" s="7">
        <v>315373.3</v>
      </c>
      <c r="C5" s="7">
        <v>378355.81</v>
      </c>
      <c r="D5" s="7">
        <v>167773.6</v>
      </c>
      <c r="E5" s="7">
        <v>385564.81</v>
      </c>
      <c r="F5" s="7">
        <v>383724.55</v>
      </c>
      <c r="G5" s="7">
        <v>1646734.68</v>
      </c>
      <c r="H5" s="7">
        <v>114954.85</v>
      </c>
      <c r="I5" s="7">
        <v>1442955.67</v>
      </c>
      <c r="J5" s="7">
        <v>337267.83</v>
      </c>
      <c r="K5" s="7">
        <v>763454.54</v>
      </c>
      <c r="L5" s="7">
        <v>187152.21</v>
      </c>
      <c r="M5" s="7">
        <v>635417.82</v>
      </c>
      <c r="N5" s="7">
        <v>282786.26</v>
      </c>
      <c r="O5" s="7">
        <v>106832.33</v>
      </c>
      <c r="P5" s="7">
        <v>541864.14</v>
      </c>
      <c r="Q5" s="7">
        <v>525900.37</v>
      </c>
      <c r="R5" s="7">
        <v>485151.71</v>
      </c>
      <c r="S5" s="7">
        <v>406746.65</v>
      </c>
      <c r="T5" s="7">
        <v>429851.04</v>
      </c>
      <c r="U5" s="7">
        <v>2027076.16</v>
      </c>
      <c r="W5" s="7">
        <f t="shared" si="0"/>
        <v>106832.33</v>
      </c>
      <c r="X5" s="7">
        <f t="shared" si="1"/>
        <v>578246.9165</v>
      </c>
      <c r="Y5" s="7">
        <f>_xlfn.PERCENTILE.INC(B5:U5,0.5)</f>
        <v>396155.73</v>
      </c>
      <c r="Z5" s="7">
        <f t="shared" si="2"/>
        <v>2027076.16</v>
      </c>
    </row>
    <row r="6" spans="1:26">
      <c r="A6" s="31" t="s">
        <v>10</v>
      </c>
      <c r="B6" s="8">
        <v>2.0519</v>
      </c>
      <c r="C6" s="8">
        <v>1.1938</v>
      </c>
      <c r="D6" s="8">
        <v>0.6936</v>
      </c>
      <c r="E6" s="8">
        <v>0.7696</v>
      </c>
      <c r="F6" s="8">
        <v>0.7234</v>
      </c>
      <c r="G6" s="8">
        <v>1.4982</v>
      </c>
      <c r="H6" s="8">
        <v>1.0001</v>
      </c>
      <c r="I6" s="8">
        <v>0.4848</v>
      </c>
      <c r="J6" s="8">
        <v>0.4321</v>
      </c>
      <c r="K6" s="8">
        <v>0.4898</v>
      </c>
      <c r="L6" s="8">
        <v>1.9233</v>
      </c>
      <c r="M6" s="8">
        <v>0.7644</v>
      </c>
      <c r="N6" s="8">
        <v>1.0058</v>
      </c>
      <c r="O6" s="8">
        <v>0.9902</v>
      </c>
      <c r="P6" s="8">
        <v>0.9797</v>
      </c>
      <c r="Q6" s="8">
        <v>1.166</v>
      </c>
      <c r="R6" s="8">
        <v>0.7822</v>
      </c>
      <c r="S6" s="8">
        <v>0.6142</v>
      </c>
      <c r="T6" s="8">
        <v>2.8546</v>
      </c>
      <c r="U6" s="8">
        <v>1.354</v>
      </c>
      <c r="W6" s="8">
        <f t="shared" si="0"/>
        <v>0.4321</v>
      </c>
      <c r="X6" s="8">
        <f t="shared" si="1"/>
        <v>1.088585</v>
      </c>
      <c r="Y6" s="8">
        <f>_xlfn.PERCENTILE.INC(B6:U6,0.5)</f>
        <v>0.98495</v>
      </c>
      <c r="Z6" s="8">
        <f t="shared" si="2"/>
        <v>2.8546</v>
      </c>
    </row>
    <row r="7" hidden="1" spans="1:26">
      <c r="A7" s="38" t="s">
        <v>13</v>
      </c>
      <c r="B7" s="8">
        <v>1.4329</v>
      </c>
      <c r="C7" s="8">
        <v>0.3609</v>
      </c>
      <c r="D7" s="8">
        <v>0.4349</v>
      </c>
      <c r="E7" s="8">
        <v>0.3931</v>
      </c>
      <c r="F7" s="8">
        <v>0.4088</v>
      </c>
      <c r="G7" s="8">
        <v>0.5628</v>
      </c>
      <c r="H7" s="8">
        <v>0.4445</v>
      </c>
      <c r="I7" s="8">
        <v>0.218</v>
      </c>
      <c r="J7" s="8">
        <v>0.1256</v>
      </c>
      <c r="K7" s="8">
        <v>0.1845</v>
      </c>
      <c r="L7" s="8">
        <v>0.9412</v>
      </c>
      <c r="M7" s="8">
        <v>0.304</v>
      </c>
      <c r="N7" s="8">
        <v>0.5237</v>
      </c>
      <c r="O7" s="8">
        <v>0.5706</v>
      </c>
      <c r="P7" s="8">
        <v>0.5404</v>
      </c>
      <c r="Q7" s="8">
        <v>0.5305</v>
      </c>
      <c r="R7" s="8">
        <v>0.291</v>
      </c>
      <c r="S7" s="8">
        <v>0.2877</v>
      </c>
      <c r="T7" s="8">
        <v>1.5038</v>
      </c>
      <c r="U7" s="8">
        <v>0.6796</v>
      </c>
      <c r="W7" s="8">
        <f t="shared" si="0"/>
        <v>0.1256</v>
      </c>
      <c r="X7" s="8">
        <f t="shared" si="1"/>
        <v>0.536925</v>
      </c>
      <c r="Y7" s="8">
        <f>_xlfn.PERCENTILE.INC(B7:U7,0.5)</f>
        <v>0.4397</v>
      </c>
      <c r="Z7" s="8">
        <f t="shared" si="2"/>
        <v>1.5038</v>
      </c>
    </row>
    <row r="8" hidden="1" spans="1:26">
      <c r="A8" s="38" t="s">
        <v>16</v>
      </c>
      <c r="B8" s="8">
        <v>0.5207</v>
      </c>
      <c r="C8" s="8">
        <v>0.7107</v>
      </c>
      <c r="D8" s="8">
        <v>0.2299</v>
      </c>
      <c r="E8" s="8">
        <v>0.2768</v>
      </c>
      <c r="F8" s="8">
        <v>0.3091</v>
      </c>
      <c r="G8" s="8">
        <v>0.8756</v>
      </c>
      <c r="H8" s="8">
        <v>0.5019</v>
      </c>
      <c r="I8" s="8">
        <v>0.2396</v>
      </c>
      <c r="J8" s="8">
        <v>0.2784</v>
      </c>
      <c r="K8" s="8">
        <v>0.2125</v>
      </c>
      <c r="L8" s="8">
        <v>0.4895</v>
      </c>
      <c r="M8" s="8">
        <v>0.4327</v>
      </c>
      <c r="N8" s="8">
        <v>0.4021</v>
      </c>
      <c r="O8" s="8">
        <v>0.3443</v>
      </c>
      <c r="P8" s="8">
        <v>0.3983</v>
      </c>
      <c r="Q8" s="8">
        <v>0.5727</v>
      </c>
      <c r="R8" s="8">
        <v>0.1926</v>
      </c>
      <c r="S8" s="8">
        <v>0.3018</v>
      </c>
      <c r="T8" s="8">
        <v>0.5288</v>
      </c>
      <c r="U8" s="8">
        <v>0.5752</v>
      </c>
      <c r="W8" s="8">
        <f t="shared" si="0"/>
        <v>0.1926</v>
      </c>
      <c r="X8" s="8">
        <f t="shared" si="1"/>
        <v>0.41966</v>
      </c>
      <c r="Y8" s="8">
        <f>_xlfn.PERCENTILE.INC(B8:U8,0.5)</f>
        <v>0.4002</v>
      </c>
      <c r="Z8" s="8">
        <f t="shared" si="2"/>
        <v>0.8756</v>
      </c>
    </row>
    <row r="9" hidden="1" spans="1:26">
      <c r="A9" s="38" t="s">
        <v>19</v>
      </c>
      <c r="B9" s="8">
        <v>0.0983</v>
      </c>
      <c r="C9" s="8">
        <v>0.1221</v>
      </c>
      <c r="D9" s="8">
        <v>0.0288</v>
      </c>
      <c r="E9" s="8">
        <v>0.0997</v>
      </c>
      <c r="F9" s="8">
        <v>0.0055</v>
      </c>
      <c r="G9" s="8">
        <v>0.0598</v>
      </c>
      <c r="H9" s="8">
        <v>0.0537</v>
      </c>
      <c r="I9" s="8">
        <v>0.0272</v>
      </c>
      <c r="J9" s="8">
        <v>0.0281</v>
      </c>
      <c r="K9" s="8">
        <v>0.0928</v>
      </c>
      <c r="L9" s="8">
        <v>0.4926</v>
      </c>
      <c r="M9" s="8">
        <v>0.0278</v>
      </c>
      <c r="N9" s="8">
        <v>0.08</v>
      </c>
      <c r="O9" s="8">
        <v>0.0753</v>
      </c>
      <c r="P9" s="8">
        <v>0.0409</v>
      </c>
      <c r="Q9" s="8">
        <v>0.0628</v>
      </c>
      <c r="R9" s="8">
        <v>0.2987</v>
      </c>
      <c r="S9" s="8">
        <v>0.0247</v>
      </c>
      <c r="T9" s="8">
        <v>0.822</v>
      </c>
      <c r="U9" s="8">
        <v>0.0992</v>
      </c>
      <c r="W9" s="8">
        <f t="shared" si="0"/>
        <v>0.0055</v>
      </c>
      <c r="X9" s="8">
        <f t="shared" si="1"/>
        <v>0.132</v>
      </c>
      <c r="Y9" s="8">
        <f>_xlfn.PERCENTILE.INC(B9:U9,0.5)</f>
        <v>0.06905</v>
      </c>
      <c r="Z9" s="8">
        <f t="shared" si="2"/>
        <v>0.822</v>
      </c>
    </row>
    <row r="10" hidden="1" spans="1:26">
      <c r="A10" s="38" t="s">
        <v>22</v>
      </c>
      <c r="B10" s="7">
        <v>481914.69</v>
      </c>
      <c r="C10" s="7">
        <v>1700126.36</v>
      </c>
      <c r="D10" s="7">
        <v>942662.63</v>
      </c>
      <c r="E10" s="7">
        <v>1085644.25</v>
      </c>
      <c r="F10" s="7">
        <v>1133246.68</v>
      </c>
      <c r="G10" s="7">
        <v>3602763.12</v>
      </c>
      <c r="H10" s="7">
        <v>680566.26</v>
      </c>
      <c r="I10" s="7">
        <v>2910372.57</v>
      </c>
      <c r="J10" s="7">
        <v>2293253.09</v>
      </c>
      <c r="K10" s="7">
        <v>2375502.04</v>
      </c>
      <c r="L10" s="7">
        <v>771777.42</v>
      </c>
      <c r="M10" s="7">
        <v>1292301.95</v>
      </c>
      <c r="N10" s="7">
        <v>592393.83</v>
      </c>
      <c r="O10" s="7">
        <v>1647251.45</v>
      </c>
      <c r="P10" s="7">
        <v>895731.68</v>
      </c>
      <c r="Q10" s="7">
        <v>916681.94</v>
      </c>
      <c r="R10" s="7">
        <v>1438356.12</v>
      </c>
      <c r="S10" s="7">
        <v>1591355.04</v>
      </c>
      <c r="T10" s="7">
        <v>1256326.32</v>
      </c>
      <c r="U10" s="7">
        <v>2057446.82</v>
      </c>
      <c r="W10" s="7">
        <f t="shared" si="0"/>
        <v>481914.69</v>
      </c>
      <c r="X10" s="7">
        <f t="shared" si="1"/>
        <v>1483283.713</v>
      </c>
      <c r="Y10" s="7">
        <f>_xlfn.PERCENTILE.INC(B10:U10,0.5)</f>
        <v>1274314.135</v>
      </c>
      <c r="Z10" s="7">
        <f t="shared" si="2"/>
        <v>3602763.12</v>
      </c>
    </row>
    <row r="11" hidden="1" spans="1:26">
      <c r="A11" s="38" t="s">
        <v>25</v>
      </c>
      <c r="B11" s="7">
        <v>-126944.88</v>
      </c>
      <c r="C11" s="7">
        <v>730465.97</v>
      </c>
      <c r="D11" s="7">
        <v>542923.91</v>
      </c>
      <c r="E11" s="7">
        <v>484333.35</v>
      </c>
      <c r="F11" s="7">
        <v>487489.14</v>
      </c>
      <c r="G11" s="7">
        <v>679008.08</v>
      </c>
      <c r="H11" s="7">
        <v>372325.09</v>
      </c>
      <c r="I11" s="7">
        <v>1037006.11</v>
      </c>
      <c r="J11" s="7">
        <v>1785186</v>
      </c>
      <c r="K11" s="7">
        <v>1362740.26</v>
      </c>
      <c r="L11" s="7">
        <v>296599.7</v>
      </c>
      <c r="M11" s="7">
        <v>419188.51</v>
      </c>
      <c r="N11" s="7">
        <v>156864.77</v>
      </c>
      <c r="O11" s="7">
        <v>1222345.06</v>
      </c>
      <c r="P11" s="7">
        <v>132002.08</v>
      </c>
      <c r="Q11" s="7">
        <v>264331.06</v>
      </c>
      <c r="R11" s="7">
        <v>741379.12</v>
      </c>
      <c r="S11" s="7">
        <v>898097.89</v>
      </c>
      <c r="T11" s="7">
        <v>515036.9</v>
      </c>
      <c r="U11" s="7">
        <v>-459974</v>
      </c>
      <c r="W11" s="7">
        <f t="shared" si="0"/>
        <v>-459974</v>
      </c>
      <c r="X11" s="7">
        <f t="shared" si="1"/>
        <v>577020.206</v>
      </c>
      <c r="Y11" s="7">
        <f>_xlfn.PERCENTILE.INC(B11:U11,0.5)</f>
        <v>501263.02</v>
      </c>
      <c r="Z11" s="7">
        <f t="shared" si="2"/>
        <v>1785186</v>
      </c>
    </row>
    <row r="12" hidden="1" spans="1:26">
      <c r="A12" s="38" t="s">
        <v>28</v>
      </c>
      <c r="B12" s="7">
        <v>571070.72</v>
      </c>
      <c r="C12" s="7">
        <v>940805.15</v>
      </c>
      <c r="D12" s="7">
        <v>432529</v>
      </c>
      <c r="E12" s="7">
        <v>442632.32</v>
      </c>
      <c r="F12" s="7">
        <v>515558.04</v>
      </c>
      <c r="G12" s="7">
        <v>3154498.78</v>
      </c>
      <c r="H12" s="7">
        <v>306151.01</v>
      </c>
      <c r="I12" s="7">
        <v>974026.02</v>
      </c>
      <c r="J12" s="7">
        <v>953166</v>
      </c>
      <c r="K12" s="7">
        <v>1419101.72</v>
      </c>
      <c r="L12" s="7">
        <v>466910.06</v>
      </c>
      <c r="M12" s="7">
        <v>747854.28</v>
      </c>
      <c r="N12" s="7">
        <v>297869.57</v>
      </c>
      <c r="O12" s="7">
        <v>598518.5</v>
      </c>
      <c r="P12" s="7">
        <v>363127.05</v>
      </c>
      <c r="Q12" s="7">
        <v>405807.26</v>
      </c>
      <c r="R12" s="7">
        <v>449032.89</v>
      </c>
      <c r="S12" s="7">
        <v>535619.87</v>
      </c>
      <c r="T12" s="7">
        <v>1177225.94</v>
      </c>
      <c r="U12" s="7">
        <v>608844</v>
      </c>
      <c r="W12" s="7">
        <f t="shared" si="0"/>
        <v>297869.57</v>
      </c>
      <c r="X12" s="7">
        <f t="shared" si="1"/>
        <v>768017.409</v>
      </c>
      <c r="Y12" s="7">
        <f>_xlfn.PERCENTILE.INC(B12:U12,0.5)</f>
        <v>553345.295</v>
      </c>
      <c r="Z12" s="7">
        <f t="shared" si="2"/>
        <v>3154498.78</v>
      </c>
    </row>
    <row r="13" hidden="1" spans="1:26">
      <c r="A13" s="38" t="s">
        <v>31</v>
      </c>
      <c r="B13" s="7">
        <v>208921.43</v>
      </c>
      <c r="C13" s="7">
        <v>291591.96</v>
      </c>
      <c r="D13" s="7">
        <v>132496</v>
      </c>
      <c r="E13" s="7">
        <v>331734.81</v>
      </c>
      <c r="F13" s="7">
        <v>223494.16</v>
      </c>
      <c r="G13" s="7">
        <v>1699980.56</v>
      </c>
      <c r="H13" s="7">
        <v>134109.93</v>
      </c>
      <c r="I13" s="7">
        <v>728434</v>
      </c>
      <c r="J13" s="7">
        <v>125989</v>
      </c>
      <c r="K13" s="7">
        <v>448386.6</v>
      </c>
      <c r="L13" s="7">
        <v>199507.84</v>
      </c>
      <c r="M13" s="7">
        <v>356134.07</v>
      </c>
      <c r="N13" s="7">
        <v>133650.65</v>
      </c>
      <c r="O13" s="7">
        <v>124057.78</v>
      </c>
      <c r="P13" s="7">
        <v>357129.14</v>
      </c>
      <c r="Q13" s="7">
        <v>129185.96</v>
      </c>
      <c r="R13" s="7">
        <v>216601</v>
      </c>
      <c r="S13" s="7">
        <v>232565.42</v>
      </c>
      <c r="T13" s="7">
        <v>124314.06</v>
      </c>
      <c r="U13" s="7">
        <v>948470.28</v>
      </c>
      <c r="W13" s="7">
        <f t="shared" si="0"/>
        <v>124057.78</v>
      </c>
      <c r="X13" s="7">
        <f t="shared" si="1"/>
        <v>357337.7325</v>
      </c>
      <c r="Y13" s="7">
        <f>_xlfn.PERCENTILE.INC(B13:U13,0.5)</f>
        <v>220047.58</v>
      </c>
      <c r="Z13" s="7">
        <f t="shared" si="2"/>
        <v>1699980.56</v>
      </c>
    </row>
    <row r="14" hidden="1" spans="1:26">
      <c r="A14" s="38" t="s">
        <v>34</v>
      </c>
      <c r="B14" s="7">
        <v>337796.13</v>
      </c>
      <c r="C14" s="7">
        <v>543881.63</v>
      </c>
      <c r="D14" s="7">
        <v>226215</v>
      </c>
      <c r="E14" s="7">
        <v>219704.02</v>
      </c>
      <c r="F14" s="7">
        <v>373360.78</v>
      </c>
      <c r="G14" s="7">
        <v>1201288.48</v>
      </c>
      <c r="H14" s="7">
        <v>146120.92</v>
      </c>
      <c r="I14" s="7">
        <v>814032.46</v>
      </c>
      <c r="J14" s="7">
        <v>268269.09</v>
      </c>
      <c r="K14" s="7">
        <v>353108.67</v>
      </c>
      <c r="L14" s="7">
        <v>226293.31</v>
      </c>
      <c r="M14" s="7">
        <v>350233.76</v>
      </c>
      <c r="N14" s="7">
        <v>256186.38</v>
      </c>
      <c r="O14" s="7">
        <v>289870.61</v>
      </c>
      <c r="P14" s="7">
        <v>268794.84</v>
      </c>
      <c r="Q14" s="7">
        <v>403320.08</v>
      </c>
      <c r="R14" s="7">
        <v>457735</v>
      </c>
      <c r="S14" s="7">
        <v>249116.62</v>
      </c>
      <c r="T14" s="7">
        <v>516329.08</v>
      </c>
      <c r="U14" s="7">
        <v>1283255.58</v>
      </c>
      <c r="W14" s="7">
        <f t="shared" si="0"/>
        <v>146120.92</v>
      </c>
      <c r="X14" s="7">
        <f t="shared" si="1"/>
        <v>439245.622</v>
      </c>
      <c r="Y14" s="7">
        <f>_xlfn.PERCENTILE.INC(B14:U14,0.5)</f>
        <v>344014.945</v>
      </c>
      <c r="Z14" s="7">
        <f t="shared" si="2"/>
        <v>1283255.58</v>
      </c>
    </row>
    <row r="15" hidden="1" spans="1:26">
      <c r="A15" s="38" t="s">
        <v>37</v>
      </c>
      <c r="B15" s="7">
        <v>62142.01</v>
      </c>
      <c r="C15" s="7">
        <v>134186.8</v>
      </c>
      <c r="D15" s="7">
        <v>41027.72</v>
      </c>
      <c r="E15" s="7">
        <v>49872.07</v>
      </c>
      <c r="F15" s="7">
        <v>48902.6</v>
      </c>
      <c r="G15" s="7">
        <v>22486</v>
      </c>
      <c r="H15" s="7">
        <v>28010.32</v>
      </c>
      <c r="I15" s="7">
        <v>330900</v>
      </c>
      <c r="J15" s="7">
        <v>113809</v>
      </c>
      <c r="K15" s="7">
        <v>211266.51</v>
      </c>
      <c r="L15" s="7">
        <v>49376.57</v>
      </c>
      <c r="M15" s="7">
        <v>166745.61</v>
      </c>
      <c r="N15" s="7">
        <v>45692.03</v>
      </c>
      <c r="O15" s="7">
        <v>10978</v>
      </c>
      <c r="P15" s="7">
        <v>137805.62</v>
      </c>
      <c r="Q15" s="7">
        <v>119844.84</v>
      </c>
      <c r="R15" s="7">
        <v>22641</v>
      </c>
      <c r="S15" s="7">
        <v>211575.11</v>
      </c>
      <c r="T15" s="7">
        <v>100646.28</v>
      </c>
      <c r="U15" s="7">
        <v>285694.96</v>
      </c>
      <c r="W15" s="7">
        <f t="shared" si="0"/>
        <v>10978</v>
      </c>
      <c r="X15" s="7">
        <f t="shared" si="1"/>
        <v>109680.1525</v>
      </c>
      <c r="Y15" s="7">
        <f>_xlfn.PERCENTILE.INC(B15:U15,0.5)</f>
        <v>81394.145</v>
      </c>
      <c r="Z15" s="7">
        <f t="shared" si="2"/>
        <v>330900</v>
      </c>
    </row>
    <row r="16" hidden="1" spans="1:26">
      <c r="A16" s="38" t="s">
        <v>40</v>
      </c>
      <c r="B16" s="8">
        <v>0.0177</v>
      </c>
      <c r="C16" s="8">
        <v>0.0751</v>
      </c>
      <c r="D16" s="8">
        <v>0.0693</v>
      </c>
      <c r="E16" s="8">
        <v>0.0678</v>
      </c>
      <c r="F16" s="8">
        <v>0.0839</v>
      </c>
      <c r="G16" s="8">
        <v>0.1128</v>
      </c>
      <c r="H16" s="8">
        <v>0.0443</v>
      </c>
      <c r="I16" s="8">
        <v>0.141</v>
      </c>
      <c r="J16" s="8">
        <v>0.1198</v>
      </c>
      <c r="K16" s="8">
        <v>0.0639</v>
      </c>
      <c r="L16" s="8">
        <v>0.0773</v>
      </c>
      <c r="M16" s="8">
        <v>0.0313</v>
      </c>
      <c r="N16" s="8">
        <v>0.0328</v>
      </c>
      <c r="O16" s="8">
        <v>0.0603</v>
      </c>
      <c r="P16" s="8">
        <v>0.0695</v>
      </c>
      <c r="Q16" s="8">
        <v>0.0226</v>
      </c>
      <c r="R16" s="8">
        <v>0.1151</v>
      </c>
      <c r="S16" s="8">
        <v>0.0707</v>
      </c>
      <c r="T16" s="8">
        <v>0.128</v>
      </c>
      <c r="U16" s="8">
        <v>0.1486</v>
      </c>
      <c r="W16" s="8">
        <f t="shared" si="0"/>
        <v>0.0177</v>
      </c>
      <c r="X16" s="8">
        <f t="shared" si="1"/>
        <v>0.07759</v>
      </c>
      <c r="Y16" s="8">
        <f>_xlfn.PERCENTILE.INC(B16:U16,0.5)</f>
        <v>0.0701</v>
      </c>
      <c r="Z16" s="8">
        <f t="shared" si="2"/>
        <v>0.1486</v>
      </c>
    </row>
    <row r="17" hidden="1" spans="1:26">
      <c r="A17" s="38" t="s">
        <v>43</v>
      </c>
      <c r="B17" s="8">
        <v>0.6988</v>
      </c>
      <c r="C17" s="8">
        <v>0.6951</v>
      </c>
      <c r="D17" s="8">
        <v>0.7578</v>
      </c>
      <c r="E17" s="8">
        <v>0.7852</v>
      </c>
      <c r="F17" s="8">
        <v>0.6619</v>
      </c>
      <c r="G17" s="8">
        <v>1.538</v>
      </c>
      <c r="H17" s="8">
        <v>0.5344</v>
      </c>
      <c r="I17" s="8">
        <v>0.7</v>
      </c>
      <c r="J17" s="8">
        <v>0.7005</v>
      </c>
      <c r="K17" s="8">
        <v>0.7425</v>
      </c>
      <c r="L17" s="8">
        <v>0.5327</v>
      </c>
      <c r="M17" s="8">
        <v>0.6633</v>
      </c>
      <c r="N17" s="8">
        <v>0.6124</v>
      </c>
      <c r="O17" s="8">
        <v>0.5109</v>
      </c>
      <c r="P17" s="8">
        <v>0.8364</v>
      </c>
      <c r="Q17" s="8">
        <v>0.6486</v>
      </c>
      <c r="R17" s="8">
        <v>0.812</v>
      </c>
      <c r="S17" s="8">
        <v>0.6738</v>
      </c>
      <c r="T17" s="8">
        <v>1.1344</v>
      </c>
      <c r="U17" s="8">
        <v>1.5484</v>
      </c>
      <c r="W17" s="8">
        <f t="shared" si="0"/>
        <v>0.5109</v>
      </c>
      <c r="X17" s="8">
        <f t="shared" si="1"/>
        <v>0.789355</v>
      </c>
      <c r="Y17" s="8">
        <f>_xlfn.PERCENTILE.INC(B17:U17,0.5)</f>
        <v>0.6994</v>
      </c>
      <c r="Z17" s="8">
        <f t="shared" si="2"/>
        <v>1.5484</v>
      </c>
    </row>
    <row r="18" hidden="1" spans="1:26">
      <c r="A18" s="38" t="s">
        <v>46</v>
      </c>
      <c r="B18" s="8">
        <v>0.325</v>
      </c>
      <c r="C18" s="8">
        <v>0.4276</v>
      </c>
      <c r="D18" s="8">
        <v>0.4386</v>
      </c>
      <c r="E18" s="8">
        <v>0.3864</v>
      </c>
      <c r="F18" s="8">
        <v>0.3961</v>
      </c>
      <c r="G18" s="8">
        <v>0.5982</v>
      </c>
      <c r="H18" s="8">
        <v>0.2341</v>
      </c>
      <c r="I18" s="8">
        <v>0.3258</v>
      </c>
      <c r="J18" s="8">
        <v>0.4311</v>
      </c>
      <c r="K18" s="8">
        <v>0.2804</v>
      </c>
      <c r="L18" s="8">
        <v>0.2018</v>
      </c>
      <c r="M18" s="8">
        <v>0.3151</v>
      </c>
      <c r="N18" s="8">
        <v>0.404</v>
      </c>
      <c r="O18" s="8">
        <v>0.2818</v>
      </c>
      <c r="P18" s="8">
        <v>0.3776</v>
      </c>
      <c r="Q18" s="8">
        <v>0.3821</v>
      </c>
      <c r="R18" s="8">
        <v>0.5501</v>
      </c>
      <c r="S18" s="8">
        <v>0.2819</v>
      </c>
      <c r="T18" s="8">
        <v>0.8236</v>
      </c>
      <c r="U18" s="8">
        <v>0.9944</v>
      </c>
      <c r="W18" s="8">
        <f t="shared" si="0"/>
        <v>0.2018</v>
      </c>
      <c r="X18" s="8">
        <f t="shared" si="1"/>
        <v>0.422785</v>
      </c>
      <c r="Y18" s="8">
        <f>_xlfn.PERCENTILE.INC(B18:U18,0.5)</f>
        <v>0.38425</v>
      </c>
      <c r="Z18" s="8">
        <f t="shared" si="2"/>
        <v>0.9944</v>
      </c>
    </row>
    <row r="19" spans="1:26">
      <c r="A19" s="31" t="s">
        <v>49</v>
      </c>
      <c r="B19" s="8">
        <v>0.7384</v>
      </c>
      <c r="C19" s="8">
        <v>0.778</v>
      </c>
      <c r="D19" s="8">
        <v>0.7699</v>
      </c>
      <c r="E19" s="8">
        <v>0.9143</v>
      </c>
      <c r="F19" s="8">
        <v>1.0662</v>
      </c>
      <c r="G19" s="8">
        <v>2.9304</v>
      </c>
      <c r="H19" s="8">
        <v>0.6912</v>
      </c>
      <c r="I19" s="8">
        <v>1.7277</v>
      </c>
      <c r="J19" s="8">
        <v>0.9987</v>
      </c>
      <c r="K19" s="8">
        <v>1.2307</v>
      </c>
      <c r="L19" s="8">
        <v>0.3899</v>
      </c>
      <c r="M19" s="8">
        <v>1.5667</v>
      </c>
      <c r="N19" s="8">
        <v>0.9716</v>
      </c>
      <c r="O19" s="8">
        <v>0.3475</v>
      </c>
      <c r="P19" s="8">
        <v>1.1232</v>
      </c>
      <c r="Q19" s="8">
        <v>1.0405</v>
      </c>
      <c r="R19" s="8">
        <v>0.7585</v>
      </c>
      <c r="S19" s="8">
        <v>0.8999</v>
      </c>
      <c r="T19" s="8">
        <v>0.966</v>
      </c>
      <c r="U19" s="8">
        <v>4.9058</v>
      </c>
      <c r="W19" s="8">
        <f t="shared" si="0"/>
        <v>0.3475</v>
      </c>
      <c r="X19" s="8">
        <f t="shared" si="1"/>
        <v>1.240755</v>
      </c>
      <c r="Y19" s="8">
        <f>_xlfn.PERCENTILE.INC(B19:U19,0.5)</f>
        <v>0.9688</v>
      </c>
      <c r="Z19" s="8">
        <f t="shared" si="2"/>
        <v>4.9058</v>
      </c>
    </row>
    <row r="20" hidden="1" spans="1:26">
      <c r="A20" s="38" t="s">
        <v>52</v>
      </c>
      <c r="B20" s="7">
        <v>988863.31</v>
      </c>
      <c r="C20" s="7">
        <v>2029606.7</v>
      </c>
      <c r="D20" s="7">
        <v>653818.2</v>
      </c>
      <c r="E20" s="7">
        <v>835530.2</v>
      </c>
      <c r="F20" s="7">
        <v>819762.6</v>
      </c>
      <c r="G20" s="7">
        <v>2698715.62</v>
      </c>
      <c r="H20" s="7">
        <v>680651.86</v>
      </c>
      <c r="I20" s="7">
        <v>1410865.74</v>
      </c>
      <c r="J20" s="7">
        <v>990884.64</v>
      </c>
      <c r="K20" s="7">
        <v>1163443.27</v>
      </c>
      <c r="L20" s="7">
        <v>1484335.22</v>
      </c>
      <c r="M20" s="7">
        <v>987860.02</v>
      </c>
      <c r="N20" s="7">
        <v>595823.08</v>
      </c>
      <c r="O20" s="7">
        <v>1631142.71</v>
      </c>
      <c r="P20" s="7">
        <v>877518.85</v>
      </c>
      <c r="Q20" s="7">
        <v>1068884.51</v>
      </c>
      <c r="R20" s="7">
        <v>1125107.75</v>
      </c>
      <c r="S20" s="7">
        <v>977405.15</v>
      </c>
      <c r="T20" s="7">
        <v>1793163.08</v>
      </c>
      <c r="U20" s="7">
        <v>1392806.74</v>
      </c>
      <c r="W20" s="7">
        <f t="shared" si="0"/>
        <v>595823.08</v>
      </c>
      <c r="X20" s="7">
        <f t="shared" si="1"/>
        <v>1210309.4625</v>
      </c>
      <c r="Y20" s="7">
        <f>_xlfn.PERCENTILE.INC(B20:U20,0.5)</f>
        <v>1029884.575</v>
      </c>
      <c r="Z20" s="7">
        <f t="shared" si="2"/>
        <v>2698715.62</v>
      </c>
    </row>
    <row r="21" hidden="1" spans="1:26">
      <c r="A21" s="38" t="s">
        <v>55</v>
      </c>
      <c r="B21" s="7">
        <v>164247.11</v>
      </c>
      <c r="C21" s="7">
        <v>783260.68</v>
      </c>
      <c r="D21" s="7">
        <v>134635.64</v>
      </c>
      <c r="E21" s="7">
        <v>177868.6</v>
      </c>
      <c r="F21" s="7">
        <v>214121.97</v>
      </c>
      <c r="G21" s="7">
        <v>703234.36</v>
      </c>
      <c r="H21" s="7">
        <v>234704.96</v>
      </c>
      <c r="I21" s="7">
        <v>326572.73</v>
      </c>
      <c r="J21" s="7">
        <v>482175.28</v>
      </c>
      <c r="K21" s="7">
        <v>340510.98</v>
      </c>
      <c r="L21" s="7">
        <v>265631.5</v>
      </c>
      <c r="M21" s="7">
        <v>430554.25</v>
      </c>
      <c r="N21" s="7">
        <v>147551.95</v>
      </c>
      <c r="O21" s="7">
        <v>408276.84</v>
      </c>
      <c r="P21" s="7">
        <v>197572.34</v>
      </c>
      <c r="Q21" s="7">
        <v>441897.3</v>
      </c>
      <c r="R21" s="7">
        <v>206185.61</v>
      </c>
      <c r="S21" s="7">
        <v>207013.08</v>
      </c>
      <c r="T21" s="7">
        <v>258393.78</v>
      </c>
      <c r="U21" s="7">
        <v>366519.1</v>
      </c>
      <c r="W21" s="7">
        <f t="shared" si="0"/>
        <v>134635.64</v>
      </c>
      <c r="X21" s="7">
        <f t="shared" si="1"/>
        <v>324546.403</v>
      </c>
      <c r="Y21" s="7">
        <f>_xlfn.PERCENTILE.INC(B21:U21,0.5)</f>
        <v>262012.64</v>
      </c>
      <c r="Z21" s="7">
        <f t="shared" si="2"/>
        <v>783260.68</v>
      </c>
    </row>
    <row r="22" hidden="1" spans="1:26">
      <c r="A22" s="38" t="s">
        <v>58</v>
      </c>
      <c r="B22" s="8">
        <v>0.9451</v>
      </c>
      <c r="C22" s="8">
        <v>1.0088</v>
      </c>
      <c r="D22" s="8">
        <v>0.6644</v>
      </c>
      <c r="E22" s="8">
        <v>1.074</v>
      </c>
      <c r="F22" s="8">
        <v>0.7761</v>
      </c>
      <c r="G22" s="8">
        <v>1.282</v>
      </c>
      <c r="H22" s="8">
        <v>0.8689</v>
      </c>
      <c r="I22" s="8">
        <v>0.9023</v>
      </c>
      <c r="J22" s="8">
        <v>0.6181</v>
      </c>
      <c r="K22" s="8">
        <v>0.853</v>
      </c>
      <c r="L22" s="8">
        <v>0.8057</v>
      </c>
      <c r="M22" s="8">
        <v>0.8189</v>
      </c>
      <c r="N22" s="8">
        <v>1.0422</v>
      </c>
      <c r="O22" s="8">
        <v>1.0312</v>
      </c>
      <c r="P22" s="8">
        <v>0.66</v>
      </c>
      <c r="Q22" s="8">
        <v>0.8774</v>
      </c>
      <c r="R22" s="8">
        <v>0.5871</v>
      </c>
      <c r="S22" s="8">
        <v>0.8358</v>
      </c>
      <c r="T22" s="8">
        <v>1.5652</v>
      </c>
      <c r="U22" s="8">
        <v>2.1228</v>
      </c>
      <c r="W22" s="8">
        <f t="shared" si="0"/>
        <v>0.5871</v>
      </c>
      <c r="X22" s="8">
        <f t="shared" si="1"/>
        <v>0.96695</v>
      </c>
      <c r="Y22" s="8">
        <f>_xlfn.PERCENTILE.INC(B22:U22,0.5)</f>
        <v>0.87315</v>
      </c>
      <c r="Z22" s="8">
        <f t="shared" si="2"/>
        <v>2.1228</v>
      </c>
    </row>
    <row r="23" hidden="1" spans="1:26">
      <c r="A23" s="39" t="s">
        <v>61</v>
      </c>
      <c r="B23" s="40">
        <v>0.6296</v>
      </c>
      <c r="C23" s="40">
        <v>0.6628</v>
      </c>
      <c r="D23" s="40">
        <v>0.7809</v>
      </c>
      <c r="E23" s="40">
        <v>0.2473</v>
      </c>
      <c r="F23" s="40">
        <v>0.8937</v>
      </c>
      <c r="G23" s="40">
        <v>0.9146</v>
      </c>
      <c r="H23" s="40">
        <v>0.361</v>
      </c>
      <c r="I23" s="40">
        <v>0.8026</v>
      </c>
      <c r="J23" s="40">
        <v>0.9076</v>
      </c>
      <c r="K23" s="40">
        <v>0.7914</v>
      </c>
      <c r="L23" s="40">
        <v>1.0034</v>
      </c>
      <c r="M23" s="40">
        <v>0.4123</v>
      </c>
      <c r="N23" s="40">
        <v>0.4939</v>
      </c>
      <c r="O23" s="40">
        <v>0.6599</v>
      </c>
      <c r="P23" s="40">
        <v>0.3177</v>
      </c>
      <c r="Q23" s="40">
        <v>0.7273</v>
      </c>
      <c r="R23" s="40">
        <v>0.6537</v>
      </c>
      <c r="S23" s="40">
        <v>0.4985</v>
      </c>
      <c r="T23" s="40">
        <v>0.5036</v>
      </c>
      <c r="U23" s="40">
        <v>0.2034</v>
      </c>
      <c r="W23" s="40">
        <f t="shared" si="0"/>
        <v>0.2034</v>
      </c>
      <c r="X23" s="40">
        <f t="shared" si="1"/>
        <v>0.62326</v>
      </c>
      <c r="Y23" s="40">
        <f>_xlfn.PERCENTILE.INC(B23:U23,0.5)</f>
        <v>0.6568</v>
      </c>
      <c r="Z23" s="40">
        <f t="shared" si="2"/>
        <v>1.0034</v>
      </c>
    </row>
    <row r="24" spans="1:26">
      <c r="A24" s="31" t="s">
        <v>64</v>
      </c>
      <c r="B24" s="8">
        <v>0.6257</v>
      </c>
      <c r="C24" s="8">
        <v>0.647</v>
      </c>
      <c r="D24" s="8">
        <v>0.6081</v>
      </c>
      <c r="E24" s="8">
        <v>0.4752</v>
      </c>
      <c r="F24" s="8">
        <v>0.4701</v>
      </c>
      <c r="G24" s="8">
        <v>0.7852</v>
      </c>
      <c r="H24" s="8">
        <v>0.4433</v>
      </c>
      <c r="I24" s="8">
        <v>0.4344</v>
      </c>
      <c r="J24" s="8">
        <v>0.0242</v>
      </c>
      <c r="K24" s="8">
        <v>0.6415</v>
      </c>
      <c r="L24" s="8">
        <v>0.4403</v>
      </c>
      <c r="M24" s="8">
        <v>0.4887</v>
      </c>
      <c r="N24" s="8">
        <v>0.4589</v>
      </c>
      <c r="O24" s="8">
        <v>0.4055</v>
      </c>
      <c r="P24" s="8">
        <v>0.4302</v>
      </c>
      <c r="Q24" s="8">
        <v>0.519</v>
      </c>
      <c r="R24" s="8">
        <v>0.6125</v>
      </c>
      <c r="S24" s="8">
        <v>0.7836</v>
      </c>
      <c r="T24" s="8">
        <v>0.7228</v>
      </c>
      <c r="U24" s="8">
        <v>0.2792</v>
      </c>
      <c r="W24" s="8">
        <f t="shared" si="0"/>
        <v>0.0242</v>
      </c>
      <c r="X24" s="8">
        <f t="shared" si="1"/>
        <v>0.51477</v>
      </c>
      <c r="Y24" s="8">
        <f>_xlfn.PERCENTILE.INC(B24:U24,0.5)</f>
        <v>0.48195</v>
      </c>
      <c r="Z24" s="8">
        <f t="shared" si="2"/>
        <v>0.7852</v>
      </c>
    </row>
    <row r="25" hidden="1" spans="1:26">
      <c r="A25" s="38" t="s">
        <v>66</v>
      </c>
      <c r="B25" s="8">
        <v>-1.4484</v>
      </c>
      <c r="C25" s="8">
        <v>-0.1237</v>
      </c>
      <c r="D25" s="8">
        <v>0.1171</v>
      </c>
      <c r="E25" s="8">
        <v>0.0384</v>
      </c>
      <c r="F25" s="8">
        <v>-0.0248</v>
      </c>
      <c r="G25" s="8">
        <v>-1.3742</v>
      </c>
      <c r="H25" s="8">
        <v>0.0972</v>
      </c>
      <c r="I25" s="8">
        <v>0.0216</v>
      </c>
      <c r="J25" s="8">
        <v>0.3628</v>
      </c>
      <c r="K25" s="8">
        <v>-0.0237</v>
      </c>
      <c r="L25" s="8">
        <v>-0.2207</v>
      </c>
      <c r="M25" s="8">
        <v>-0.2543</v>
      </c>
      <c r="N25" s="8">
        <v>-0.238</v>
      </c>
      <c r="O25" s="8">
        <v>0.3787</v>
      </c>
      <c r="P25" s="8">
        <v>-0.258</v>
      </c>
      <c r="Q25" s="8">
        <v>-0.1543</v>
      </c>
      <c r="R25" s="8">
        <v>0.2033</v>
      </c>
      <c r="S25" s="8">
        <v>0.2278</v>
      </c>
      <c r="T25" s="8">
        <v>-1.0542</v>
      </c>
      <c r="U25" s="8">
        <v>-1.039</v>
      </c>
      <c r="W25" s="8">
        <f t="shared" si="0"/>
        <v>-1.4484</v>
      </c>
      <c r="X25" s="8">
        <f t="shared" si="1"/>
        <v>-0.23832</v>
      </c>
      <c r="Y25" s="8">
        <f>_xlfn.PERCENTILE.INC(B25:U25,0.5)</f>
        <v>-0.07425</v>
      </c>
      <c r="Z25" s="8">
        <f t="shared" si="2"/>
        <v>0.3787</v>
      </c>
    </row>
    <row r="26" hidden="1" spans="1:26">
      <c r="A26" s="38" t="s">
        <v>68</v>
      </c>
      <c r="B26" s="8">
        <v>1.1345</v>
      </c>
      <c r="C26" s="8">
        <v>0.4914</v>
      </c>
      <c r="D26" s="8">
        <v>0.3805</v>
      </c>
      <c r="E26" s="8">
        <v>0.5079</v>
      </c>
      <c r="F26" s="8">
        <v>0.5267</v>
      </c>
      <c r="G26" s="8">
        <v>1.6106</v>
      </c>
      <c r="H26" s="8">
        <v>0.4118</v>
      </c>
      <c r="I26" s="8">
        <v>0.53</v>
      </c>
      <c r="J26" s="8">
        <v>0.1719</v>
      </c>
      <c r="K26" s="8">
        <v>0.3374</v>
      </c>
      <c r="L26" s="8">
        <v>0.5517</v>
      </c>
      <c r="M26" s="8">
        <v>0.5466</v>
      </c>
      <c r="N26" s="8">
        <v>0.6581</v>
      </c>
      <c r="O26" s="8">
        <v>0.2513</v>
      </c>
      <c r="P26" s="8">
        <v>0.6988</v>
      </c>
      <c r="Q26" s="8">
        <v>0.5809</v>
      </c>
      <c r="R26" s="8">
        <v>0.4688</v>
      </c>
      <c r="S26" s="8">
        <v>0.3027</v>
      </c>
      <c r="T26" s="8">
        <v>1.0198</v>
      </c>
      <c r="U26" s="8">
        <v>2.1694</v>
      </c>
      <c r="W26" s="8">
        <f t="shared" si="0"/>
        <v>0.1719</v>
      </c>
      <c r="X26" s="8">
        <f t="shared" si="1"/>
        <v>0.66754</v>
      </c>
      <c r="Y26" s="8">
        <f>_xlfn.PERCENTILE.INC(B26:U26,0.5)</f>
        <v>0.52835</v>
      </c>
      <c r="Z26" s="8">
        <f t="shared" si="2"/>
        <v>2.1694</v>
      </c>
    </row>
    <row r="27" spans="1:26">
      <c r="A27" s="31" t="s">
        <v>70</v>
      </c>
      <c r="B27" s="8">
        <v>1.314</v>
      </c>
      <c r="C27" s="8">
        <v>0.6323</v>
      </c>
      <c r="D27" s="8">
        <v>0.5024</v>
      </c>
      <c r="E27" s="8">
        <v>0.4537</v>
      </c>
      <c r="F27" s="8">
        <v>0.4981</v>
      </c>
      <c r="G27" s="8">
        <v>1.7636</v>
      </c>
      <c r="H27" s="8">
        <v>0.491</v>
      </c>
      <c r="I27" s="8">
        <v>0.4484</v>
      </c>
      <c r="J27" s="8">
        <v>0.4653</v>
      </c>
      <c r="K27" s="8">
        <v>0.6863</v>
      </c>
      <c r="L27" s="8">
        <v>0.669</v>
      </c>
      <c r="M27" s="8">
        <v>0.7077</v>
      </c>
      <c r="N27" s="8">
        <v>0.58</v>
      </c>
      <c r="O27" s="8">
        <v>0.37</v>
      </c>
      <c r="P27" s="8">
        <v>0.5592</v>
      </c>
      <c r="Q27" s="8">
        <v>0.5734</v>
      </c>
      <c r="R27" s="8">
        <v>0.3279</v>
      </c>
      <c r="S27" s="8">
        <v>0.4695</v>
      </c>
      <c r="T27" s="8">
        <v>2.0342</v>
      </c>
      <c r="U27" s="8">
        <v>0.8696</v>
      </c>
      <c r="W27" s="8">
        <f t="shared" si="0"/>
        <v>0.3279</v>
      </c>
      <c r="X27" s="8">
        <f t="shared" si="1"/>
        <v>0.72078</v>
      </c>
      <c r="Y27" s="8">
        <f>_xlfn.PERCENTILE.INC(B27:U27,0.5)</f>
        <v>0.5663</v>
      </c>
      <c r="Z27" s="8">
        <f t="shared" si="2"/>
        <v>2.0342</v>
      </c>
    </row>
    <row r="28" spans="1:26">
      <c r="A28" s="31" t="s">
        <v>72</v>
      </c>
      <c r="B28" s="8">
        <v>0</v>
      </c>
      <c r="C28" s="8">
        <v>0.05</v>
      </c>
      <c r="D28" s="8">
        <v>0.2</v>
      </c>
      <c r="E28" s="8">
        <v>0</v>
      </c>
      <c r="F28" s="8">
        <v>0</v>
      </c>
      <c r="G28" s="8">
        <v>0</v>
      </c>
      <c r="H28" s="8">
        <v>0</v>
      </c>
      <c r="I28" s="8">
        <v>0.05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0.0294</v>
      </c>
      <c r="P28" s="8">
        <v>0.0526</v>
      </c>
      <c r="Q28" s="8">
        <v>0</v>
      </c>
      <c r="R28" s="8">
        <v>0.0385</v>
      </c>
      <c r="S28" s="8">
        <v>0</v>
      </c>
      <c r="T28" s="8">
        <v>0.08</v>
      </c>
      <c r="U28" s="8">
        <v>0.087</v>
      </c>
      <c r="W28" s="8">
        <f t="shared" si="0"/>
        <v>0</v>
      </c>
      <c r="X28" s="8">
        <f t="shared" si="1"/>
        <v>0.029375</v>
      </c>
      <c r="Y28" s="8">
        <f>_xlfn.PERCENTILE.INC(B28:U28,0.5)</f>
        <v>0</v>
      </c>
      <c r="Z28" s="8">
        <f t="shared" si="2"/>
        <v>0.2</v>
      </c>
    </row>
    <row r="29" hidden="1" spans="1:26">
      <c r="A29" s="38" t="s">
        <v>74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2</v>
      </c>
      <c r="J29" s="8">
        <v>0</v>
      </c>
      <c r="K29" s="8">
        <v>0</v>
      </c>
      <c r="L29" s="8">
        <v>0.1111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0.4</v>
      </c>
      <c r="U29" s="8">
        <v>0.2858</v>
      </c>
      <c r="W29" s="8">
        <f t="shared" si="0"/>
        <v>0</v>
      </c>
      <c r="X29" s="8">
        <f t="shared" si="1"/>
        <v>0.139845</v>
      </c>
      <c r="Y29" s="8">
        <f>_xlfn.PERCENTILE.INC(B29:U29,0.5)</f>
        <v>0</v>
      </c>
      <c r="Z29" s="8">
        <f t="shared" si="2"/>
        <v>2</v>
      </c>
    </row>
    <row r="30" hidden="1" spans="1:26">
      <c r="A30" s="38" t="s">
        <v>77</v>
      </c>
      <c r="B30" s="41">
        <v>228</v>
      </c>
      <c r="C30" s="41">
        <v>188</v>
      </c>
      <c r="D30" s="41">
        <v>130</v>
      </c>
      <c r="E30" s="41">
        <v>125</v>
      </c>
      <c r="F30" s="41">
        <v>108</v>
      </c>
      <c r="G30" s="41">
        <v>504</v>
      </c>
      <c r="H30" s="41">
        <v>126</v>
      </c>
      <c r="I30" s="41">
        <v>139</v>
      </c>
      <c r="J30" s="41">
        <v>174</v>
      </c>
      <c r="K30" s="41">
        <v>288</v>
      </c>
      <c r="L30" s="41">
        <v>75</v>
      </c>
      <c r="M30" s="41">
        <v>399</v>
      </c>
      <c r="N30" s="41">
        <v>165</v>
      </c>
      <c r="O30" s="41">
        <v>229</v>
      </c>
      <c r="P30" s="41">
        <v>139</v>
      </c>
      <c r="Q30" s="41">
        <v>360</v>
      </c>
      <c r="R30" s="41">
        <v>116</v>
      </c>
      <c r="S30" s="41">
        <v>229</v>
      </c>
      <c r="T30" s="41">
        <v>202</v>
      </c>
      <c r="U30" s="41">
        <v>200</v>
      </c>
      <c r="W30" s="41">
        <f t="shared" si="0"/>
        <v>75</v>
      </c>
      <c r="X30" s="41">
        <f t="shared" si="1"/>
        <v>206.2</v>
      </c>
      <c r="Y30" s="41">
        <f>_xlfn.PERCENTILE.INC(B30:U30,0.5)</f>
        <v>181</v>
      </c>
      <c r="Z30" s="41">
        <f t="shared" si="2"/>
        <v>504</v>
      </c>
    </row>
    <row r="31" hidden="1" spans="1:26">
      <c r="A31" s="38" t="s">
        <v>79</v>
      </c>
      <c r="B31" s="8">
        <v>-0.0049</v>
      </c>
      <c r="C31" s="8">
        <v>0.0356</v>
      </c>
      <c r="D31" s="8">
        <v>0.0424</v>
      </c>
      <c r="E31" s="8">
        <v>0.0327</v>
      </c>
      <c r="F31" s="8">
        <v>0.0402</v>
      </c>
      <c r="G31" s="8">
        <v>0.0238</v>
      </c>
      <c r="H31" s="8">
        <v>0.0258</v>
      </c>
      <c r="I31" s="8">
        <v>0.0626</v>
      </c>
      <c r="J31" s="8">
        <v>0.0985</v>
      </c>
      <c r="K31" s="8">
        <v>0.0392</v>
      </c>
      <c r="L31" s="8">
        <v>0.0354</v>
      </c>
      <c r="M31" s="8">
        <v>0.0106</v>
      </c>
      <c r="N31" s="8">
        <v>0.0092</v>
      </c>
      <c r="O31" s="8">
        <v>0.047</v>
      </c>
      <c r="P31" s="8">
        <v>0.0114</v>
      </c>
      <c r="Q31" s="8">
        <v>0.0068</v>
      </c>
      <c r="R31" s="8">
        <v>0.0655</v>
      </c>
      <c r="S31" s="8">
        <v>0.0428</v>
      </c>
      <c r="T31" s="8">
        <v>0.0574</v>
      </c>
      <c r="U31" s="8">
        <v>-0.0396</v>
      </c>
      <c r="W31" s="8">
        <f t="shared" si="0"/>
        <v>-0.0396</v>
      </c>
      <c r="X31" s="8">
        <f t="shared" si="1"/>
        <v>0.03212</v>
      </c>
      <c r="Y31" s="8">
        <f>_xlfn.PERCENTILE.INC(B31:U31,0.5)</f>
        <v>0.0355</v>
      </c>
      <c r="Z31" s="8">
        <f t="shared" si="2"/>
        <v>0.0985</v>
      </c>
    </row>
    <row r="32" hidden="1" spans="1:26">
      <c r="A32" s="38" t="s">
        <v>81</v>
      </c>
      <c r="B32" s="8">
        <v>-0.0982</v>
      </c>
      <c r="C32" s="8">
        <v>-0.1199</v>
      </c>
      <c r="D32" s="8">
        <v>-0.1254</v>
      </c>
      <c r="E32" s="8">
        <v>-0.1235</v>
      </c>
      <c r="F32" s="8">
        <v>-0.1287</v>
      </c>
      <c r="G32" s="8">
        <v>-0.3436</v>
      </c>
      <c r="H32" s="8">
        <v>-0.1024</v>
      </c>
      <c r="I32" s="8">
        <v>-0.0871</v>
      </c>
      <c r="J32" s="8">
        <v>-0.0848</v>
      </c>
      <c r="K32" s="8">
        <v>-0.142</v>
      </c>
      <c r="L32" s="8">
        <v>-0.1361</v>
      </c>
      <c r="M32" s="8">
        <v>-0.1055</v>
      </c>
      <c r="N32" s="8">
        <v>-0.1456</v>
      </c>
      <c r="O32" s="8">
        <v>-0.0844</v>
      </c>
      <c r="P32" s="8">
        <v>-0.1448</v>
      </c>
      <c r="Q32" s="8">
        <v>-0.0998</v>
      </c>
      <c r="R32" s="8">
        <v>-0.1257</v>
      </c>
      <c r="S32" s="8">
        <v>-0.1309</v>
      </c>
      <c r="T32" s="8">
        <v>-0.442</v>
      </c>
      <c r="U32" s="8">
        <v>-0.2268</v>
      </c>
      <c r="W32" s="8">
        <f t="shared" si="0"/>
        <v>-0.442</v>
      </c>
      <c r="X32" s="8">
        <f t="shared" si="1"/>
        <v>-0.14986</v>
      </c>
      <c r="Y32" s="8">
        <f>_xlfn.PERCENTILE.INC(B32:U32,0.5)</f>
        <v>-0.12555</v>
      </c>
      <c r="Z32" s="8">
        <f t="shared" si="2"/>
        <v>-0.0844</v>
      </c>
    </row>
    <row r="33" hidden="1" spans="1:26">
      <c r="A33" s="38" t="s">
        <v>83</v>
      </c>
      <c r="B33" s="8">
        <v>-0.0279</v>
      </c>
      <c r="C33" s="8">
        <v>-0.0108</v>
      </c>
      <c r="D33" s="8">
        <v>0.009</v>
      </c>
      <c r="E33" s="8">
        <v>0.0029</v>
      </c>
      <c r="F33" s="8">
        <v>-0.0024</v>
      </c>
      <c r="G33" s="8">
        <v>-0.0904</v>
      </c>
      <c r="H33" s="8">
        <v>0.0047</v>
      </c>
      <c r="I33" s="8">
        <v>0.0041</v>
      </c>
      <c r="J33" s="8">
        <v>0.0481</v>
      </c>
      <c r="K33" s="8">
        <v>-0.0017</v>
      </c>
      <c r="L33" s="8">
        <v>-0.0217</v>
      </c>
      <c r="M33" s="8">
        <v>-0.0085</v>
      </c>
      <c r="N33" s="8">
        <v>-0.0084</v>
      </c>
      <c r="O33" s="8">
        <v>0.0247</v>
      </c>
      <c r="P33" s="8">
        <v>-0.0211</v>
      </c>
      <c r="Q33" s="8">
        <v>-0.0037</v>
      </c>
      <c r="R33" s="8">
        <v>0.0271</v>
      </c>
      <c r="S33" s="8">
        <v>0.0177</v>
      </c>
      <c r="T33" s="8">
        <v>-0.079</v>
      </c>
      <c r="U33" s="8">
        <v>-0.0946</v>
      </c>
      <c r="W33" s="8">
        <f t="shared" si="0"/>
        <v>-0.0946</v>
      </c>
      <c r="X33" s="8">
        <f t="shared" si="1"/>
        <v>-0.011595</v>
      </c>
      <c r="Y33" s="8">
        <f>_xlfn.PERCENTILE.INC(B33:U33,0.5)</f>
        <v>-0.00305</v>
      </c>
      <c r="Z33" s="8">
        <f t="shared" si="2"/>
        <v>0.0481</v>
      </c>
    </row>
    <row r="34" hidden="1" spans="1:26">
      <c r="A34" s="38" t="s">
        <v>85</v>
      </c>
      <c r="B34" s="8">
        <v>0.8024</v>
      </c>
      <c r="C34" s="8">
        <v>0.9165</v>
      </c>
      <c r="D34" s="8">
        <v>0.8714</v>
      </c>
      <c r="E34" s="8">
        <v>0.8719</v>
      </c>
      <c r="F34" s="8">
        <v>0.6092</v>
      </c>
      <c r="G34" s="8">
        <v>2.6854</v>
      </c>
      <c r="H34" s="8">
        <v>0.611</v>
      </c>
      <c r="I34" s="8">
        <v>0.8682</v>
      </c>
      <c r="J34" s="8">
        <v>1.1631</v>
      </c>
      <c r="K34" s="8">
        <v>0.7238</v>
      </c>
      <c r="L34" s="8">
        <v>0.4539</v>
      </c>
      <c r="M34" s="8">
        <v>0.8476</v>
      </c>
      <c r="N34" s="8">
        <v>0.9289</v>
      </c>
      <c r="O34" s="8">
        <v>0.5693</v>
      </c>
      <c r="P34" s="8">
        <v>0.5809</v>
      </c>
      <c r="Q34" s="8">
        <v>1.0611</v>
      </c>
      <c r="R34" s="8">
        <v>0.8204</v>
      </c>
      <c r="S34" s="8">
        <v>0.9913</v>
      </c>
      <c r="T34" s="8">
        <v>1.7862</v>
      </c>
      <c r="U34" s="8">
        <v>2</v>
      </c>
      <c r="W34" s="8">
        <f t="shared" si="0"/>
        <v>0.4539</v>
      </c>
      <c r="X34" s="8">
        <f t="shared" si="1"/>
        <v>1.008125</v>
      </c>
      <c r="Y34" s="8">
        <f>_xlfn.PERCENTILE.INC(B34:U34,0.5)</f>
        <v>0.8698</v>
      </c>
      <c r="Z34" s="8">
        <f t="shared" si="2"/>
        <v>2.6854</v>
      </c>
    </row>
    <row r="35" hidden="1" spans="1:26">
      <c r="A35" s="38" t="s">
        <v>87</v>
      </c>
      <c r="B35" s="7">
        <v>-10779.7197</v>
      </c>
      <c r="C35" s="7">
        <v>-12423.3307</v>
      </c>
      <c r="D35" s="7">
        <v>-11877.4462</v>
      </c>
      <c r="E35" s="7">
        <v>-14144.5732</v>
      </c>
      <c r="F35" s="7">
        <v>-13662.4416</v>
      </c>
      <c r="G35" s="7">
        <v>-37337.0618</v>
      </c>
      <c r="H35" s="7">
        <v>-11417.1231</v>
      </c>
      <c r="I35" s="7">
        <v>-9675.431</v>
      </c>
      <c r="J35" s="7">
        <v>-8432.7471</v>
      </c>
      <c r="K35" s="7">
        <v>-16191.4878</v>
      </c>
      <c r="L35" s="7">
        <v>-14218.1724</v>
      </c>
      <c r="M35" s="7">
        <v>-10177.4054</v>
      </c>
      <c r="N35" s="7">
        <v>-14794.1867</v>
      </c>
      <c r="O35" s="7">
        <v>-9295.7345</v>
      </c>
      <c r="P35" s="7">
        <v>-11419.98</v>
      </c>
      <c r="Q35" s="7">
        <v>-10729.6894</v>
      </c>
      <c r="R35" s="7">
        <v>-11684.5405</v>
      </c>
      <c r="S35" s="7">
        <v>-11673.7175</v>
      </c>
      <c r="T35" s="7">
        <v>-36691.3684</v>
      </c>
      <c r="U35" s="7">
        <v>-25612.18</v>
      </c>
      <c r="W35" s="7">
        <f t="shared" si="0"/>
        <v>-37337.0618</v>
      </c>
      <c r="X35" s="7">
        <f t="shared" si="1"/>
        <v>-15111.91685</v>
      </c>
      <c r="Y35" s="7">
        <f>_xlfn.PERCENTILE.INC(B35:U35,0.5)</f>
        <v>-11780.99335</v>
      </c>
      <c r="Z35" s="7">
        <f t="shared" si="2"/>
        <v>-8432.7471</v>
      </c>
    </row>
    <row r="36" hidden="1" spans="1:26">
      <c r="A36" s="38" t="s">
        <v>89</v>
      </c>
      <c r="B36" s="7">
        <v>7718.2478</v>
      </c>
      <c r="C36" s="7">
        <v>11304.5053</v>
      </c>
      <c r="D36" s="7">
        <v>12726.6378</v>
      </c>
      <c r="E36" s="7">
        <v>14478.1814</v>
      </c>
      <c r="F36" s="7">
        <v>13402.5444</v>
      </c>
      <c r="G36" s="7">
        <v>27513.686</v>
      </c>
      <c r="H36" s="7">
        <v>11942.3142</v>
      </c>
      <c r="I36" s="7">
        <v>10128.5252</v>
      </c>
      <c r="J36" s="7">
        <v>13214.4713</v>
      </c>
      <c r="K36" s="7">
        <v>15995.7883</v>
      </c>
      <c r="L36" s="7">
        <v>11947.3676</v>
      </c>
      <c r="M36" s="7">
        <v>9353.6817</v>
      </c>
      <c r="N36" s="7">
        <v>13939.6121</v>
      </c>
      <c r="O36" s="7">
        <v>12019.8679</v>
      </c>
      <c r="P36" s="7">
        <v>9757.2104</v>
      </c>
      <c r="Q36" s="7">
        <v>10336.7</v>
      </c>
      <c r="R36" s="7">
        <v>14204.7666</v>
      </c>
      <c r="S36" s="7">
        <v>13256.591</v>
      </c>
      <c r="T36" s="7">
        <v>30135.0412</v>
      </c>
      <c r="U36" s="7">
        <v>14924</v>
      </c>
      <c r="W36" s="7">
        <f t="shared" si="0"/>
        <v>7718.2478</v>
      </c>
      <c r="X36" s="7">
        <f t="shared" si="1"/>
        <v>13914.98701</v>
      </c>
      <c r="Y36" s="7">
        <f>_xlfn.PERCENTILE.INC(B36:U36,0.5)</f>
        <v>12970.55455</v>
      </c>
      <c r="Z36" s="7">
        <f t="shared" si="2"/>
        <v>30135.0412</v>
      </c>
    </row>
    <row r="37" hidden="1" spans="1:26">
      <c r="A37" s="38" t="s">
        <v>91</v>
      </c>
      <c r="B37" s="7">
        <v>2504.6961</v>
      </c>
      <c r="C37" s="7">
        <v>5004.2827</v>
      </c>
      <c r="D37" s="7">
        <v>3327.1462</v>
      </c>
      <c r="E37" s="7">
        <v>3541.0586</v>
      </c>
      <c r="F37" s="7">
        <v>4773.6856</v>
      </c>
      <c r="G37" s="7">
        <v>12517.8524</v>
      </c>
      <c r="H37" s="7">
        <v>2429.7699</v>
      </c>
      <c r="I37" s="7">
        <v>7007.3814</v>
      </c>
      <c r="J37" s="7">
        <v>5477.9655</v>
      </c>
      <c r="K37" s="7">
        <v>4927.4365</v>
      </c>
      <c r="L37" s="7">
        <v>6225.4675</v>
      </c>
      <c r="M37" s="7">
        <v>1874.3215</v>
      </c>
      <c r="N37" s="7">
        <v>1805.2701</v>
      </c>
      <c r="O37" s="7">
        <v>2613.6179</v>
      </c>
      <c r="P37" s="7">
        <v>2612.4248</v>
      </c>
      <c r="Q37" s="7">
        <v>1127.2424</v>
      </c>
      <c r="R37" s="7">
        <v>3870.9732</v>
      </c>
      <c r="S37" s="7">
        <v>2338.9514</v>
      </c>
      <c r="T37" s="7">
        <v>11655.7024</v>
      </c>
      <c r="U37" s="7">
        <v>6088.44</v>
      </c>
      <c r="W37" s="7">
        <f t="shared" si="0"/>
        <v>1127.2424</v>
      </c>
      <c r="X37" s="7">
        <f t="shared" si="1"/>
        <v>4586.184305</v>
      </c>
      <c r="Y37" s="7">
        <f>_xlfn.PERCENTILE.INC(B37:U37,0.5)</f>
        <v>3706.0159</v>
      </c>
      <c r="Z37" s="7">
        <f t="shared" si="2"/>
        <v>12517.8524</v>
      </c>
    </row>
    <row r="38" hidden="1" spans="1:26">
      <c r="A38" s="38" t="s">
        <v>93</v>
      </c>
      <c r="B38" s="8">
        <v>0.4561</v>
      </c>
      <c r="C38" s="8">
        <v>0.633</v>
      </c>
      <c r="D38" s="8">
        <v>0.3923</v>
      </c>
      <c r="E38" s="8">
        <v>0.392</v>
      </c>
      <c r="F38" s="8">
        <v>0.463</v>
      </c>
      <c r="G38" s="8">
        <v>1.254</v>
      </c>
      <c r="H38" s="8">
        <v>0.5238</v>
      </c>
      <c r="I38" s="8">
        <v>0.6619</v>
      </c>
      <c r="J38" s="8">
        <v>0.454</v>
      </c>
      <c r="K38" s="8">
        <v>0.2083</v>
      </c>
      <c r="L38" s="8">
        <v>0.5733</v>
      </c>
      <c r="M38" s="8">
        <v>0.4411</v>
      </c>
      <c r="N38" s="8">
        <v>0.2606</v>
      </c>
      <c r="O38" s="8">
        <v>0.3799</v>
      </c>
      <c r="P38" s="8">
        <v>0.5468</v>
      </c>
      <c r="Q38" s="8">
        <v>0.1528</v>
      </c>
      <c r="R38" s="8">
        <v>0.5172</v>
      </c>
      <c r="S38" s="8">
        <v>0.6332</v>
      </c>
      <c r="T38" s="8">
        <v>0.8514</v>
      </c>
      <c r="U38" s="8">
        <v>1.04</v>
      </c>
      <c r="W38" s="8">
        <f t="shared" si="0"/>
        <v>0.1528</v>
      </c>
      <c r="X38" s="8">
        <f t="shared" si="1"/>
        <v>0.541735</v>
      </c>
      <c r="Y38" s="8">
        <f>_xlfn.PERCENTILE.INC(B38:U38,0.5)</f>
        <v>0.4901</v>
      </c>
      <c r="Z38" s="8">
        <f t="shared" si="2"/>
        <v>1.254</v>
      </c>
    </row>
    <row r="39" hidden="1" spans="1:26">
      <c r="A39" s="38" t="s">
        <v>95</v>
      </c>
      <c r="B39" s="8">
        <v>0.1798</v>
      </c>
      <c r="C39" s="8">
        <v>0.1223</v>
      </c>
      <c r="D39" s="8">
        <v>0.1462</v>
      </c>
      <c r="E39" s="8">
        <v>0.192</v>
      </c>
      <c r="F39" s="8">
        <v>0.2685</v>
      </c>
      <c r="G39" s="8">
        <v>0.5794</v>
      </c>
      <c r="H39" s="8">
        <v>0.1349</v>
      </c>
      <c r="I39" s="8">
        <v>0.2014</v>
      </c>
      <c r="J39" s="8">
        <v>0.1264</v>
      </c>
      <c r="K39" s="8">
        <v>0.1285</v>
      </c>
      <c r="L39" s="8">
        <v>0.1333</v>
      </c>
      <c r="M39" s="8">
        <v>0.2105</v>
      </c>
      <c r="N39" s="8">
        <v>0.3152</v>
      </c>
      <c r="O39" s="8">
        <v>0.2358</v>
      </c>
      <c r="P39" s="8">
        <v>0.223</v>
      </c>
      <c r="Q39" s="8">
        <v>0.0556</v>
      </c>
      <c r="R39" s="8">
        <v>0.1121</v>
      </c>
      <c r="S39" s="8">
        <v>0.179</v>
      </c>
      <c r="T39" s="8">
        <v>0.297</v>
      </c>
      <c r="U39" s="8">
        <v>0.48</v>
      </c>
      <c r="W39" s="8">
        <f t="shared" si="0"/>
        <v>0.0556</v>
      </c>
      <c r="X39" s="8">
        <f t="shared" si="1"/>
        <v>0.216045</v>
      </c>
      <c r="Y39" s="8">
        <f>_xlfn.PERCENTILE.INC(B39:U39,0.5)</f>
        <v>0.1859</v>
      </c>
      <c r="Z39" s="8">
        <f t="shared" si="2"/>
        <v>0.5794</v>
      </c>
    </row>
    <row r="40" hidden="1" spans="1:26">
      <c r="A40" s="38" t="s">
        <v>97</v>
      </c>
      <c r="B40" s="8">
        <v>0</v>
      </c>
      <c r="C40" s="8">
        <v>0.2447</v>
      </c>
      <c r="D40" s="8">
        <v>0.4538</v>
      </c>
      <c r="E40" s="8">
        <v>0.304</v>
      </c>
      <c r="F40" s="8">
        <v>0.2685</v>
      </c>
      <c r="G40" s="8">
        <v>0.1666</v>
      </c>
      <c r="H40" s="8">
        <v>0.2063</v>
      </c>
      <c r="I40" s="8">
        <v>0.0144</v>
      </c>
      <c r="J40" s="8">
        <v>0.0977</v>
      </c>
      <c r="K40" s="8">
        <v>0.3958</v>
      </c>
      <c r="L40" s="8">
        <v>0.0533</v>
      </c>
      <c r="M40" s="8">
        <v>0.3383</v>
      </c>
      <c r="N40" s="8">
        <v>0.4242</v>
      </c>
      <c r="O40" s="8">
        <v>0.3319</v>
      </c>
      <c r="P40" s="8">
        <v>0.2302</v>
      </c>
      <c r="Q40" s="8">
        <v>0.3861</v>
      </c>
      <c r="R40" s="8">
        <v>0.2586</v>
      </c>
      <c r="S40" s="8">
        <v>0.1878</v>
      </c>
      <c r="T40" s="8">
        <v>0.8514</v>
      </c>
      <c r="U40" s="8">
        <v>0.48</v>
      </c>
      <c r="W40" s="8">
        <f t="shared" si="0"/>
        <v>0</v>
      </c>
      <c r="X40" s="8">
        <f t="shared" si="1"/>
        <v>0.28468</v>
      </c>
      <c r="Y40" s="8">
        <f>_xlfn.PERCENTILE.INC(B40:U40,0.5)</f>
        <v>0.26355</v>
      </c>
      <c r="Z40" s="8">
        <f t="shared" si="2"/>
        <v>0.8514</v>
      </c>
    </row>
    <row r="41" hidden="1" spans="1:26">
      <c r="A41" s="38" t="s">
        <v>99</v>
      </c>
      <c r="B41" s="8">
        <v>0.364</v>
      </c>
      <c r="C41" s="8">
        <v>0</v>
      </c>
      <c r="D41" s="8">
        <v>0.0077</v>
      </c>
      <c r="E41" s="8">
        <v>0.056</v>
      </c>
      <c r="F41" s="8">
        <v>0</v>
      </c>
      <c r="G41" s="8">
        <v>0</v>
      </c>
      <c r="H41" s="8">
        <v>0.1349</v>
      </c>
      <c r="I41" s="8">
        <v>0.1223</v>
      </c>
      <c r="J41" s="8">
        <v>0.3218</v>
      </c>
      <c r="K41" s="8">
        <v>0.066</v>
      </c>
      <c r="L41" s="8">
        <v>0.2</v>
      </c>
      <c r="M41" s="8">
        <v>0.01</v>
      </c>
      <c r="N41" s="8">
        <v>0</v>
      </c>
      <c r="O41" s="8">
        <v>0.0524</v>
      </c>
      <c r="P41" s="8">
        <v>0</v>
      </c>
      <c r="Q41" s="8">
        <v>0.0722</v>
      </c>
      <c r="R41" s="8">
        <v>0.1121</v>
      </c>
      <c r="S41" s="8">
        <v>0</v>
      </c>
      <c r="T41" s="8">
        <v>0</v>
      </c>
      <c r="U41" s="8">
        <v>0</v>
      </c>
      <c r="W41" s="8">
        <f t="shared" si="0"/>
        <v>0</v>
      </c>
      <c r="X41" s="8">
        <f t="shared" si="1"/>
        <v>0.07597</v>
      </c>
      <c r="Y41" s="8">
        <f>_xlfn.PERCENTILE.INC(B41:U41,0.5)</f>
        <v>0.0312</v>
      </c>
      <c r="Z41" s="8">
        <f t="shared" si="2"/>
        <v>0.364</v>
      </c>
    </row>
    <row r="42" hidden="1" spans="1:26">
      <c r="A42" s="38" t="s">
        <v>101</v>
      </c>
      <c r="B42" s="8">
        <v>0</v>
      </c>
      <c r="C42" s="8">
        <v>0</v>
      </c>
      <c r="D42" s="8">
        <v>0</v>
      </c>
      <c r="E42" s="8">
        <v>0.056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0.2014</v>
      </c>
      <c r="L42" s="8">
        <v>0.04</v>
      </c>
      <c r="M42" s="8">
        <v>0</v>
      </c>
      <c r="N42" s="8">
        <v>0</v>
      </c>
      <c r="O42" s="8">
        <v>0</v>
      </c>
      <c r="P42" s="8">
        <v>0</v>
      </c>
      <c r="Q42" s="8">
        <v>0.3333</v>
      </c>
      <c r="R42" s="8">
        <v>0</v>
      </c>
      <c r="S42" s="8">
        <v>0</v>
      </c>
      <c r="T42" s="8">
        <v>0</v>
      </c>
      <c r="U42" s="8">
        <v>0</v>
      </c>
      <c r="W42" s="8">
        <f t="shared" si="0"/>
        <v>0</v>
      </c>
      <c r="X42" s="8">
        <f t="shared" si="1"/>
        <v>0.031535</v>
      </c>
      <c r="Y42" s="8">
        <f>_xlfn.PERCENTILE.INC(B42:U42,0.5)</f>
        <v>0</v>
      </c>
      <c r="Z42" s="8">
        <f t="shared" si="2"/>
        <v>0.3333</v>
      </c>
    </row>
    <row r="43" spans="1:26">
      <c r="A43" s="31" t="s">
        <v>103</v>
      </c>
      <c r="B43" s="6">
        <v>3.6754</v>
      </c>
      <c r="C43" s="6">
        <v>4.766</v>
      </c>
      <c r="D43" s="6">
        <v>8.7538</v>
      </c>
      <c r="E43" s="6">
        <v>12.088</v>
      </c>
      <c r="F43" s="6">
        <v>10.5278</v>
      </c>
      <c r="G43" s="6">
        <v>14.2936</v>
      </c>
      <c r="H43" s="6">
        <v>11.1667</v>
      </c>
      <c r="I43" s="6">
        <v>8.9281</v>
      </c>
      <c r="J43" s="6">
        <v>2.5805</v>
      </c>
      <c r="K43" s="6">
        <v>6.2049</v>
      </c>
      <c r="L43" s="6">
        <v>8.9067</v>
      </c>
      <c r="M43" s="6">
        <v>9.782</v>
      </c>
      <c r="N43" s="6">
        <v>8.2788</v>
      </c>
      <c r="O43" s="6">
        <v>11.4148</v>
      </c>
      <c r="P43" s="6">
        <v>9.8201</v>
      </c>
      <c r="Q43" s="6">
        <v>3.7083</v>
      </c>
      <c r="R43" s="6">
        <v>6.9483</v>
      </c>
      <c r="S43" s="6">
        <v>6.476</v>
      </c>
      <c r="T43" s="6">
        <v>19.6634</v>
      </c>
      <c r="U43" s="6">
        <v>24.88</v>
      </c>
      <c r="W43" s="6">
        <f t="shared" si="0"/>
        <v>2.5805</v>
      </c>
      <c r="X43" s="6">
        <f t="shared" si="1"/>
        <v>9.64316</v>
      </c>
      <c r="Y43" s="6">
        <f>_xlfn.PERCENTILE.INC(B43:U43,0.5)</f>
        <v>8.9174</v>
      </c>
      <c r="Z43" s="6">
        <f t="shared" si="2"/>
        <v>24.88</v>
      </c>
    </row>
    <row r="44" hidden="1" spans="1:26">
      <c r="A44" s="38" t="s">
        <v>105</v>
      </c>
      <c r="B44" s="8">
        <v>0.2747</v>
      </c>
      <c r="C44" s="8">
        <v>0.2246</v>
      </c>
      <c r="D44" s="8">
        <v>0.1833</v>
      </c>
      <c r="E44" s="8">
        <v>0.0797</v>
      </c>
      <c r="F44" s="8">
        <v>0.1778</v>
      </c>
      <c r="G44" s="8">
        <v>0.1422</v>
      </c>
      <c r="H44" s="8">
        <v>0.1398</v>
      </c>
      <c r="I44" s="8">
        <v>0.198</v>
      </c>
      <c r="J44" s="8">
        <v>0.2294</v>
      </c>
      <c r="K44" s="8">
        <v>0.1987</v>
      </c>
      <c r="L44" s="8">
        <v>0.2249</v>
      </c>
      <c r="M44" s="8">
        <v>0.0768</v>
      </c>
      <c r="N44" s="8">
        <v>0.1766</v>
      </c>
      <c r="O44" s="8">
        <v>0.1921</v>
      </c>
      <c r="P44" s="8">
        <v>0.1314</v>
      </c>
      <c r="Q44" s="8">
        <v>0.1689</v>
      </c>
      <c r="R44" s="8">
        <v>0.1488</v>
      </c>
      <c r="S44" s="8">
        <v>0.1696</v>
      </c>
      <c r="T44" s="8">
        <v>0.2376</v>
      </c>
      <c r="U44" s="8">
        <v>1.166</v>
      </c>
      <c r="W44" s="8">
        <f t="shared" si="0"/>
        <v>0.0768</v>
      </c>
      <c r="X44" s="8">
        <f t="shared" si="1"/>
        <v>0.227045</v>
      </c>
      <c r="Y44" s="8">
        <f>_xlfn.PERCENTILE.INC(B44:U44,0.5)</f>
        <v>0.18055</v>
      </c>
      <c r="Z44" s="8">
        <f t="shared" si="2"/>
        <v>1.166</v>
      </c>
    </row>
    <row r="45" hidden="1" spans="1:26">
      <c r="A45" s="38" t="s">
        <v>107</v>
      </c>
      <c r="B45" s="8">
        <v>0.1077</v>
      </c>
      <c r="C45" s="8">
        <v>0.2211</v>
      </c>
      <c r="D45" s="8">
        <v>0.1333</v>
      </c>
      <c r="E45" s="8">
        <v>0.1713</v>
      </c>
      <c r="F45" s="8">
        <v>0.1662</v>
      </c>
      <c r="G45" s="8">
        <v>0.1696</v>
      </c>
      <c r="H45" s="8">
        <v>0.089</v>
      </c>
      <c r="I45" s="8">
        <v>0.155</v>
      </c>
      <c r="J45" s="8">
        <v>0.1013</v>
      </c>
      <c r="K45" s="8">
        <v>0.1661</v>
      </c>
      <c r="L45" s="8">
        <v>0.1491</v>
      </c>
      <c r="M45" s="8">
        <v>0.1368</v>
      </c>
      <c r="N45" s="8">
        <v>0.0747</v>
      </c>
      <c r="O45" s="8">
        <v>0.0442</v>
      </c>
      <c r="P45" s="8">
        <v>0.0573</v>
      </c>
      <c r="Q45" s="8">
        <v>0.2162</v>
      </c>
      <c r="R45" s="8">
        <v>0.104</v>
      </c>
      <c r="S45" s="8">
        <v>0.3337</v>
      </c>
      <c r="T45" s="8">
        <v>0.059</v>
      </c>
      <c r="U45" s="8">
        <v>0.2736</v>
      </c>
      <c r="W45" s="8">
        <f t="shared" si="0"/>
        <v>0.0442</v>
      </c>
      <c r="X45" s="8">
        <f t="shared" si="1"/>
        <v>0.14646</v>
      </c>
      <c r="Y45" s="8">
        <f>_xlfn.PERCENTILE.INC(B45:U45,0.5)</f>
        <v>0.14295</v>
      </c>
      <c r="Z45" s="8">
        <f t="shared" si="2"/>
        <v>0.3337</v>
      </c>
    </row>
    <row r="46" hidden="1" spans="1:26">
      <c r="A46" s="38" t="s">
        <v>109</v>
      </c>
      <c r="B46" s="8">
        <v>0</v>
      </c>
      <c r="C46" s="8">
        <v>-0.05</v>
      </c>
      <c r="D46" s="8">
        <v>-0.0667</v>
      </c>
      <c r="E46" s="8">
        <v>0</v>
      </c>
      <c r="F46" s="8">
        <v>-0.101</v>
      </c>
      <c r="G46" s="8">
        <v>-0.1176</v>
      </c>
      <c r="H46" s="8">
        <v>-0.1054</v>
      </c>
      <c r="I46" s="8">
        <v>-0.0687</v>
      </c>
      <c r="J46" s="8">
        <v>-0.0334</v>
      </c>
      <c r="K46" s="8">
        <v>-0.0236</v>
      </c>
      <c r="L46" s="8">
        <v>-0.071</v>
      </c>
      <c r="M46" s="8">
        <v>-0.1161</v>
      </c>
      <c r="N46" s="8">
        <v>0</v>
      </c>
      <c r="O46" s="8">
        <v>-0.0712</v>
      </c>
      <c r="P46" s="8">
        <v>-0.1087</v>
      </c>
      <c r="Q46" s="8">
        <v>-0.0446</v>
      </c>
      <c r="R46" s="8">
        <v>-0.0222</v>
      </c>
      <c r="S46" s="8">
        <v>-0.0126</v>
      </c>
      <c r="T46" s="8">
        <v>0</v>
      </c>
      <c r="U46" s="8">
        <v>0.008</v>
      </c>
      <c r="W46" s="8">
        <f t="shared" si="0"/>
        <v>-0.1176</v>
      </c>
      <c r="X46" s="8">
        <f t="shared" si="1"/>
        <v>-0.05024</v>
      </c>
      <c r="Y46" s="8">
        <f>_xlfn.PERCENTILE.INC(B46:U46,0.5)</f>
        <v>-0.0473</v>
      </c>
      <c r="Z46" s="8">
        <f t="shared" si="2"/>
        <v>0.008</v>
      </c>
    </row>
    <row r="47" hidden="1" spans="1:26">
      <c r="A47" s="38" t="s">
        <v>111</v>
      </c>
      <c r="B47" s="8">
        <v>-0.0575</v>
      </c>
      <c r="C47" s="8">
        <v>-0.1697</v>
      </c>
      <c r="D47" s="8">
        <v>-0.1737</v>
      </c>
      <c r="E47" s="8">
        <v>-0.2038</v>
      </c>
      <c r="F47" s="8">
        <v>-0.1852</v>
      </c>
      <c r="G47" s="8">
        <v>-0.4818</v>
      </c>
      <c r="H47" s="8">
        <v>-0.1374</v>
      </c>
      <c r="I47" s="8">
        <v>-0.1029</v>
      </c>
      <c r="J47" s="8">
        <v>-0.067</v>
      </c>
      <c r="K47" s="8">
        <v>-0.1942</v>
      </c>
      <c r="L47" s="8">
        <v>-0.2099</v>
      </c>
      <c r="M47" s="8">
        <v>-0.0583</v>
      </c>
      <c r="N47" s="8">
        <v>-0.2106</v>
      </c>
      <c r="O47" s="8">
        <v>-0.1055</v>
      </c>
      <c r="P47" s="8">
        <v>-0.1875</v>
      </c>
      <c r="Q47" s="8">
        <v>-0.1023</v>
      </c>
      <c r="R47" s="8">
        <v>-0.1379</v>
      </c>
      <c r="S47" s="8">
        <v>-0.1717</v>
      </c>
      <c r="T47" s="8">
        <v>-0.4978</v>
      </c>
      <c r="U47" s="8">
        <v>-0.2186</v>
      </c>
      <c r="W47" s="8">
        <f t="shared" si="0"/>
        <v>-0.4978</v>
      </c>
      <c r="X47" s="8">
        <f t="shared" si="1"/>
        <v>-0.183665</v>
      </c>
      <c r="Y47" s="8">
        <f>_xlfn.PERCENTILE.INC(B47:U47,0.5)</f>
        <v>-0.1727</v>
      </c>
      <c r="Z47" s="8">
        <f t="shared" si="2"/>
        <v>-0.0575</v>
      </c>
    </row>
    <row r="48" hidden="1" spans="1:26">
      <c r="A48" s="38" t="s">
        <v>113</v>
      </c>
      <c r="B48" s="8">
        <v>-0.1383</v>
      </c>
      <c r="C48" s="8">
        <v>-0.1899</v>
      </c>
      <c r="D48" s="8">
        <v>-0.2391</v>
      </c>
      <c r="E48" s="8">
        <v>-0.2151</v>
      </c>
      <c r="F48" s="8">
        <v>-0.2742</v>
      </c>
      <c r="G48" s="8">
        <v>-0.3824</v>
      </c>
      <c r="H48" s="8">
        <v>-0.0986</v>
      </c>
      <c r="I48" s="8">
        <v>-0.2367</v>
      </c>
      <c r="J48" s="8">
        <v>-0.1485</v>
      </c>
      <c r="K48" s="8">
        <v>-0.1822</v>
      </c>
      <c r="L48" s="8">
        <v>-0.2055</v>
      </c>
      <c r="M48" s="8">
        <v>-0.2283</v>
      </c>
      <c r="N48" s="8">
        <v>-0.2583</v>
      </c>
      <c r="O48" s="8">
        <v>-0.1318</v>
      </c>
      <c r="P48" s="8">
        <v>-0.2766</v>
      </c>
      <c r="Q48" s="8">
        <v>-0.1228</v>
      </c>
      <c r="R48" s="8">
        <v>-0.2325</v>
      </c>
      <c r="S48" s="8">
        <v>-0.2274</v>
      </c>
      <c r="T48" s="8">
        <v>-0.5528</v>
      </c>
      <c r="U48" s="8">
        <v>-0.418</v>
      </c>
      <c r="W48" s="8">
        <f t="shared" si="0"/>
        <v>-0.5528</v>
      </c>
      <c r="X48" s="8">
        <f t="shared" si="1"/>
        <v>-0.23795</v>
      </c>
      <c r="Y48" s="8">
        <f>_xlfn.PERCENTILE.INC(B48:U48,0.5)</f>
        <v>-0.22785</v>
      </c>
      <c r="Z48" s="8">
        <f t="shared" si="2"/>
        <v>-0.0986</v>
      </c>
    </row>
    <row r="49" hidden="1" spans="1:26">
      <c r="A49" s="38" t="s">
        <v>115</v>
      </c>
      <c r="B49" s="8">
        <v>-0.0863</v>
      </c>
      <c r="C49" s="8">
        <v>-0.0802</v>
      </c>
      <c r="D49" s="8">
        <v>-0.0307</v>
      </c>
      <c r="E49" s="8">
        <v>0</v>
      </c>
      <c r="F49" s="8">
        <v>-0.1261</v>
      </c>
      <c r="G49" s="8">
        <v>-0.2192</v>
      </c>
      <c r="H49" s="8">
        <v>-0.1877</v>
      </c>
      <c r="I49" s="8">
        <v>-0.1071</v>
      </c>
      <c r="J49" s="8">
        <v>-0.1097</v>
      </c>
      <c r="K49" s="8">
        <v>-0.1922</v>
      </c>
      <c r="L49" s="8">
        <v>-0.0729</v>
      </c>
      <c r="M49" s="8">
        <v>-0.1087</v>
      </c>
      <c r="N49" s="8">
        <v>-0.1315</v>
      </c>
      <c r="O49" s="8">
        <v>-0.0938</v>
      </c>
      <c r="P49" s="8">
        <v>-0.1487</v>
      </c>
      <c r="Q49" s="8">
        <v>-0.0643</v>
      </c>
      <c r="R49" s="8">
        <v>-0.0777</v>
      </c>
      <c r="S49" s="8">
        <v>-0.1168</v>
      </c>
      <c r="T49" s="8">
        <v>-0.353</v>
      </c>
      <c r="U49" s="8">
        <v>-0.492</v>
      </c>
      <c r="W49" s="8">
        <f t="shared" si="0"/>
        <v>-0.492</v>
      </c>
      <c r="X49" s="8">
        <f t="shared" si="1"/>
        <v>-0.13993</v>
      </c>
      <c r="Y49" s="8">
        <f>_xlfn.PERCENTILE.INC(B49:U49,0.5)</f>
        <v>-0.1092</v>
      </c>
      <c r="Z49" s="8">
        <f t="shared" si="2"/>
        <v>0</v>
      </c>
    </row>
    <row r="50" hidden="1" spans="1:26">
      <c r="A50" s="38" t="s">
        <v>117</v>
      </c>
      <c r="B50" s="8">
        <v>-0.1585</v>
      </c>
      <c r="C50" s="8">
        <v>-0.1349</v>
      </c>
      <c r="D50" s="8">
        <v>-0.1014</v>
      </c>
      <c r="E50" s="8">
        <v>-0.1221</v>
      </c>
      <c r="F50" s="8">
        <v>-0.1056</v>
      </c>
      <c r="G50" s="8">
        <v>-0.3124</v>
      </c>
      <c r="H50" s="8">
        <v>-0.0555</v>
      </c>
      <c r="I50" s="8">
        <v>-0.0712</v>
      </c>
      <c r="J50" s="8">
        <v>-0.107</v>
      </c>
      <c r="K50" s="8">
        <v>-0.1377</v>
      </c>
      <c r="L50" s="8">
        <v>-0.1325</v>
      </c>
      <c r="M50" s="8">
        <v>-0.0847</v>
      </c>
      <c r="N50" s="8">
        <v>-0.1156</v>
      </c>
      <c r="O50" s="8">
        <v>-0.0759</v>
      </c>
      <c r="P50" s="8">
        <v>-0.0853</v>
      </c>
      <c r="Q50" s="8">
        <v>-0.1584</v>
      </c>
      <c r="R50" s="8">
        <v>-0.1058</v>
      </c>
      <c r="S50" s="8">
        <v>-0.0944</v>
      </c>
      <c r="T50" s="8">
        <v>-0.3672</v>
      </c>
      <c r="U50" s="8">
        <v>-0.2316</v>
      </c>
      <c r="W50" s="8">
        <f t="shared" si="0"/>
        <v>-0.3672</v>
      </c>
      <c r="X50" s="8">
        <f t="shared" si="1"/>
        <v>-0.137885</v>
      </c>
      <c r="Y50" s="8">
        <f>_xlfn.PERCENTILE.INC(B50:U50,0.5)</f>
        <v>-0.1113</v>
      </c>
      <c r="Z50" s="8">
        <f t="shared" si="2"/>
        <v>-0.0555</v>
      </c>
    </row>
    <row r="51" hidden="1" spans="1:26">
      <c r="A51" s="38" t="s">
        <v>119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-0.3608</v>
      </c>
      <c r="H51" s="8">
        <v>0.0204</v>
      </c>
      <c r="I51" s="8">
        <v>0</v>
      </c>
      <c r="J51" s="8">
        <v>0.0235</v>
      </c>
      <c r="K51" s="8">
        <v>-0.0582</v>
      </c>
      <c r="L51" s="8">
        <v>-0.0117</v>
      </c>
      <c r="M51" s="8">
        <v>0</v>
      </c>
      <c r="N51" s="8">
        <v>0</v>
      </c>
      <c r="O51" s="8">
        <v>0</v>
      </c>
      <c r="P51" s="8">
        <v>-0.1093</v>
      </c>
      <c r="Q51" s="8">
        <v>-0.0035</v>
      </c>
      <c r="R51" s="8">
        <v>0.019</v>
      </c>
      <c r="S51" s="8">
        <v>0.0362</v>
      </c>
      <c r="T51" s="8">
        <v>-0.2558</v>
      </c>
      <c r="U51" s="8">
        <v>0</v>
      </c>
      <c r="W51" s="8">
        <f t="shared" si="0"/>
        <v>-0.3608</v>
      </c>
      <c r="X51" s="8">
        <f t="shared" si="1"/>
        <v>-0.03501</v>
      </c>
      <c r="Y51" s="8">
        <f>_xlfn.PERCENTILE.INC(B51:U51,0.5)</f>
        <v>0</v>
      </c>
      <c r="Z51" s="8">
        <f t="shared" si="2"/>
        <v>0.0362</v>
      </c>
    </row>
    <row r="52" hidden="1" spans="1:26">
      <c r="A52" s="38" t="s">
        <v>121</v>
      </c>
      <c r="B52" s="8">
        <v>-0.0896</v>
      </c>
      <c r="C52" s="8">
        <v>-0.0734</v>
      </c>
      <c r="D52" s="8">
        <v>-0.0651</v>
      </c>
      <c r="E52" s="8">
        <v>-0.0657</v>
      </c>
      <c r="F52" s="8">
        <v>-0.0607</v>
      </c>
      <c r="G52" s="8">
        <v>-0.1936</v>
      </c>
      <c r="H52" s="8">
        <v>-0.0932</v>
      </c>
      <c r="I52" s="8">
        <v>-0.0576</v>
      </c>
      <c r="J52" s="8">
        <v>0.0032</v>
      </c>
      <c r="K52" s="8">
        <v>-0.0816</v>
      </c>
      <c r="L52" s="8">
        <v>-0.0685</v>
      </c>
      <c r="M52" s="8">
        <v>-0.1063</v>
      </c>
      <c r="N52" s="8">
        <v>-0.0716</v>
      </c>
      <c r="O52" s="8">
        <v>-0.051</v>
      </c>
      <c r="P52" s="8">
        <v>-0.0916</v>
      </c>
      <c r="Q52" s="8">
        <v>-0.0556</v>
      </c>
      <c r="R52" s="8">
        <v>-0.0592</v>
      </c>
      <c r="S52" s="8">
        <v>-0.0359</v>
      </c>
      <c r="T52" s="8">
        <v>-0.346</v>
      </c>
      <c r="U52" s="8">
        <v>-0.092</v>
      </c>
      <c r="W52" s="8">
        <f t="shared" si="0"/>
        <v>-0.346</v>
      </c>
      <c r="X52" s="8">
        <f t="shared" si="1"/>
        <v>-0.08775</v>
      </c>
      <c r="Y52" s="8">
        <f>_xlfn.PERCENTILE.INC(B52:U52,0.5)</f>
        <v>-0.07005</v>
      </c>
      <c r="Z52" s="8">
        <f t="shared" si="2"/>
        <v>0.0032</v>
      </c>
    </row>
    <row r="53" hidden="1" spans="1:26">
      <c r="A53" s="38" t="s">
        <v>123</v>
      </c>
      <c r="B53" s="8">
        <v>-0.1175</v>
      </c>
      <c r="C53" s="8">
        <v>-0.1093</v>
      </c>
      <c r="D53" s="8">
        <v>-0.1025</v>
      </c>
      <c r="E53" s="8">
        <v>-0.0983</v>
      </c>
      <c r="F53" s="8">
        <v>-0.1023</v>
      </c>
      <c r="G53" s="8">
        <v>-0.255</v>
      </c>
      <c r="H53" s="8">
        <v>-0.1566</v>
      </c>
      <c r="I53" s="8">
        <v>-0.0893</v>
      </c>
      <c r="J53" s="8">
        <v>-0.0896</v>
      </c>
      <c r="K53" s="8">
        <v>-0.1554</v>
      </c>
      <c r="L53" s="8">
        <v>-0.1238</v>
      </c>
      <c r="M53" s="8">
        <v>-0.1251</v>
      </c>
      <c r="N53" s="8">
        <v>-0.0958</v>
      </c>
      <c r="O53" s="8">
        <v>-0.0763</v>
      </c>
      <c r="P53" s="8">
        <v>-0.1374</v>
      </c>
      <c r="Q53" s="8">
        <v>-0.1231</v>
      </c>
      <c r="R53" s="8">
        <v>-0.0708</v>
      </c>
      <c r="S53" s="8">
        <v>-0.0943</v>
      </c>
      <c r="T53" s="8">
        <v>-0.3296</v>
      </c>
      <c r="U53" s="8">
        <v>-0.137</v>
      </c>
      <c r="W53" s="8">
        <f t="shared" si="0"/>
        <v>-0.3296</v>
      </c>
      <c r="X53" s="8">
        <f t="shared" si="1"/>
        <v>-0.12945</v>
      </c>
      <c r="Y53" s="8">
        <f>_xlfn.PERCENTILE.INC(B53:U53,0.5)</f>
        <v>-0.1134</v>
      </c>
      <c r="Z53" s="8">
        <f t="shared" si="2"/>
        <v>-0.0708</v>
      </c>
    </row>
    <row r="54" hidden="1" spans="1:26">
      <c r="A54" s="38" t="s">
        <v>125</v>
      </c>
      <c r="B54" s="8">
        <v>-0.1007</v>
      </c>
      <c r="C54" s="8">
        <v>-0.0918</v>
      </c>
      <c r="D54" s="8">
        <v>-0.0789</v>
      </c>
      <c r="E54" s="8">
        <v>-0.0828</v>
      </c>
      <c r="F54" s="8">
        <v>-0.0615</v>
      </c>
      <c r="G54" s="8">
        <v>-0.224</v>
      </c>
      <c r="H54" s="8">
        <v>-0.134</v>
      </c>
      <c r="I54" s="8">
        <v>-0.0566</v>
      </c>
      <c r="J54" s="8">
        <v>-0.0746</v>
      </c>
      <c r="K54" s="8">
        <v>-0.1125</v>
      </c>
      <c r="L54" s="8">
        <v>-0.1024</v>
      </c>
      <c r="M54" s="8">
        <v>-0.083</v>
      </c>
      <c r="N54" s="8">
        <v>-0.1051</v>
      </c>
      <c r="O54" s="8">
        <v>-0.0573</v>
      </c>
      <c r="P54" s="8">
        <v>-0.1061</v>
      </c>
      <c r="Q54" s="8">
        <v>-0.102</v>
      </c>
      <c r="R54" s="8">
        <v>-0.0776</v>
      </c>
      <c r="S54" s="8">
        <v>-0.0621</v>
      </c>
      <c r="T54" s="8">
        <v>-0.353</v>
      </c>
      <c r="U54" s="8">
        <v>-0.161</v>
      </c>
      <c r="W54" s="8">
        <f t="shared" si="0"/>
        <v>-0.353</v>
      </c>
      <c r="X54" s="8">
        <f t="shared" si="1"/>
        <v>-0.11135</v>
      </c>
      <c r="Y54" s="8">
        <f>_xlfn.PERCENTILE.INC(B54:U54,0.5)</f>
        <v>-0.09625</v>
      </c>
      <c r="Z54" s="8">
        <f t="shared" si="2"/>
        <v>-0.0566</v>
      </c>
    </row>
    <row r="55" hidden="1" spans="1:26">
      <c r="A55" s="38" t="s">
        <v>127</v>
      </c>
      <c r="B55" s="8">
        <v>0</v>
      </c>
      <c r="C55" s="8">
        <v>0.0798</v>
      </c>
      <c r="D55" s="8">
        <v>0.0077</v>
      </c>
      <c r="E55" s="8">
        <v>0</v>
      </c>
      <c r="F55" s="8">
        <v>0.0185</v>
      </c>
      <c r="G55" s="8">
        <v>0.0318</v>
      </c>
      <c r="H55" s="8">
        <v>0.0079</v>
      </c>
      <c r="I55" s="8">
        <v>0.0432</v>
      </c>
      <c r="J55" s="8">
        <v>0.0115</v>
      </c>
      <c r="K55" s="8">
        <v>0.0035</v>
      </c>
      <c r="L55" s="8">
        <v>0.0133</v>
      </c>
      <c r="M55" s="8">
        <v>0.005</v>
      </c>
      <c r="N55" s="8">
        <v>0</v>
      </c>
      <c r="O55" s="8">
        <v>0.0306</v>
      </c>
      <c r="P55" s="8">
        <v>0.0216</v>
      </c>
      <c r="Q55" s="8">
        <v>0.0444</v>
      </c>
      <c r="R55" s="8">
        <v>0.0086</v>
      </c>
      <c r="S55" s="8">
        <v>0.0087</v>
      </c>
      <c r="T55" s="8">
        <v>0</v>
      </c>
      <c r="U55" s="8">
        <v>0.02</v>
      </c>
      <c r="W55" s="8">
        <f t="shared" si="0"/>
        <v>0</v>
      </c>
      <c r="X55" s="8">
        <f t="shared" si="1"/>
        <v>0.017805</v>
      </c>
      <c r="Y55" s="8">
        <f>_xlfn.PERCENTILE.INC(B55:U55,0.5)</f>
        <v>0.0101</v>
      </c>
      <c r="Z55" s="8">
        <f t="shared" si="2"/>
        <v>0.0798</v>
      </c>
    </row>
    <row r="56" hidden="1" spans="1:26">
      <c r="A56" s="38" t="s">
        <v>129</v>
      </c>
      <c r="B56" s="8">
        <v>0.4693</v>
      </c>
      <c r="C56" s="8">
        <v>0.266</v>
      </c>
      <c r="D56" s="8">
        <v>0.2769</v>
      </c>
      <c r="E56" s="8">
        <v>0.304</v>
      </c>
      <c r="F56" s="8">
        <v>0.3056</v>
      </c>
      <c r="G56" s="8">
        <v>0.8334</v>
      </c>
      <c r="H56" s="8">
        <v>0.1905</v>
      </c>
      <c r="I56" s="8">
        <v>0.4173</v>
      </c>
      <c r="J56" s="8">
        <v>0.2529</v>
      </c>
      <c r="K56" s="8">
        <v>0.2292</v>
      </c>
      <c r="L56" s="8">
        <v>0.2</v>
      </c>
      <c r="M56" s="8">
        <v>0.3534</v>
      </c>
      <c r="N56" s="8">
        <v>0.1939</v>
      </c>
      <c r="O56" s="8">
        <v>0.3362</v>
      </c>
      <c r="P56" s="8">
        <v>0.446</v>
      </c>
      <c r="Q56" s="8">
        <v>0.1944</v>
      </c>
      <c r="R56" s="8">
        <v>0.319</v>
      </c>
      <c r="S56" s="8">
        <v>0.1485</v>
      </c>
      <c r="T56" s="8">
        <v>0.495</v>
      </c>
      <c r="U56" s="8">
        <v>0.78</v>
      </c>
      <c r="W56" s="8">
        <f t="shared" si="0"/>
        <v>0.1485</v>
      </c>
      <c r="X56" s="8">
        <f t="shared" si="1"/>
        <v>0.350575</v>
      </c>
      <c r="Y56" s="8">
        <f>_xlfn.PERCENTILE.INC(B56:U56,0.5)</f>
        <v>0.3048</v>
      </c>
      <c r="Z56" s="8">
        <f t="shared" si="2"/>
        <v>0.8334</v>
      </c>
    </row>
    <row r="57" hidden="1" spans="1:26">
      <c r="A57" s="38" t="s">
        <v>131</v>
      </c>
      <c r="B57" s="8">
        <v>0.0132</v>
      </c>
      <c r="C57" s="8">
        <v>0.0904</v>
      </c>
      <c r="D57" s="8">
        <v>0.2385</v>
      </c>
      <c r="E57" s="8">
        <v>0.048</v>
      </c>
      <c r="F57" s="8">
        <v>0.1667</v>
      </c>
      <c r="G57" s="8">
        <v>0.119</v>
      </c>
      <c r="H57" s="8">
        <v>0.0476</v>
      </c>
      <c r="I57" s="8">
        <v>0.036</v>
      </c>
      <c r="J57" s="8">
        <v>0.4138</v>
      </c>
      <c r="K57" s="8">
        <v>0.1285</v>
      </c>
      <c r="L57" s="8">
        <v>0.3067</v>
      </c>
      <c r="M57" s="8">
        <v>0.2105</v>
      </c>
      <c r="N57" s="8">
        <v>0.2727</v>
      </c>
      <c r="O57" s="8">
        <v>0.1485</v>
      </c>
      <c r="P57" s="8">
        <v>0.0791</v>
      </c>
      <c r="Q57" s="8">
        <v>0.05</v>
      </c>
      <c r="R57" s="8">
        <v>0.319</v>
      </c>
      <c r="S57" s="8">
        <v>0.4367</v>
      </c>
      <c r="T57" s="8">
        <v>0.7524</v>
      </c>
      <c r="U57" s="8">
        <v>0.6</v>
      </c>
      <c r="W57" s="8">
        <f t="shared" si="0"/>
        <v>0.0132</v>
      </c>
      <c r="X57" s="8">
        <f t="shared" si="1"/>
        <v>0.223865</v>
      </c>
      <c r="Y57" s="8">
        <f>_xlfn.PERCENTILE.INC(B57:U57,0.5)</f>
        <v>0.1576</v>
      </c>
      <c r="Z57" s="8">
        <f t="shared" si="2"/>
        <v>0.7524</v>
      </c>
    </row>
    <row r="58" hidden="1" spans="1:26">
      <c r="A58" s="38" t="s">
        <v>133</v>
      </c>
      <c r="B58" s="8">
        <v>0.0132</v>
      </c>
      <c r="C58" s="8">
        <v>0.0851</v>
      </c>
      <c r="D58" s="8">
        <v>0.1</v>
      </c>
      <c r="E58" s="8">
        <v>0</v>
      </c>
      <c r="F58" s="8">
        <v>0.037</v>
      </c>
      <c r="G58" s="8">
        <v>0.0318</v>
      </c>
      <c r="H58" s="8">
        <v>0.0238</v>
      </c>
      <c r="I58" s="8">
        <v>0.0432</v>
      </c>
      <c r="J58" s="8">
        <v>0.0287</v>
      </c>
      <c r="K58" s="8">
        <v>0.0104</v>
      </c>
      <c r="L58" s="8">
        <v>0.0133</v>
      </c>
      <c r="M58" s="8">
        <v>0.0201</v>
      </c>
      <c r="N58" s="8">
        <v>0.0303</v>
      </c>
      <c r="O58" s="8">
        <v>0.0306</v>
      </c>
      <c r="P58" s="8">
        <v>0.0144</v>
      </c>
      <c r="Q58" s="8">
        <v>0.025</v>
      </c>
      <c r="R58" s="8">
        <v>0.0517</v>
      </c>
      <c r="S58" s="8">
        <v>0.0437</v>
      </c>
      <c r="T58" s="8">
        <v>0.2376</v>
      </c>
      <c r="U58" s="8">
        <v>0.04</v>
      </c>
      <c r="W58" s="8">
        <f t="shared" si="0"/>
        <v>0</v>
      </c>
      <c r="X58" s="8">
        <f t="shared" si="1"/>
        <v>0.043995</v>
      </c>
      <c r="Y58" s="8">
        <f>_xlfn.PERCENTILE.INC(B58:U58,0.5)</f>
        <v>0.03045</v>
      </c>
      <c r="Z58" s="8">
        <f t="shared" si="2"/>
        <v>0.2376</v>
      </c>
    </row>
    <row r="59" hidden="1" spans="1:26">
      <c r="A59" s="38" t="s">
        <v>135</v>
      </c>
      <c r="B59" s="8">
        <v>0.1535</v>
      </c>
      <c r="C59" s="8">
        <v>0.1011</v>
      </c>
      <c r="D59" s="8">
        <v>0.0692</v>
      </c>
      <c r="E59" s="8">
        <v>0.144</v>
      </c>
      <c r="F59" s="8">
        <v>0.1204</v>
      </c>
      <c r="G59" s="8">
        <v>0.4048</v>
      </c>
      <c r="H59" s="8">
        <v>0.2937</v>
      </c>
      <c r="I59" s="8">
        <v>0.1871</v>
      </c>
      <c r="J59" s="8">
        <v>0.0517</v>
      </c>
      <c r="K59" s="8">
        <v>0.1285</v>
      </c>
      <c r="L59" s="8">
        <v>0.0133</v>
      </c>
      <c r="M59" s="8">
        <v>0.0952</v>
      </c>
      <c r="N59" s="8">
        <v>0.0424</v>
      </c>
      <c r="O59" s="8">
        <v>0.1004</v>
      </c>
      <c r="P59" s="8">
        <v>0.0504</v>
      </c>
      <c r="Q59" s="8">
        <v>0.1639</v>
      </c>
      <c r="R59" s="8">
        <v>0.069</v>
      </c>
      <c r="S59" s="8">
        <v>0.0568</v>
      </c>
      <c r="T59" s="8">
        <v>0.1386</v>
      </c>
      <c r="U59" s="8">
        <v>0.04</v>
      </c>
      <c r="W59" s="8">
        <f t="shared" si="0"/>
        <v>0.0133</v>
      </c>
      <c r="X59" s="8">
        <f t="shared" si="1"/>
        <v>0.1212</v>
      </c>
      <c r="Y59" s="8">
        <f>_xlfn.PERCENTILE.INC(B59:U59,0.5)</f>
        <v>0.10075</v>
      </c>
      <c r="Z59" s="8">
        <f t="shared" si="2"/>
        <v>0.4048</v>
      </c>
    </row>
    <row r="60" hidden="1" spans="1:26">
      <c r="A60" s="38" t="s">
        <v>137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0.008</v>
      </c>
      <c r="H60" s="8">
        <v>0.0635</v>
      </c>
      <c r="I60" s="8">
        <v>0</v>
      </c>
      <c r="J60" s="8">
        <v>0.0345</v>
      </c>
      <c r="K60" s="8">
        <v>0.0104</v>
      </c>
      <c r="L60" s="8">
        <v>0.0667</v>
      </c>
      <c r="M60" s="8">
        <v>0</v>
      </c>
      <c r="N60" s="8">
        <v>0</v>
      </c>
      <c r="O60" s="8">
        <v>0</v>
      </c>
      <c r="P60" s="8">
        <v>0.0288</v>
      </c>
      <c r="Q60" s="8">
        <v>0.0778</v>
      </c>
      <c r="R60" s="8">
        <v>0.0259</v>
      </c>
      <c r="S60" s="8">
        <v>0.0044</v>
      </c>
      <c r="T60" s="8">
        <v>0.0396</v>
      </c>
      <c r="U60" s="8">
        <v>0</v>
      </c>
      <c r="W60" s="8">
        <f t="shared" si="0"/>
        <v>0</v>
      </c>
      <c r="X60" s="8">
        <f t="shared" si="1"/>
        <v>0.01798</v>
      </c>
      <c r="Y60" s="8">
        <f>_xlfn.PERCENTILE.INC(B60:U60,0.5)</f>
        <v>0.0022</v>
      </c>
      <c r="Z60" s="8">
        <f t="shared" si="2"/>
        <v>0.0778</v>
      </c>
    </row>
    <row r="61" hidden="1" spans="1:26">
      <c r="A61" s="38" t="s">
        <v>139</v>
      </c>
      <c r="B61" s="8">
        <v>0.0746</v>
      </c>
      <c r="C61" s="8">
        <v>0.133</v>
      </c>
      <c r="D61" s="8">
        <v>0.1462</v>
      </c>
      <c r="E61" s="8">
        <v>0.24</v>
      </c>
      <c r="F61" s="8">
        <v>0.1296</v>
      </c>
      <c r="G61" s="8">
        <v>0.1826</v>
      </c>
      <c r="H61" s="8">
        <v>0.0952</v>
      </c>
      <c r="I61" s="8">
        <v>0.1079</v>
      </c>
      <c r="J61" s="8">
        <v>0.0977</v>
      </c>
      <c r="K61" s="8">
        <v>0.1111</v>
      </c>
      <c r="L61" s="8">
        <v>0.0933</v>
      </c>
      <c r="M61" s="8">
        <v>0.1629</v>
      </c>
      <c r="N61" s="8">
        <v>0.2182</v>
      </c>
      <c r="O61" s="8">
        <v>0.0961</v>
      </c>
      <c r="P61" s="8">
        <v>0.1295</v>
      </c>
      <c r="Q61" s="8">
        <v>0.1917</v>
      </c>
      <c r="R61" s="8">
        <v>0.0862</v>
      </c>
      <c r="S61" s="8">
        <v>0.1354</v>
      </c>
      <c r="T61" s="8">
        <v>0.1584</v>
      </c>
      <c r="U61" s="8">
        <v>0.16</v>
      </c>
      <c r="W61" s="8">
        <f t="shared" si="0"/>
        <v>0.0746</v>
      </c>
      <c r="X61" s="8">
        <f t="shared" si="1"/>
        <v>0.13748</v>
      </c>
      <c r="Y61" s="8">
        <f>_xlfn.PERCENTILE.INC(B61:U61,0.5)</f>
        <v>0.1313</v>
      </c>
      <c r="Z61" s="8">
        <f t="shared" si="2"/>
        <v>0.24</v>
      </c>
    </row>
    <row r="62" hidden="1" spans="1:26">
      <c r="A62" s="38" t="s">
        <v>141</v>
      </c>
      <c r="B62" s="8">
        <v>0.0877</v>
      </c>
      <c r="C62" s="8">
        <v>0.1383</v>
      </c>
      <c r="D62" s="8">
        <v>0.0538</v>
      </c>
      <c r="E62" s="8">
        <v>0.152</v>
      </c>
      <c r="F62" s="8">
        <v>0.0926</v>
      </c>
      <c r="G62" s="8">
        <v>0.1746</v>
      </c>
      <c r="H62" s="8">
        <v>0.1429</v>
      </c>
      <c r="I62" s="8">
        <v>0.0863</v>
      </c>
      <c r="J62" s="8">
        <v>0.0575</v>
      </c>
      <c r="K62" s="8">
        <v>0.1806</v>
      </c>
      <c r="L62" s="8">
        <v>0.08</v>
      </c>
      <c r="M62" s="8">
        <v>0.1028</v>
      </c>
      <c r="N62" s="8">
        <v>0.1455</v>
      </c>
      <c r="O62" s="8">
        <v>0.131</v>
      </c>
      <c r="P62" s="8">
        <v>0.1079</v>
      </c>
      <c r="Q62" s="8">
        <v>0.1222</v>
      </c>
      <c r="R62" s="8">
        <v>0.0431</v>
      </c>
      <c r="S62" s="8">
        <v>0.1135</v>
      </c>
      <c r="T62" s="8">
        <v>0.099</v>
      </c>
      <c r="U62" s="8">
        <v>0.16</v>
      </c>
      <c r="W62" s="8">
        <f t="shared" si="0"/>
        <v>0.0431</v>
      </c>
      <c r="X62" s="8">
        <f t="shared" si="1"/>
        <v>0.113565</v>
      </c>
      <c r="Y62" s="8">
        <f>_xlfn.PERCENTILE.INC(B62:U62,0.5)</f>
        <v>0.1107</v>
      </c>
      <c r="Z62" s="8">
        <f t="shared" si="2"/>
        <v>0.1806</v>
      </c>
    </row>
    <row r="63" hidden="1" spans="1:26">
      <c r="A63" s="38" t="s">
        <v>143</v>
      </c>
      <c r="B63" s="8">
        <v>0.1886</v>
      </c>
      <c r="C63" s="8">
        <v>0.1064</v>
      </c>
      <c r="D63" s="8">
        <v>0.1077</v>
      </c>
      <c r="E63" s="8">
        <v>0.112</v>
      </c>
      <c r="F63" s="8">
        <v>0.1296</v>
      </c>
      <c r="G63" s="8">
        <v>0.2142</v>
      </c>
      <c r="H63" s="8">
        <v>0.1349</v>
      </c>
      <c r="I63" s="8">
        <v>0.0791</v>
      </c>
      <c r="J63" s="8">
        <v>0.0517</v>
      </c>
      <c r="K63" s="8">
        <v>0.1979</v>
      </c>
      <c r="L63" s="8">
        <v>0.2133</v>
      </c>
      <c r="M63" s="8">
        <v>0.0501</v>
      </c>
      <c r="N63" s="8">
        <v>0.097</v>
      </c>
      <c r="O63" s="8">
        <v>0.1266</v>
      </c>
      <c r="P63" s="8">
        <v>0.1223</v>
      </c>
      <c r="Q63" s="8">
        <v>0.1306</v>
      </c>
      <c r="R63" s="8">
        <v>0.0776</v>
      </c>
      <c r="S63" s="8">
        <v>0.0524</v>
      </c>
      <c r="T63" s="8">
        <v>0.0792</v>
      </c>
      <c r="U63" s="8">
        <v>0.2</v>
      </c>
      <c r="W63" s="8">
        <f t="shared" si="0"/>
        <v>0.0501</v>
      </c>
      <c r="X63" s="8">
        <f t="shared" si="1"/>
        <v>0.12356</v>
      </c>
      <c r="Y63" s="8">
        <f>_xlfn.PERCENTILE.INC(B63:U63,0.5)</f>
        <v>0.11715</v>
      </c>
      <c r="Z63" s="8">
        <f t="shared" si="2"/>
        <v>0.2142</v>
      </c>
    </row>
    <row r="64" spans="1:26">
      <c r="A64" s="31" t="s">
        <v>145</v>
      </c>
      <c r="B64" s="6">
        <v>83.6381</v>
      </c>
      <c r="C64" s="6">
        <v>37.1727</v>
      </c>
      <c r="D64" s="6">
        <v>60.3244</v>
      </c>
      <c r="E64" s="6">
        <v>61.5282</v>
      </c>
      <c r="F64" s="6">
        <v>61.3424</v>
      </c>
      <c r="G64" s="6">
        <v>116.841</v>
      </c>
      <c r="H64" s="6">
        <v>73.2333</v>
      </c>
      <c r="I64" s="6">
        <v>46.1575</v>
      </c>
      <c r="J64" s="6">
        <v>47.6793</v>
      </c>
      <c r="K64" s="6">
        <v>52.0877</v>
      </c>
      <c r="L64" s="6">
        <v>69.0043</v>
      </c>
      <c r="M64" s="6">
        <v>33.1675</v>
      </c>
      <c r="N64" s="6">
        <v>47.2071</v>
      </c>
      <c r="O64" s="6">
        <v>30.2422</v>
      </c>
      <c r="P64" s="6">
        <v>114.8407</v>
      </c>
      <c r="Q64" s="6">
        <v>49.5861</v>
      </c>
      <c r="R64" s="6">
        <v>67.1656</v>
      </c>
      <c r="S64" s="6">
        <v>46.2895</v>
      </c>
      <c r="T64" s="6">
        <v>181.5448</v>
      </c>
      <c r="U64" s="6">
        <v>177.5078</v>
      </c>
      <c r="W64" s="6">
        <f t="shared" si="0"/>
        <v>30.2422</v>
      </c>
      <c r="X64" s="6">
        <f t="shared" si="1"/>
        <v>72.82801</v>
      </c>
      <c r="Y64" s="6">
        <f>_xlfn.PERCENTILE.INC(B64:U64,0.5)</f>
        <v>60.8334</v>
      </c>
      <c r="Z64" s="6">
        <f t="shared" si="2"/>
        <v>181.5448</v>
      </c>
    </row>
    <row r="65" hidden="1" spans="1:26">
      <c r="A65" s="38" t="s">
        <v>147</v>
      </c>
      <c r="B65" s="8">
        <v>0.1669</v>
      </c>
      <c r="C65" s="8">
        <v>0.7236</v>
      </c>
      <c r="D65" s="8">
        <v>0.5108</v>
      </c>
      <c r="E65" s="8">
        <v>0.6203</v>
      </c>
      <c r="F65" s="8">
        <v>0.5648</v>
      </c>
      <c r="G65" s="8">
        <v>0.9648</v>
      </c>
      <c r="H65" s="8">
        <v>0.3754</v>
      </c>
      <c r="I65" s="8">
        <v>0.4223</v>
      </c>
      <c r="J65" s="8">
        <v>0.4462</v>
      </c>
      <c r="K65" s="8">
        <v>0.7685</v>
      </c>
      <c r="L65" s="8">
        <v>0.4777</v>
      </c>
      <c r="M65" s="8">
        <v>0.846</v>
      </c>
      <c r="N65" s="8">
        <v>0.6678</v>
      </c>
      <c r="O65" s="8">
        <v>0.5855</v>
      </c>
      <c r="P65" s="8">
        <v>0.3282</v>
      </c>
      <c r="Q65" s="8">
        <v>0.3777</v>
      </c>
      <c r="R65" s="8">
        <v>0.3376</v>
      </c>
      <c r="S65" s="8">
        <v>0.7118</v>
      </c>
      <c r="T65" s="8">
        <v>0.9744</v>
      </c>
      <c r="U65" s="8">
        <v>0.7054</v>
      </c>
      <c r="W65" s="8">
        <f t="shared" si="0"/>
        <v>0.1669</v>
      </c>
      <c r="X65" s="8">
        <f t="shared" si="1"/>
        <v>0.578785</v>
      </c>
      <c r="Y65" s="8">
        <f>_xlfn.PERCENTILE.INC(B65:U65,0.5)</f>
        <v>0.57515</v>
      </c>
      <c r="Z65" s="8">
        <f t="shared" si="2"/>
        <v>0.9744</v>
      </c>
    </row>
    <row r="66" hidden="1" spans="1:26">
      <c r="A66" s="38" t="s">
        <v>149</v>
      </c>
      <c r="B66" s="8">
        <v>0.0739</v>
      </c>
      <c r="C66" s="8">
        <v>0.2109</v>
      </c>
      <c r="D66" s="8">
        <v>0.3094</v>
      </c>
      <c r="E66" s="8">
        <v>0.2782</v>
      </c>
      <c r="F66" s="8">
        <v>0.3009</v>
      </c>
      <c r="G66" s="8">
        <v>0.7756</v>
      </c>
      <c r="H66" s="8">
        <v>0.265</v>
      </c>
      <c r="I66" s="8">
        <v>0.3544</v>
      </c>
      <c r="J66" s="8">
        <v>0.2808</v>
      </c>
      <c r="K66" s="8">
        <v>0.1389</v>
      </c>
      <c r="L66" s="8">
        <v>0.2994</v>
      </c>
      <c r="M66" s="8">
        <v>0.1406</v>
      </c>
      <c r="N66" s="8">
        <v>0.2138</v>
      </c>
      <c r="O66" s="8">
        <v>0.2377</v>
      </c>
      <c r="P66" s="8">
        <v>0.5</v>
      </c>
      <c r="Q66" s="8">
        <v>0.3201</v>
      </c>
      <c r="R66" s="8">
        <v>0.3248</v>
      </c>
      <c r="S66" s="8">
        <v>0.2029</v>
      </c>
      <c r="T66" s="8">
        <v>0.5812</v>
      </c>
      <c r="U66" s="8">
        <v>0.5164</v>
      </c>
      <c r="W66" s="8">
        <f t="shared" si="0"/>
        <v>0.0739</v>
      </c>
      <c r="X66" s="8">
        <f t="shared" si="1"/>
        <v>0.316245</v>
      </c>
      <c r="Y66" s="8">
        <f>_xlfn.PERCENTILE.INC(B66:U66,0.5)</f>
        <v>0.2901</v>
      </c>
      <c r="Z66" s="8">
        <f t="shared" si="2"/>
        <v>0.7756</v>
      </c>
    </row>
    <row r="67" hidden="1" spans="1:26">
      <c r="A67" s="38" t="s">
        <v>151</v>
      </c>
      <c r="B67" s="8">
        <v>0.507</v>
      </c>
      <c r="C67" s="8">
        <v>0.0182</v>
      </c>
      <c r="D67" s="8">
        <v>0.1187</v>
      </c>
      <c r="E67" s="8">
        <v>0.0263</v>
      </c>
      <c r="F67" s="8">
        <v>0.0926</v>
      </c>
      <c r="G67" s="8">
        <v>0.167</v>
      </c>
      <c r="H67" s="8">
        <v>0.1893</v>
      </c>
      <c r="I67" s="8">
        <v>0.1748</v>
      </c>
      <c r="J67" s="8">
        <v>0.1346</v>
      </c>
      <c r="K67" s="8">
        <v>0.0778</v>
      </c>
      <c r="L67" s="8">
        <v>0.1656</v>
      </c>
      <c r="M67" s="8">
        <v>0.0134</v>
      </c>
      <c r="N67" s="8">
        <v>0.0888</v>
      </c>
      <c r="O67" s="8">
        <v>0.1101</v>
      </c>
      <c r="P67" s="8">
        <v>0.0897</v>
      </c>
      <c r="Q67" s="8">
        <v>0.2158</v>
      </c>
      <c r="R67" s="8">
        <v>0.1709</v>
      </c>
      <c r="S67" s="8">
        <v>0.0471</v>
      </c>
      <c r="T67" s="8">
        <v>0.0854</v>
      </c>
      <c r="U67" s="8">
        <v>0.3782</v>
      </c>
      <c r="W67" s="8">
        <f t="shared" si="0"/>
        <v>0.0134</v>
      </c>
      <c r="X67" s="8">
        <f t="shared" si="1"/>
        <v>0.143565</v>
      </c>
      <c r="Y67" s="8">
        <f>_xlfn.PERCENTILE.INC(B67:U67,0.5)</f>
        <v>0.1144</v>
      </c>
      <c r="Z67" s="8">
        <f t="shared" si="2"/>
        <v>0.507</v>
      </c>
    </row>
    <row r="68" hidden="1" spans="1:26">
      <c r="A68" s="38" t="s">
        <v>153</v>
      </c>
      <c r="B68" s="8">
        <v>0.2522</v>
      </c>
      <c r="C68" s="8">
        <v>0.0473</v>
      </c>
      <c r="D68" s="8">
        <v>0.0612</v>
      </c>
      <c r="E68" s="8">
        <v>0.0752</v>
      </c>
      <c r="F68" s="8">
        <v>0.0417</v>
      </c>
      <c r="G68" s="8">
        <v>0.0928</v>
      </c>
      <c r="H68" s="8">
        <v>0.1703</v>
      </c>
      <c r="I68" s="8">
        <v>0.0485</v>
      </c>
      <c r="J68" s="8">
        <v>0.1385</v>
      </c>
      <c r="K68" s="8">
        <v>0.0148</v>
      </c>
      <c r="L68" s="8">
        <v>0.0573</v>
      </c>
      <c r="M68" s="8">
        <v>0</v>
      </c>
      <c r="N68" s="8">
        <v>0.0296</v>
      </c>
      <c r="O68" s="8">
        <v>0.0667</v>
      </c>
      <c r="P68" s="8">
        <v>0.0821</v>
      </c>
      <c r="Q68" s="8">
        <v>0.0863</v>
      </c>
      <c r="R68" s="8">
        <v>0.1667</v>
      </c>
      <c r="S68" s="8">
        <v>0.0382</v>
      </c>
      <c r="T68" s="8">
        <v>0.359</v>
      </c>
      <c r="U68" s="8">
        <v>0.4</v>
      </c>
      <c r="W68" s="8">
        <f t="shared" ref="W68:W108" si="3">MIN(B68:U68)</f>
        <v>0</v>
      </c>
      <c r="X68" s="8">
        <f t="shared" ref="X68:X108" si="4">AVERAGE(B68:U68)</f>
        <v>0.11142</v>
      </c>
      <c r="Y68" s="8">
        <f>_xlfn.PERCENTILE.INC(B68:U68,0.5)</f>
        <v>0.07095</v>
      </c>
      <c r="Z68" s="8">
        <f t="shared" ref="Z68:Z108" si="5">MAX(B68:U68)</f>
        <v>0.4</v>
      </c>
    </row>
    <row r="69" spans="1:26">
      <c r="A69" s="31" t="s">
        <v>155</v>
      </c>
      <c r="B69" s="8">
        <v>0.3172</v>
      </c>
      <c r="C69" s="8">
        <v>0.6268</v>
      </c>
      <c r="D69" s="8">
        <v>0.4429</v>
      </c>
      <c r="E69" s="8">
        <v>0.8082</v>
      </c>
      <c r="F69" s="8">
        <v>0.7342</v>
      </c>
      <c r="G69" s="8">
        <v>0.3116</v>
      </c>
      <c r="H69" s="8">
        <v>0.6265</v>
      </c>
      <c r="I69" s="8">
        <v>0.0667</v>
      </c>
      <c r="J69" s="8">
        <v>0</v>
      </c>
      <c r="K69" s="8">
        <v>1</v>
      </c>
      <c r="L69" s="8">
        <v>0.7925</v>
      </c>
      <c r="M69" s="8">
        <v>1</v>
      </c>
      <c r="N69" s="8">
        <v>0</v>
      </c>
      <c r="O69" s="8">
        <v>0.2624</v>
      </c>
      <c r="P69" s="8">
        <v>0.1682</v>
      </c>
      <c r="Q69" s="8">
        <v>1</v>
      </c>
      <c r="R69" s="8">
        <v>0.0137</v>
      </c>
      <c r="S69" s="8">
        <v>0</v>
      </c>
      <c r="T69" s="8">
        <v>0</v>
      </c>
      <c r="U69" s="8">
        <v>0</v>
      </c>
      <c r="W69" s="8">
        <f t="shared" si="3"/>
        <v>0</v>
      </c>
      <c r="X69" s="8">
        <f t="shared" si="4"/>
        <v>0.408545</v>
      </c>
      <c r="Y69" s="8">
        <f>_xlfn.PERCENTILE.INC(B69:U69,0.5)</f>
        <v>0.3144</v>
      </c>
      <c r="Z69" s="8">
        <f t="shared" si="5"/>
        <v>1</v>
      </c>
    </row>
    <row r="70" spans="1:26">
      <c r="A70" s="31" t="s">
        <v>157</v>
      </c>
      <c r="B70" s="8">
        <v>0.9793</v>
      </c>
      <c r="C70" s="8">
        <v>0.9507</v>
      </c>
      <c r="D70" s="8">
        <v>1</v>
      </c>
      <c r="E70" s="8">
        <v>0.863</v>
      </c>
      <c r="F70" s="8">
        <v>0.9747</v>
      </c>
      <c r="G70" s="8">
        <v>1.9654</v>
      </c>
      <c r="H70" s="8">
        <v>0.8795</v>
      </c>
      <c r="I70" s="8">
        <v>0.9917</v>
      </c>
      <c r="J70" s="8">
        <v>0.9406</v>
      </c>
      <c r="K70" s="8">
        <v>1</v>
      </c>
      <c r="L70" s="8">
        <v>1</v>
      </c>
      <c r="M70" s="8">
        <v>0.9577</v>
      </c>
      <c r="N70" s="8">
        <v>1</v>
      </c>
      <c r="O70" s="8">
        <v>0.6028</v>
      </c>
      <c r="P70" s="8">
        <v>0.6822</v>
      </c>
      <c r="Q70" s="8">
        <v>0.8267</v>
      </c>
      <c r="R70" s="8">
        <v>1</v>
      </c>
      <c r="S70" s="8">
        <v>0.9032</v>
      </c>
      <c r="T70" s="8">
        <v>1.8276</v>
      </c>
      <c r="U70" s="8">
        <v>1.8684</v>
      </c>
      <c r="W70" s="8">
        <f t="shared" si="3"/>
        <v>0.6028</v>
      </c>
      <c r="X70" s="8">
        <f t="shared" si="4"/>
        <v>1.060675</v>
      </c>
      <c r="Y70" s="8">
        <f>_xlfn.PERCENTILE.INC(B70:U70,0.5)</f>
        <v>0.977</v>
      </c>
      <c r="Z70" s="8">
        <f t="shared" si="5"/>
        <v>1.9654</v>
      </c>
    </row>
    <row r="71" spans="1:26">
      <c r="A71" s="31" t="s">
        <v>159</v>
      </c>
      <c r="B71" s="8">
        <v>0.5655</v>
      </c>
      <c r="C71" s="8">
        <v>0.8169</v>
      </c>
      <c r="D71" s="8">
        <v>0.4714</v>
      </c>
      <c r="E71" s="8">
        <v>0.6986</v>
      </c>
      <c r="F71" s="8">
        <v>0.6456</v>
      </c>
      <c r="G71" s="8">
        <v>1.593</v>
      </c>
      <c r="H71" s="8">
        <v>0.4699</v>
      </c>
      <c r="I71" s="8">
        <v>0.875</v>
      </c>
      <c r="J71" s="8">
        <v>0.8614</v>
      </c>
      <c r="K71" s="8">
        <v>0.7732</v>
      </c>
      <c r="L71" s="8">
        <v>0.9245</v>
      </c>
      <c r="M71" s="8">
        <v>0.3192</v>
      </c>
      <c r="N71" s="8">
        <v>0.5474</v>
      </c>
      <c r="O71" s="8">
        <v>0.2695</v>
      </c>
      <c r="P71" s="8">
        <v>0.514</v>
      </c>
      <c r="Q71" s="8">
        <v>0.6533</v>
      </c>
      <c r="R71" s="8">
        <v>0.9178</v>
      </c>
      <c r="S71" s="8">
        <v>0.4462</v>
      </c>
      <c r="T71" s="8">
        <v>1.6896</v>
      </c>
      <c r="U71" s="8">
        <v>1.3422</v>
      </c>
      <c r="W71" s="8">
        <f t="shared" si="3"/>
        <v>0.2695</v>
      </c>
      <c r="X71" s="8">
        <f t="shared" si="4"/>
        <v>0.76971</v>
      </c>
      <c r="Y71" s="8">
        <f>_xlfn.PERCENTILE.INC(B71:U71,0.5)</f>
        <v>0.67595</v>
      </c>
      <c r="Z71" s="8">
        <f t="shared" si="5"/>
        <v>1.6896</v>
      </c>
    </row>
    <row r="72" hidden="1" spans="1:26">
      <c r="A72" s="38" t="s">
        <v>161</v>
      </c>
      <c r="B72" s="8">
        <v>0</v>
      </c>
      <c r="C72" s="8">
        <v>0.9507</v>
      </c>
      <c r="D72" s="8">
        <v>1</v>
      </c>
      <c r="E72" s="8">
        <v>0.6986</v>
      </c>
      <c r="F72" s="8">
        <v>0.9747</v>
      </c>
      <c r="G72" s="8">
        <v>1.9308</v>
      </c>
      <c r="H72" s="8">
        <v>0.8313</v>
      </c>
      <c r="I72" s="8">
        <v>0.9917</v>
      </c>
      <c r="J72" s="8">
        <v>0.8614</v>
      </c>
      <c r="K72" s="8">
        <v>0.7835</v>
      </c>
      <c r="L72" s="8">
        <v>1</v>
      </c>
      <c r="M72" s="8">
        <v>0</v>
      </c>
      <c r="N72" s="8">
        <v>0.3895</v>
      </c>
      <c r="O72" s="8">
        <v>0.1489</v>
      </c>
      <c r="P72" s="8">
        <v>0.4579</v>
      </c>
      <c r="Q72" s="8">
        <v>1</v>
      </c>
      <c r="R72" s="8">
        <v>0.5205</v>
      </c>
      <c r="S72" s="8">
        <v>0</v>
      </c>
      <c r="T72" s="8">
        <v>1.2758</v>
      </c>
      <c r="U72" s="8">
        <v>0</v>
      </c>
      <c r="W72" s="8">
        <f t="shared" si="3"/>
        <v>0</v>
      </c>
      <c r="X72" s="8">
        <f t="shared" si="4"/>
        <v>0.690765</v>
      </c>
      <c r="Y72" s="8">
        <f>_xlfn.PERCENTILE.INC(B72:U72,0.5)</f>
        <v>0.8074</v>
      </c>
      <c r="Z72" s="8">
        <f t="shared" si="5"/>
        <v>1.9308</v>
      </c>
    </row>
    <row r="73" hidden="1" spans="1:26">
      <c r="A73" s="38" t="s">
        <v>164</v>
      </c>
      <c r="B73" s="41">
        <v>1157</v>
      </c>
      <c r="C73" s="41">
        <v>1571</v>
      </c>
      <c r="D73" s="41">
        <v>483</v>
      </c>
      <c r="E73" s="41">
        <v>726</v>
      </c>
      <c r="F73" s="41">
        <v>1142</v>
      </c>
      <c r="G73" s="41">
        <v>4472</v>
      </c>
      <c r="H73" s="41">
        <v>702</v>
      </c>
      <c r="I73" s="41">
        <v>1444</v>
      </c>
      <c r="J73" s="41">
        <v>908</v>
      </c>
      <c r="K73" s="41">
        <v>1733</v>
      </c>
      <c r="L73" s="41">
        <v>1088</v>
      </c>
      <c r="M73" s="41">
        <v>1740</v>
      </c>
      <c r="N73" s="41">
        <v>705</v>
      </c>
      <c r="O73" s="41">
        <v>1237</v>
      </c>
      <c r="P73" s="41">
        <v>798</v>
      </c>
      <c r="Q73" s="41">
        <v>864</v>
      </c>
      <c r="R73" s="41">
        <v>904</v>
      </c>
      <c r="S73" s="41">
        <v>1103</v>
      </c>
      <c r="T73" s="41">
        <v>1380</v>
      </c>
      <c r="U73" s="41">
        <v>2540</v>
      </c>
      <c r="W73" s="41">
        <f t="shared" si="3"/>
        <v>483</v>
      </c>
      <c r="X73" s="41">
        <f t="shared" si="4"/>
        <v>1334.85</v>
      </c>
      <c r="Y73" s="41">
        <f>_xlfn.PERCENTILE.INC(B73:U73,0.5)</f>
        <v>1122.5</v>
      </c>
      <c r="Z73" s="41">
        <f t="shared" si="5"/>
        <v>4472</v>
      </c>
    </row>
    <row r="74" spans="1:26">
      <c r="A74" s="31" t="s">
        <v>166</v>
      </c>
      <c r="B74" s="7">
        <v>1258.9707</v>
      </c>
      <c r="C74" s="7">
        <v>1348.7088</v>
      </c>
      <c r="D74" s="7">
        <v>1620.7246</v>
      </c>
      <c r="E74" s="7">
        <v>1627.5659</v>
      </c>
      <c r="F74" s="7">
        <v>1204.3269</v>
      </c>
      <c r="G74" s="7">
        <v>3019.9518</v>
      </c>
      <c r="H74" s="7">
        <v>1314.7463</v>
      </c>
      <c r="I74" s="7">
        <v>2819.9668</v>
      </c>
      <c r="J74" s="7">
        <v>1115.3304</v>
      </c>
      <c r="K74" s="7">
        <v>1358.9574</v>
      </c>
      <c r="L74" s="7">
        <v>1473.9848</v>
      </c>
      <c r="M74" s="7">
        <v>1124.9953</v>
      </c>
      <c r="N74" s="7">
        <v>1369.383</v>
      </c>
      <c r="O74" s="7">
        <v>1043.8621</v>
      </c>
      <c r="P74" s="7">
        <v>1651.316</v>
      </c>
      <c r="Q74" s="7">
        <v>1699.9868</v>
      </c>
      <c r="R74" s="7">
        <v>1308.8883</v>
      </c>
      <c r="S74" s="7">
        <v>1403.6627</v>
      </c>
      <c r="T74" s="7">
        <v>2446.6344</v>
      </c>
      <c r="U74" s="7">
        <v>3538.5292</v>
      </c>
      <c r="W74" s="7">
        <f t="shared" si="3"/>
        <v>1043.8621</v>
      </c>
      <c r="X74" s="7">
        <f t="shared" si="4"/>
        <v>1687.52461</v>
      </c>
      <c r="Y74" s="7">
        <f>_xlfn.PERCENTILE.INC(B74:U74,0.5)</f>
        <v>1386.52285</v>
      </c>
      <c r="Z74" s="7">
        <f t="shared" si="5"/>
        <v>3538.5292</v>
      </c>
    </row>
    <row r="75" hidden="1" spans="1:26">
      <c r="A75" s="38" t="s">
        <v>168</v>
      </c>
      <c r="B75" s="7">
        <v>526.2399</v>
      </c>
      <c r="C75" s="7">
        <v>617.2249</v>
      </c>
      <c r="D75" s="7">
        <v>827.6164</v>
      </c>
      <c r="E75" s="7">
        <v>828.2519</v>
      </c>
      <c r="F75" s="7">
        <v>565.4619</v>
      </c>
      <c r="G75" s="7">
        <v>1307.5828</v>
      </c>
      <c r="H75" s="7">
        <v>439.09</v>
      </c>
      <c r="I75" s="7">
        <v>1297.3452</v>
      </c>
      <c r="J75" s="7">
        <v>559.5453</v>
      </c>
      <c r="K75" s="7">
        <v>584.398</v>
      </c>
      <c r="L75" s="7">
        <v>436.7442</v>
      </c>
      <c r="M75" s="7">
        <v>501.7893</v>
      </c>
      <c r="N75" s="7">
        <v>617.7717</v>
      </c>
      <c r="O75" s="7">
        <v>343.4975</v>
      </c>
      <c r="P75" s="7">
        <v>957.0546</v>
      </c>
      <c r="Q75" s="7">
        <v>755.0357</v>
      </c>
      <c r="R75" s="7">
        <v>770.9923</v>
      </c>
      <c r="S75" s="7">
        <v>628.5196</v>
      </c>
      <c r="T75" s="7">
        <v>1074.3324</v>
      </c>
      <c r="U75" s="7">
        <v>1982.2212</v>
      </c>
      <c r="W75" s="7">
        <f t="shared" si="3"/>
        <v>343.4975</v>
      </c>
      <c r="X75" s="7">
        <f t="shared" si="4"/>
        <v>781.03574</v>
      </c>
      <c r="Y75" s="7">
        <f>_xlfn.PERCENTILE.INC(B75:U75,0.5)</f>
        <v>623.14565</v>
      </c>
      <c r="Z75" s="7">
        <f t="shared" si="5"/>
        <v>1982.2212</v>
      </c>
    </row>
    <row r="76" hidden="1" spans="1:26">
      <c r="A76" s="38" t="s">
        <v>170</v>
      </c>
      <c r="B76" s="7">
        <v>608859.57</v>
      </c>
      <c r="C76" s="7">
        <v>969660.39</v>
      </c>
      <c r="D76" s="7">
        <v>399738.72</v>
      </c>
      <c r="E76" s="7">
        <v>601310.9</v>
      </c>
      <c r="F76" s="7">
        <v>645757.54</v>
      </c>
      <c r="G76" s="7">
        <v>2923755.04</v>
      </c>
      <c r="H76" s="7">
        <v>308241.17</v>
      </c>
      <c r="I76" s="7">
        <v>1873366.46</v>
      </c>
      <c r="J76" s="7">
        <v>508067.09</v>
      </c>
      <c r="K76" s="7">
        <v>1012761.78</v>
      </c>
      <c r="L76" s="7">
        <v>475177.72</v>
      </c>
      <c r="M76" s="7">
        <v>873113.44</v>
      </c>
      <c r="N76" s="7">
        <v>435529.06</v>
      </c>
      <c r="O76" s="7">
        <v>424906.39</v>
      </c>
      <c r="P76" s="7">
        <v>763729.6</v>
      </c>
      <c r="Q76" s="7">
        <v>652350.88</v>
      </c>
      <c r="R76" s="7">
        <v>696977</v>
      </c>
      <c r="S76" s="7">
        <v>693257.15</v>
      </c>
      <c r="T76" s="7">
        <v>741289.42</v>
      </c>
      <c r="U76" s="7">
        <v>2517420.82</v>
      </c>
      <c r="W76" s="7">
        <f t="shared" si="3"/>
        <v>308241.17</v>
      </c>
      <c r="X76" s="7">
        <f t="shared" si="4"/>
        <v>906263.507</v>
      </c>
      <c r="Y76" s="7">
        <f>_xlfn.PERCENTILE.INC(B76:U76,0.5)</f>
        <v>672804.015</v>
      </c>
      <c r="Z76" s="7">
        <f t="shared" si="5"/>
        <v>2923755.04</v>
      </c>
    </row>
    <row r="77" hidden="1" spans="1:26">
      <c r="A77" s="38" t="s">
        <v>172</v>
      </c>
      <c r="B77" s="8">
        <v>0.418</v>
      </c>
      <c r="C77" s="8">
        <v>0.4576</v>
      </c>
      <c r="D77" s="8">
        <v>0.5106</v>
      </c>
      <c r="E77" s="8">
        <v>0.5089</v>
      </c>
      <c r="F77" s="8">
        <v>0.4695</v>
      </c>
      <c r="G77" s="8">
        <v>0.866</v>
      </c>
      <c r="H77" s="8">
        <v>0.334</v>
      </c>
      <c r="I77" s="8">
        <v>0.4601</v>
      </c>
      <c r="J77" s="8">
        <v>0.5017</v>
      </c>
      <c r="K77" s="8">
        <v>0.43</v>
      </c>
      <c r="L77" s="8">
        <v>0.2963</v>
      </c>
      <c r="M77" s="8">
        <v>0.446</v>
      </c>
      <c r="N77" s="8">
        <v>0.4511</v>
      </c>
      <c r="O77" s="8">
        <v>0.3291</v>
      </c>
      <c r="P77" s="8">
        <v>0.5796</v>
      </c>
      <c r="Q77" s="8">
        <v>0.4441</v>
      </c>
      <c r="R77" s="8">
        <v>0.589</v>
      </c>
      <c r="S77" s="8">
        <v>0.4478</v>
      </c>
      <c r="T77" s="8">
        <v>0.8782</v>
      </c>
      <c r="U77" s="8">
        <v>1.1204</v>
      </c>
      <c r="W77" s="8">
        <f t="shared" si="3"/>
        <v>0.2963</v>
      </c>
      <c r="X77" s="8">
        <f t="shared" si="4"/>
        <v>0.5269</v>
      </c>
      <c r="Y77" s="8">
        <f>_xlfn.PERCENTILE.INC(B77:U77,0.5)</f>
        <v>0.45885</v>
      </c>
      <c r="Z77" s="8">
        <f t="shared" si="5"/>
        <v>1.1204</v>
      </c>
    </row>
    <row r="78" hidden="1" spans="1:26">
      <c r="A78" s="38" t="s">
        <v>174</v>
      </c>
      <c r="B78" s="8">
        <v>0.5024</v>
      </c>
      <c r="C78" s="8">
        <v>0.3862</v>
      </c>
      <c r="D78" s="8">
        <v>0.404</v>
      </c>
      <c r="E78" s="8">
        <v>0.4768</v>
      </c>
      <c r="F78" s="8">
        <v>0.4681</v>
      </c>
      <c r="G78" s="8">
        <v>0.9532</v>
      </c>
      <c r="H78" s="8">
        <v>0.5492</v>
      </c>
      <c r="I78" s="8">
        <v>0.5592</v>
      </c>
      <c r="J78" s="8">
        <v>0.4938</v>
      </c>
      <c r="K78" s="8">
        <v>0.4606</v>
      </c>
      <c r="L78" s="8">
        <v>0.4369</v>
      </c>
      <c r="M78" s="8">
        <v>0.3076</v>
      </c>
      <c r="N78" s="8">
        <v>0.4092</v>
      </c>
      <c r="O78" s="8">
        <v>0.7081</v>
      </c>
      <c r="P78" s="8">
        <v>0.4824</v>
      </c>
      <c r="Q78" s="8">
        <v>0.3776</v>
      </c>
      <c r="R78" s="8">
        <v>0.518</v>
      </c>
      <c r="S78" s="8">
        <v>0.3324</v>
      </c>
      <c r="T78" s="8">
        <v>0.699</v>
      </c>
      <c r="U78" s="8">
        <v>0.7166</v>
      </c>
      <c r="W78" s="8">
        <f t="shared" si="3"/>
        <v>0.3076</v>
      </c>
      <c r="X78" s="8">
        <f t="shared" si="4"/>
        <v>0.512065</v>
      </c>
      <c r="Y78" s="8">
        <f>_xlfn.PERCENTILE.INC(B78:U78,0.5)</f>
        <v>0.4796</v>
      </c>
      <c r="Z78" s="8">
        <f t="shared" si="5"/>
        <v>0.9532</v>
      </c>
    </row>
    <row r="79" hidden="1" spans="1:26">
      <c r="A79" s="38" t="s">
        <v>176</v>
      </c>
      <c r="B79" s="8">
        <v>0.4163</v>
      </c>
      <c r="C79" s="8">
        <v>0.4121</v>
      </c>
      <c r="D79" s="8">
        <v>0.4782</v>
      </c>
      <c r="E79" s="8">
        <v>0.362</v>
      </c>
      <c r="F79" s="8">
        <v>0.4628</v>
      </c>
      <c r="G79" s="8">
        <v>0.8908</v>
      </c>
      <c r="H79" s="8">
        <v>0.3989</v>
      </c>
      <c r="I79" s="8">
        <v>0.3099</v>
      </c>
      <c r="J79" s="8">
        <v>0.2983</v>
      </c>
      <c r="K79" s="8">
        <v>0.3305</v>
      </c>
      <c r="L79" s="8">
        <v>0.4958</v>
      </c>
      <c r="M79" s="8">
        <v>0.5344</v>
      </c>
      <c r="N79" s="8">
        <v>0.4738</v>
      </c>
      <c r="O79" s="8">
        <v>0.2766</v>
      </c>
      <c r="P79" s="8">
        <v>0.3818</v>
      </c>
      <c r="Q79" s="8">
        <v>0.4767</v>
      </c>
      <c r="R79" s="8">
        <v>0.4107</v>
      </c>
      <c r="S79" s="8">
        <v>0.4614</v>
      </c>
      <c r="T79" s="8">
        <v>1.046</v>
      </c>
      <c r="U79" s="8">
        <v>0.9774</v>
      </c>
      <c r="W79" s="8">
        <f t="shared" si="3"/>
        <v>0.2766</v>
      </c>
      <c r="X79" s="8">
        <f t="shared" si="4"/>
        <v>0.49472</v>
      </c>
      <c r="Y79" s="8">
        <f>_xlfn.PERCENTILE.INC(B79:U79,0.5)</f>
        <v>0.43885</v>
      </c>
      <c r="Z79" s="8">
        <f t="shared" si="5"/>
        <v>1.046</v>
      </c>
    </row>
    <row r="80" hidden="1" spans="1:26">
      <c r="A80" s="38" t="s">
        <v>178</v>
      </c>
      <c r="B80" s="8">
        <v>0.0812</v>
      </c>
      <c r="C80" s="8">
        <v>0.2017</v>
      </c>
      <c r="D80" s="8">
        <v>0.1178</v>
      </c>
      <c r="E80" s="8">
        <v>0.1612</v>
      </c>
      <c r="F80" s="8">
        <v>0.0691</v>
      </c>
      <c r="G80" s="8">
        <v>0.1558</v>
      </c>
      <c r="H80" s="8">
        <v>0.0519</v>
      </c>
      <c r="I80" s="8">
        <v>0.1308</v>
      </c>
      <c r="J80" s="8">
        <v>0.2079</v>
      </c>
      <c r="K80" s="8">
        <v>0.2089</v>
      </c>
      <c r="L80" s="8">
        <v>0.0673</v>
      </c>
      <c r="M80" s="8">
        <v>0.158</v>
      </c>
      <c r="N80" s="8">
        <v>0.117</v>
      </c>
      <c r="O80" s="8">
        <v>0.0153</v>
      </c>
      <c r="P80" s="8">
        <v>0.1358</v>
      </c>
      <c r="Q80" s="8">
        <v>0.1458</v>
      </c>
      <c r="R80" s="8">
        <v>0.0713</v>
      </c>
      <c r="S80" s="8">
        <v>0.2062</v>
      </c>
      <c r="T80" s="8">
        <v>0.255</v>
      </c>
      <c r="U80" s="8">
        <v>0.306</v>
      </c>
      <c r="W80" s="8">
        <f t="shared" si="3"/>
        <v>0.0153</v>
      </c>
      <c r="X80" s="8">
        <f t="shared" si="4"/>
        <v>0.1432</v>
      </c>
      <c r="Y80" s="8">
        <f>_xlfn.PERCENTILE.INC(B80:U80,0.5)</f>
        <v>0.1408</v>
      </c>
      <c r="Z80" s="8">
        <f t="shared" si="5"/>
        <v>0.306</v>
      </c>
    </row>
    <row r="81" hidden="1" spans="1:26">
      <c r="A81" s="38" t="s">
        <v>180</v>
      </c>
      <c r="B81" s="8">
        <v>0.3743</v>
      </c>
      <c r="C81" s="8">
        <v>0.353</v>
      </c>
      <c r="D81" s="8">
        <v>0.3919</v>
      </c>
      <c r="E81" s="8">
        <v>0.5248</v>
      </c>
      <c r="F81" s="8">
        <v>0.5299</v>
      </c>
      <c r="G81" s="8">
        <v>1.2148</v>
      </c>
      <c r="H81" s="8">
        <v>0.5567</v>
      </c>
      <c r="I81" s="8">
        <v>0.5656</v>
      </c>
      <c r="J81" s="8">
        <v>0.9758</v>
      </c>
      <c r="K81" s="8">
        <v>0.3585</v>
      </c>
      <c r="L81" s="8">
        <v>0.5597</v>
      </c>
      <c r="M81" s="8">
        <v>0.5113</v>
      </c>
      <c r="N81" s="8">
        <v>0.5411</v>
      </c>
      <c r="O81" s="8">
        <v>0.5945</v>
      </c>
      <c r="P81" s="8">
        <v>0.5698</v>
      </c>
      <c r="Q81" s="8">
        <v>0.481</v>
      </c>
      <c r="R81" s="8">
        <v>0.3875</v>
      </c>
      <c r="S81" s="8">
        <v>0.2164</v>
      </c>
      <c r="T81" s="8">
        <v>1.2772</v>
      </c>
      <c r="U81" s="8">
        <v>1.7208</v>
      </c>
      <c r="W81" s="8">
        <f t="shared" si="3"/>
        <v>0.2164</v>
      </c>
      <c r="X81" s="8">
        <f t="shared" si="4"/>
        <v>0.63523</v>
      </c>
      <c r="Y81" s="8">
        <f>_xlfn.PERCENTILE.INC(B81:U81,0.5)</f>
        <v>0.5355</v>
      </c>
      <c r="Z81" s="8">
        <f t="shared" si="5"/>
        <v>1.7208</v>
      </c>
    </row>
    <row r="82" hidden="1" spans="1:26">
      <c r="A82" s="38" t="s">
        <v>182</v>
      </c>
      <c r="B82" s="8">
        <v>0.7228</v>
      </c>
      <c r="C82" s="8">
        <v>0.6973</v>
      </c>
      <c r="D82" s="8">
        <v>0.1538</v>
      </c>
      <c r="E82" s="8">
        <v>0.6392</v>
      </c>
      <c r="F82" s="8">
        <v>0.2916</v>
      </c>
      <c r="G82" s="8">
        <v>0.5588</v>
      </c>
      <c r="H82" s="8">
        <v>0.6609</v>
      </c>
      <c r="I82" s="8">
        <v>0.2974</v>
      </c>
      <c r="J82" s="8">
        <v>0.1436</v>
      </c>
      <c r="K82" s="8">
        <v>0.2669</v>
      </c>
      <c r="L82" s="8">
        <v>0.4147</v>
      </c>
      <c r="M82" s="8">
        <v>0.6986</v>
      </c>
      <c r="N82" s="8">
        <v>0.2211</v>
      </c>
      <c r="O82" s="8">
        <v>0.5919</v>
      </c>
      <c r="P82" s="8">
        <v>0.2435</v>
      </c>
      <c r="Q82" s="8">
        <v>0.3568</v>
      </c>
      <c r="R82" s="8">
        <v>0.8194</v>
      </c>
      <c r="S82" s="8">
        <v>0.5439</v>
      </c>
      <c r="T82" s="8">
        <v>0.3994</v>
      </c>
      <c r="U82" s="8">
        <v>1.2712</v>
      </c>
      <c r="W82" s="8">
        <f t="shared" si="3"/>
        <v>0.1436</v>
      </c>
      <c r="X82" s="8">
        <f t="shared" si="4"/>
        <v>0.49964</v>
      </c>
      <c r="Y82" s="8">
        <f>_xlfn.PERCENTILE.INC(B82:U82,0.5)</f>
        <v>0.4793</v>
      </c>
      <c r="Z82" s="8">
        <f t="shared" si="5"/>
        <v>1.2712</v>
      </c>
    </row>
    <row r="83" hidden="1" spans="1:26">
      <c r="A83" s="38" t="s">
        <v>184</v>
      </c>
      <c r="B83" s="8">
        <v>0.2706</v>
      </c>
      <c r="C83" s="8">
        <v>0.2462</v>
      </c>
      <c r="D83" s="8">
        <v>0.0603</v>
      </c>
      <c r="E83" s="8">
        <v>0.3354</v>
      </c>
      <c r="F83" s="8">
        <v>0.1545</v>
      </c>
      <c r="G83" s="8">
        <v>0.3394</v>
      </c>
      <c r="H83" s="8">
        <v>0.368</v>
      </c>
      <c r="I83" s="8">
        <v>0.1682</v>
      </c>
      <c r="J83" s="8">
        <v>0.1401</v>
      </c>
      <c r="K83" s="8">
        <v>0.0957</v>
      </c>
      <c r="L83" s="8">
        <v>0.2321</v>
      </c>
      <c r="M83" s="8">
        <v>0.3572</v>
      </c>
      <c r="N83" s="8">
        <v>0.1196</v>
      </c>
      <c r="O83" s="8">
        <v>0.3519</v>
      </c>
      <c r="P83" s="8">
        <v>0.1387</v>
      </c>
      <c r="Q83" s="8">
        <v>0.1717</v>
      </c>
      <c r="R83" s="8">
        <v>0.3176</v>
      </c>
      <c r="S83" s="8">
        <v>0.1177</v>
      </c>
      <c r="T83" s="8">
        <v>0.255</v>
      </c>
      <c r="U83" s="8">
        <v>1.0938</v>
      </c>
      <c r="W83" s="8">
        <f t="shared" si="3"/>
        <v>0.0603</v>
      </c>
      <c r="X83" s="8">
        <f t="shared" si="4"/>
        <v>0.266685</v>
      </c>
      <c r="Y83" s="8">
        <f>_xlfn.PERCENTILE.INC(B83:U83,0.5)</f>
        <v>0.23915</v>
      </c>
      <c r="Z83" s="8">
        <f t="shared" si="5"/>
        <v>1.0938</v>
      </c>
    </row>
    <row r="84" hidden="1" spans="1:26">
      <c r="A84" s="38" t="s">
        <v>186</v>
      </c>
      <c r="B84" s="8">
        <v>0.5897</v>
      </c>
      <c r="C84" s="8">
        <v>0.4409</v>
      </c>
      <c r="D84" s="8">
        <v>0.5243</v>
      </c>
      <c r="E84" s="8">
        <v>0.5286</v>
      </c>
      <c r="F84" s="8">
        <v>0.8509</v>
      </c>
      <c r="G84" s="8">
        <v>0.9468</v>
      </c>
      <c r="H84" s="8">
        <v>0.4731</v>
      </c>
      <c r="I84" s="8">
        <v>0.6071</v>
      </c>
      <c r="J84" s="8">
        <v>0.4342</v>
      </c>
      <c r="K84" s="8">
        <v>0.3887</v>
      </c>
      <c r="L84" s="8">
        <v>0.4542</v>
      </c>
      <c r="M84" s="8">
        <v>0.5168</v>
      </c>
      <c r="N84" s="8">
        <v>0.396</v>
      </c>
      <c r="O84" s="8">
        <v>0.418</v>
      </c>
      <c r="P84" s="8">
        <v>0.9915</v>
      </c>
      <c r="Q84" s="8">
        <v>0.4036</v>
      </c>
      <c r="R84" s="8">
        <v>0.7396</v>
      </c>
      <c r="S84" s="8">
        <v>0.4526</v>
      </c>
      <c r="T84" s="8">
        <v>1.8334</v>
      </c>
      <c r="U84" s="8">
        <v>1.2602</v>
      </c>
      <c r="W84" s="8">
        <f t="shared" si="3"/>
        <v>0.3887</v>
      </c>
      <c r="X84" s="8">
        <f t="shared" si="4"/>
        <v>0.66251</v>
      </c>
      <c r="Y84" s="8">
        <f>_xlfn.PERCENTILE.INC(B84:U84,0.5)</f>
        <v>0.52055</v>
      </c>
      <c r="Z84" s="8">
        <f t="shared" si="5"/>
        <v>1.8334</v>
      </c>
    </row>
    <row r="85" hidden="1" spans="1:26">
      <c r="A85" s="38" t="s">
        <v>188</v>
      </c>
      <c r="B85" s="8">
        <v>0.4154</v>
      </c>
      <c r="C85" s="8">
        <v>0.4006</v>
      </c>
      <c r="D85" s="8">
        <v>0.2145</v>
      </c>
      <c r="E85" s="8">
        <v>0.4556</v>
      </c>
      <c r="F85" s="8">
        <v>0.4109</v>
      </c>
      <c r="G85" s="8">
        <v>0.5964</v>
      </c>
      <c r="H85" s="8">
        <v>0.2233</v>
      </c>
      <c r="I85" s="8">
        <v>0.381</v>
      </c>
      <c r="J85" s="8">
        <v>0.1872</v>
      </c>
      <c r="K85" s="8">
        <v>0.2377</v>
      </c>
      <c r="L85" s="8">
        <v>0.9759</v>
      </c>
      <c r="M85" s="8">
        <v>0.5</v>
      </c>
      <c r="N85" s="8">
        <v>0.4213</v>
      </c>
      <c r="O85" s="8">
        <v>0.3148</v>
      </c>
      <c r="P85" s="8">
        <v>0.3063</v>
      </c>
      <c r="Q85" s="8">
        <v>0.1632</v>
      </c>
      <c r="R85" s="8">
        <v>0.2756</v>
      </c>
      <c r="S85" s="8">
        <v>0.306</v>
      </c>
      <c r="T85" s="8">
        <v>0.5418</v>
      </c>
      <c r="U85" s="8">
        <v>1.2196</v>
      </c>
      <c r="W85" s="8">
        <f t="shared" si="3"/>
        <v>0.1632</v>
      </c>
      <c r="X85" s="8">
        <f t="shared" si="4"/>
        <v>0.427355</v>
      </c>
      <c r="Y85" s="8">
        <f>_xlfn.PERCENTILE.INC(B85:U85,0.5)</f>
        <v>0.3908</v>
      </c>
      <c r="Z85" s="8">
        <f t="shared" si="5"/>
        <v>1.2196</v>
      </c>
    </row>
    <row r="86" hidden="1" spans="1:26">
      <c r="A86" s="38" t="s">
        <v>190</v>
      </c>
      <c r="B86" s="6">
        <v>1.8117</v>
      </c>
      <c r="C86" s="6">
        <v>3.0521</v>
      </c>
      <c r="D86" s="6">
        <v>2.0095</v>
      </c>
      <c r="E86" s="6">
        <v>1.6077</v>
      </c>
      <c r="F86" s="6">
        <v>3.0833</v>
      </c>
      <c r="G86" s="6">
        <v>8.9792</v>
      </c>
      <c r="H86" s="6">
        <v>1.7487</v>
      </c>
      <c r="I86" s="6">
        <v>3.3615</v>
      </c>
      <c r="J86" s="6">
        <v>3.85</v>
      </c>
      <c r="K86" s="6">
        <v>2.2217</v>
      </c>
      <c r="L86" s="6">
        <v>2.4359</v>
      </c>
      <c r="M86" s="6">
        <v>2.4183</v>
      </c>
      <c r="N86" s="6">
        <v>1.5744</v>
      </c>
      <c r="O86" s="6">
        <v>2.5244</v>
      </c>
      <c r="P86" s="6">
        <v>1.7479</v>
      </c>
      <c r="Q86" s="6">
        <v>2.5303</v>
      </c>
      <c r="R86" s="6">
        <v>3.8524</v>
      </c>
      <c r="S86" s="6">
        <v>5.0926</v>
      </c>
      <c r="T86" s="6">
        <v>4.9926</v>
      </c>
      <c r="U86" s="6">
        <v>4.4208</v>
      </c>
      <c r="W86" s="6">
        <f t="shared" si="3"/>
        <v>1.5744</v>
      </c>
      <c r="X86" s="6">
        <f t="shared" si="4"/>
        <v>3.16575</v>
      </c>
      <c r="Y86" s="6">
        <f>_xlfn.PERCENTILE.INC(B86:U86,0.5)</f>
        <v>2.52735</v>
      </c>
      <c r="Z86" s="6">
        <f t="shared" si="5"/>
        <v>8.9792</v>
      </c>
    </row>
    <row r="87" spans="1:26">
      <c r="A87" s="31" t="s">
        <v>192</v>
      </c>
      <c r="B87" s="7">
        <v>40590.638</v>
      </c>
      <c r="C87" s="7">
        <v>42159.1474</v>
      </c>
      <c r="D87" s="7">
        <v>39973.872</v>
      </c>
      <c r="E87" s="7">
        <v>40087.3933</v>
      </c>
      <c r="F87" s="7">
        <v>37985.7376</v>
      </c>
      <c r="G87" s="7">
        <v>83535.8582</v>
      </c>
      <c r="H87" s="7">
        <v>28021.9245</v>
      </c>
      <c r="I87" s="7">
        <v>156113.8717</v>
      </c>
      <c r="J87" s="7">
        <v>39082.0838</v>
      </c>
      <c r="K87" s="7">
        <v>36170.0636</v>
      </c>
      <c r="L87" s="7">
        <v>17599.1748</v>
      </c>
      <c r="M87" s="7">
        <v>36379.7267</v>
      </c>
      <c r="N87" s="7">
        <v>22922.5821</v>
      </c>
      <c r="O87" s="7">
        <v>19313.9268</v>
      </c>
      <c r="P87" s="7">
        <v>42429.4222</v>
      </c>
      <c r="Q87" s="7">
        <v>36241.7156</v>
      </c>
      <c r="R87" s="7">
        <v>53613.6154</v>
      </c>
      <c r="S87" s="7">
        <v>23108.5717</v>
      </c>
      <c r="T87" s="7">
        <v>92661.1776</v>
      </c>
      <c r="U87" s="7">
        <v>179815.7728</v>
      </c>
      <c r="W87" s="7">
        <f t="shared" si="3"/>
        <v>17599.1748</v>
      </c>
      <c r="X87" s="7">
        <f t="shared" si="4"/>
        <v>53390.31379</v>
      </c>
      <c r="Y87" s="7">
        <f>_xlfn.PERCENTILE.INC(B87:U87,0.5)</f>
        <v>39527.9779</v>
      </c>
      <c r="Z87" s="7">
        <f t="shared" si="5"/>
        <v>179815.7728</v>
      </c>
    </row>
    <row r="88" hidden="1" spans="1:26">
      <c r="A88" s="38" t="s">
        <v>194</v>
      </c>
      <c r="B88" s="7">
        <v>12628.0373</v>
      </c>
      <c r="C88" s="7">
        <v>10197.5292</v>
      </c>
      <c r="D88" s="7">
        <v>13950.2</v>
      </c>
      <c r="E88" s="7">
        <v>26290.8057</v>
      </c>
      <c r="F88" s="7">
        <v>8011.396</v>
      </c>
      <c r="G88" s="7">
        <v>29302.405</v>
      </c>
      <c r="H88" s="7">
        <v>5054.4209</v>
      </c>
      <c r="I88" s="7">
        <v>64047.7143</v>
      </c>
      <c r="J88" s="7">
        <v>8314.25</v>
      </c>
      <c r="K88" s="7">
        <v>13863.0906</v>
      </c>
      <c r="L88" s="7">
        <v>2004.4392</v>
      </c>
      <c r="M88" s="7">
        <v>12321.8554</v>
      </c>
      <c r="N88" s="7">
        <v>4333.6444</v>
      </c>
      <c r="O88" s="7">
        <v>3929.7433</v>
      </c>
      <c r="P88" s="7">
        <v>14545.5</v>
      </c>
      <c r="Q88" s="7">
        <v>3930.5863</v>
      </c>
      <c r="R88" s="7">
        <v>14968.8333</v>
      </c>
      <c r="S88" s="7">
        <v>4952.3313</v>
      </c>
      <c r="T88" s="7">
        <v>9030.8</v>
      </c>
      <c r="U88" s="7">
        <v>50789.7966</v>
      </c>
      <c r="W88" s="7">
        <f t="shared" si="3"/>
        <v>2004.4392</v>
      </c>
      <c r="X88" s="7">
        <f t="shared" si="4"/>
        <v>15623.36894</v>
      </c>
      <c r="Y88" s="7">
        <f>_xlfn.PERCENTILE.INC(B88:U88,0.5)</f>
        <v>11259.6923</v>
      </c>
      <c r="Z88" s="7">
        <f t="shared" si="5"/>
        <v>64047.7143</v>
      </c>
    </row>
    <row r="89" hidden="1" spans="1:26">
      <c r="A89" s="38" t="s">
        <v>196</v>
      </c>
      <c r="B89" s="7">
        <v>6303.6033</v>
      </c>
      <c r="C89" s="7">
        <v>7253.4217</v>
      </c>
      <c r="D89" s="7">
        <v>8874.5</v>
      </c>
      <c r="E89" s="7">
        <v>19712.4</v>
      </c>
      <c r="F89" s="7">
        <v>18382.17</v>
      </c>
      <c r="G89" s="7">
        <v>30955.2688</v>
      </c>
      <c r="H89" s="7">
        <v>0</v>
      </c>
      <c r="I89" s="7">
        <v>59809</v>
      </c>
      <c r="J89" s="7">
        <v>6229.6667</v>
      </c>
      <c r="K89" s="7">
        <v>16574.8925</v>
      </c>
      <c r="L89" s="7">
        <v>13514.1317</v>
      </c>
      <c r="M89" s="7">
        <v>12731.496</v>
      </c>
      <c r="N89" s="7">
        <v>6481.415</v>
      </c>
      <c r="O89" s="7">
        <v>19830.45</v>
      </c>
      <c r="P89" s="7">
        <v>14850.635</v>
      </c>
      <c r="Q89" s="7">
        <v>5974.056</v>
      </c>
      <c r="R89" s="7">
        <v>14386.6667</v>
      </c>
      <c r="S89" s="7">
        <v>13267.3857</v>
      </c>
      <c r="T89" s="7">
        <v>12914.88</v>
      </c>
      <c r="U89" s="7">
        <v>73944.96</v>
      </c>
      <c r="W89" s="7">
        <f t="shared" si="3"/>
        <v>0</v>
      </c>
      <c r="X89" s="7">
        <f t="shared" si="4"/>
        <v>18099.549955</v>
      </c>
      <c r="Y89" s="7">
        <f>_xlfn.PERCENTILE.INC(B89:U89,0.5)</f>
        <v>13390.7587</v>
      </c>
      <c r="Z89" s="7">
        <f t="shared" si="5"/>
        <v>73944.96</v>
      </c>
    </row>
    <row r="90" hidden="1" spans="1:26">
      <c r="A90" s="38" t="s">
        <v>198</v>
      </c>
      <c r="B90" s="7">
        <v>51102.21</v>
      </c>
      <c r="C90" s="7">
        <v>28875.8875</v>
      </c>
      <c r="D90" s="7">
        <v>14998.6667</v>
      </c>
      <c r="E90" s="7">
        <v>17712.394</v>
      </c>
      <c r="F90" s="7">
        <v>22058.4225</v>
      </c>
      <c r="G90" s="7">
        <v>139222.5066</v>
      </c>
      <c r="H90" s="7">
        <v>0</v>
      </c>
      <c r="I90" s="7">
        <v>50336.5</v>
      </c>
      <c r="J90" s="7">
        <v>20393</v>
      </c>
      <c r="K90" s="7">
        <v>22091.9</v>
      </c>
      <c r="L90" s="7">
        <v>11545.6675</v>
      </c>
      <c r="M90" s="7">
        <v>22048.745</v>
      </c>
      <c r="N90" s="7">
        <v>11453.6983</v>
      </c>
      <c r="O90" s="7">
        <v>1405.07</v>
      </c>
      <c r="P90" s="7">
        <v>38067.9</v>
      </c>
      <c r="Q90" s="7">
        <v>13574.198</v>
      </c>
      <c r="R90" s="7">
        <v>20907</v>
      </c>
      <c r="S90" s="7">
        <v>8176.0938</v>
      </c>
      <c r="T90" s="7">
        <v>0</v>
      </c>
      <c r="U90" s="7">
        <v>86987.915</v>
      </c>
      <c r="W90" s="7">
        <f t="shared" si="3"/>
        <v>0</v>
      </c>
      <c r="X90" s="7">
        <f t="shared" si="4"/>
        <v>29047.888745</v>
      </c>
      <c r="Y90" s="7">
        <f>_xlfn.PERCENTILE.INC(B90:U90,0.5)</f>
        <v>20650</v>
      </c>
      <c r="Z90" s="7">
        <f t="shared" si="5"/>
        <v>139222.5066</v>
      </c>
    </row>
    <row r="91" hidden="1" spans="1:26">
      <c r="A91" s="38" t="s">
        <v>200</v>
      </c>
      <c r="B91" s="7">
        <v>65681.8025</v>
      </c>
      <c r="C91" s="7">
        <v>70939.134</v>
      </c>
      <c r="D91" s="7">
        <v>113107.5</v>
      </c>
      <c r="E91" s="7">
        <v>45856.86</v>
      </c>
      <c r="F91" s="7">
        <v>58812.185</v>
      </c>
      <c r="G91" s="7">
        <v>263232.945</v>
      </c>
      <c r="H91" s="7">
        <v>69741.19</v>
      </c>
      <c r="I91" s="7">
        <v>98068.625</v>
      </c>
      <c r="J91" s="7">
        <v>62037.3333</v>
      </c>
      <c r="K91" s="7">
        <v>10333.322</v>
      </c>
      <c r="L91" s="7">
        <v>51788.845</v>
      </c>
      <c r="M91" s="7">
        <v>56399.53</v>
      </c>
      <c r="N91" s="7">
        <v>51168.3633</v>
      </c>
      <c r="O91" s="7">
        <v>78565.0233</v>
      </c>
      <c r="P91" s="7">
        <v>66948.0667</v>
      </c>
      <c r="Q91" s="7">
        <v>74280.02</v>
      </c>
      <c r="R91" s="7">
        <v>64864.25</v>
      </c>
      <c r="S91" s="7">
        <v>49434.76</v>
      </c>
      <c r="T91" s="7">
        <v>235664.54</v>
      </c>
      <c r="U91" s="7">
        <v>558592.79</v>
      </c>
      <c r="W91" s="7">
        <f t="shared" si="3"/>
        <v>10333.322</v>
      </c>
      <c r="X91" s="7">
        <f t="shared" si="4"/>
        <v>107275.854255</v>
      </c>
      <c r="Y91" s="7">
        <f>_xlfn.PERCENTILE.INC(B91:U91,0.5)</f>
        <v>66314.9346</v>
      </c>
      <c r="Z91" s="7">
        <f t="shared" si="5"/>
        <v>558592.79</v>
      </c>
    </row>
    <row r="92" hidden="1" spans="1:26">
      <c r="A92" s="38" t="s">
        <v>202</v>
      </c>
      <c r="B92" s="6">
        <v>109.9425</v>
      </c>
      <c r="C92" s="6">
        <v>109.7209</v>
      </c>
      <c r="D92" s="6">
        <v>70.7643</v>
      </c>
      <c r="E92" s="6">
        <v>62.1161</v>
      </c>
      <c r="F92" s="6">
        <v>62.863</v>
      </c>
      <c r="G92" s="6">
        <v>74.569</v>
      </c>
      <c r="H92" s="6">
        <v>35.8994</v>
      </c>
      <c r="I92" s="6">
        <v>30.8519</v>
      </c>
      <c r="J92" s="6">
        <v>87.0607</v>
      </c>
      <c r="K92" s="6">
        <v>49.7245</v>
      </c>
      <c r="L92" s="6">
        <v>47.8301</v>
      </c>
      <c r="M92" s="6">
        <v>54.6127</v>
      </c>
      <c r="N92" s="6">
        <v>94.672</v>
      </c>
      <c r="O92" s="6">
        <v>34.8103</v>
      </c>
      <c r="P92" s="6">
        <v>50.1855</v>
      </c>
      <c r="Q92" s="6">
        <v>90.9039</v>
      </c>
      <c r="R92" s="6">
        <v>68.114</v>
      </c>
      <c r="S92" s="6">
        <v>91.0954</v>
      </c>
      <c r="T92" s="6">
        <v>221.4758</v>
      </c>
      <c r="U92" s="6">
        <v>174.8958</v>
      </c>
      <c r="W92" s="6">
        <f t="shared" si="3"/>
        <v>30.8519</v>
      </c>
      <c r="X92" s="6">
        <f t="shared" si="4"/>
        <v>81.10539</v>
      </c>
      <c r="Y92" s="6">
        <f>_xlfn.PERCENTILE.INC(B92:U92,0.5)</f>
        <v>69.43915</v>
      </c>
      <c r="Z92" s="6">
        <f t="shared" si="5"/>
        <v>221.4758</v>
      </c>
    </row>
    <row r="93" hidden="1" spans="1:26">
      <c r="A93" s="38" t="s">
        <v>204</v>
      </c>
      <c r="B93" s="8">
        <v>0.7073</v>
      </c>
      <c r="C93" s="8">
        <v>0.5669</v>
      </c>
      <c r="D93" s="8">
        <v>0.4298</v>
      </c>
      <c r="E93" s="8">
        <v>0.5662</v>
      </c>
      <c r="F93" s="8">
        <v>0.714</v>
      </c>
      <c r="G93" s="8">
        <v>1.7162</v>
      </c>
      <c r="H93" s="8">
        <v>0.7742</v>
      </c>
      <c r="I93" s="8">
        <v>0.0481</v>
      </c>
      <c r="J93" s="8">
        <v>0.769</v>
      </c>
      <c r="K93" s="8">
        <v>0.6399</v>
      </c>
      <c r="L93" s="8">
        <v>0.69</v>
      </c>
      <c r="M93" s="8">
        <v>0.922</v>
      </c>
      <c r="N93" s="8">
        <v>0.4726</v>
      </c>
      <c r="O93" s="8">
        <v>0.7028</v>
      </c>
      <c r="P93" s="8">
        <v>0.5868</v>
      </c>
      <c r="Q93" s="8">
        <v>0.7381</v>
      </c>
      <c r="R93" s="8">
        <v>0.524</v>
      </c>
      <c r="S93" s="8">
        <v>0.7107</v>
      </c>
      <c r="T93" s="8">
        <v>0.9586</v>
      </c>
      <c r="U93" s="8">
        <v>1.7584</v>
      </c>
      <c r="W93" s="8">
        <f t="shared" si="3"/>
        <v>0.0481</v>
      </c>
      <c r="X93" s="8">
        <f t="shared" si="4"/>
        <v>0.74978</v>
      </c>
      <c r="Y93" s="8">
        <f>_xlfn.PERCENTILE.INC(B93:U93,0.5)</f>
        <v>0.70505</v>
      </c>
      <c r="Z93" s="8">
        <f t="shared" si="5"/>
        <v>1.7584</v>
      </c>
    </row>
    <row r="94" hidden="1" spans="1:26">
      <c r="A94" s="38" t="s">
        <v>206</v>
      </c>
      <c r="B94" s="8">
        <v>0.0452</v>
      </c>
      <c r="C94" s="8">
        <v>0.0845</v>
      </c>
      <c r="D94" s="8">
        <v>0.1156</v>
      </c>
      <c r="E94" s="8">
        <v>0.1078</v>
      </c>
      <c r="F94" s="8">
        <v>0.0802</v>
      </c>
      <c r="G94" s="8">
        <v>0.1114</v>
      </c>
      <c r="H94" s="8">
        <v>0.0824</v>
      </c>
      <c r="I94" s="8">
        <v>0.395</v>
      </c>
      <c r="J94" s="8">
        <v>0.0827</v>
      </c>
      <c r="K94" s="8">
        <v>0.1906</v>
      </c>
      <c r="L94" s="8">
        <v>0.1332</v>
      </c>
      <c r="M94" s="8">
        <v>0.0365</v>
      </c>
      <c r="N94" s="8">
        <v>0.133</v>
      </c>
      <c r="O94" s="8">
        <v>0.1425</v>
      </c>
      <c r="P94" s="8">
        <v>0.1564</v>
      </c>
      <c r="Q94" s="8">
        <v>0.0962</v>
      </c>
      <c r="R94" s="8">
        <v>0.071</v>
      </c>
      <c r="S94" s="8">
        <v>0.1206</v>
      </c>
      <c r="T94" s="8">
        <v>0.823</v>
      </c>
      <c r="U94" s="8">
        <v>0.0954</v>
      </c>
      <c r="W94" s="8">
        <f t="shared" si="3"/>
        <v>0.0365</v>
      </c>
      <c r="X94" s="8">
        <f t="shared" si="4"/>
        <v>0.15516</v>
      </c>
      <c r="Y94" s="8">
        <f>_xlfn.PERCENTILE.INC(B94:U94,0.5)</f>
        <v>0.1096</v>
      </c>
      <c r="Z94" s="8">
        <f t="shared" si="5"/>
        <v>0.823</v>
      </c>
    </row>
    <row r="95" hidden="1" spans="1:26">
      <c r="A95" s="38" t="s">
        <v>208</v>
      </c>
      <c r="B95" s="8">
        <v>0.0677</v>
      </c>
      <c r="C95" s="8">
        <v>0.0796</v>
      </c>
      <c r="D95" s="8">
        <v>0.2152</v>
      </c>
      <c r="E95" s="8">
        <v>0.1704</v>
      </c>
      <c r="F95" s="8">
        <v>0.0802</v>
      </c>
      <c r="G95" s="8">
        <v>0.0934</v>
      </c>
      <c r="H95" s="8">
        <v>0.0517</v>
      </c>
      <c r="I95" s="8">
        <v>0.3126</v>
      </c>
      <c r="J95" s="8">
        <v>0.0779</v>
      </c>
      <c r="K95" s="8">
        <v>0.1694</v>
      </c>
      <c r="L95" s="8">
        <v>0.1008</v>
      </c>
      <c r="M95" s="8">
        <v>0.0201</v>
      </c>
      <c r="N95" s="8">
        <v>0.141</v>
      </c>
      <c r="O95" s="8">
        <v>0.0971</v>
      </c>
      <c r="P95" s="8">
        <v>0.0852</v>
      </c>
      <c r="Q95" s="8">
        <v>0.1121</v>
      </c>
      <c r="R95" s="8">
        <v>0.0781</v>
      </c>
      <c r="S95" s="8">
        <v>0.0793</v>
      </c>
      <c r="T95" s="8">
        <v>0.0856</v>
      </c>
      <c r="U95" s="8">
        <v>0.0766</v>
      </c>
      <c r="W95" s="8">
        <f t="shared" si="3"/>
        <v>0.0201</v>
      </c>
      <c r="X95" s="8">
        <f t="shared" si="4"/>
        <v>0.1097</v>
      </c>
      <c r="Y95" s="8">
        <f>_xlfn.PERCENTILE.INC(B95:U95,0.5)</f>
        <v>0.0854</v>
      </c>
      <c r="Z95" s="8">
        <f t="shared" si="5"/>
        <v>0.3126</v>
      </c>
    </row>
    <row r="96" hidden="1" spans="1:26">
      <c r="A96" s="38" t="s">
        <v>210</v>
      </c>
      <c r="B96" s="8">
        <v>0.1798</v>
      </c>
      <c r="C96" s="8">
        <v>0.269</v>
      </c>
      <c r="D96" s="8">
        <v>0.2394</v>
      </c>
      <c r="E96" s="8">
        <v>0.1556</v>
      </c>
      <c r="F96" s="8">
        <v>0.1257</v>
      </c>
      <c r="G96" s="8">
        <v>0.079</v>
      </c>
      <c r="H96" s="8">
        <v>0.0917</v>
      </c>
      <c r="I96" s="8">
        <v>0.2442</v>
      </c>
      <c r="J96" s="8">
        <v>0.0705</v>
      </c>
      <c r="K96" s="8">
        <v>0</v>
      </c>
      <c r="L96" s="8">
        <v>0.076</v>
      </c>
      <c r="M96" s="8">
        <v>0.0214</v>
      </c>
      <c r="N96" s="8">
        <v>0.2534</v>
      </c>
      <c r="O96" s="8">
        <v>0.0576</v>
      </c>
      <c r="P96" s="8">
        <v>0.1716</v>
      </c>
      <c r="Q96" s="8">
        <v>0.0536</v>
      </c>
      <c r="R96" s="8">
        <v>0.3269</v>
      </c>
      <c r="S96" s="8">
        <v>0.0894</v>
      </c>
      <c r="T96" s="8">
        <v>0.1328</v>
      </c>
      <c r="U96" s="8">
        <v>0.0694</v>
      </c>
      <c r="W96" s="8">
        <f t="shared" si="3"/>
        <v>0</v>
      </c>
      <c r="X96" s="8">
        <f t="shared" si="4"/>
        <v>0.13535</v>
      </c>
      <c r="Y96" s="8">
        <f>_xlfn.PERCENTILE.INC(B96:U96,0.5)</f>
        <v>0.1087</v>
      </c>
      <c r="Z96" s="8">
        <f t="shared" si="5"/>
        <v>0.3269</v>
      </c>
    </row>
    <row r="97" hidden="1" spans="1:26">
      <c r="A97" s="38" t="s">
        <v>212</v>
      </c>
      <c r="B97" s="7">
        <v>53.7096</v>
      </c>
      <c r="C97" s="7">
        <v>85.4149</v>
      </c>
      <c r="D97" s="7">
        <v>84.9435</v>
      </c>
      <c r="E97" s="7">
        <v>68.6943</v>
      </c>
      <c r="F97" s="7">
        <v>42.8219</v>
      </c>
      <c r="G97" s="7">
        <v>10.0564</v>
      </c>
      <c r="H97" s="7">
        <v>39.9007</v>
      </c>
      <c r="I97" s="7">
        <v>229.1551</v>
      </c>
      <c r="J97" s="7">
        <v>125.3403</v>
      </c>
      <c r="K97" s="7">
        <v>121.908</v>
      </c>
      <c r="L97" s="7">
        <v>45.3829</v>
      </c>
      <c r="M97" s="7">
        <v>95.8308</v>
      </c>
      <c r="N97" s="7">
        <v>64.8114</v>
      </c>
      <c r="O97" s="7">
        <v>8.8747</v>
      </c>
      <c r="P97" s="7">
        <v>172.6887</v>
      </c>
      <c r="Q97" s="7">
        <v>138.7093</v>
      </c>
      <c r="R97" s="7">
        <v>25.0454</v>
      </c>
      <c r="S97" s="7">
        <v>191.8179</v>
      </c>
      <c r="T97" s="7">
        <v>145.8642</v>
      </c>
      <c r="U97" s="7">
        <v>224.9566</v>
      </c>
      <c r="W97" s="7">
        <f t="shared" si="3"/>
        <v>8.8747</v>
      </c>
      <c r="X97" s="7">
        <f t="shared" si="4"/>
        <v>98.79633</v>
      </c>
      <c r="Y97" s="7">
        <f>_xlfn.PERCENTILE.INC(B97:U97,0.5)</f>
        <v>85.1792</v>
      </c>
      <c r="Z97" s="7">
        <f t="shared" si="5"/>
        <v>229.1551</v>
      </c>
    </row>
    <row r="98" hidden="1" spans="1:26">
      <c r="A98" s="38" t="s">
        <v>214</v>
      </c>
      <c r="B98" s="8">
        <v>0.5252</v>
      </c>
      <c r="C98" s="8">
        <v>0.314</v>
      </c>
      <c r="D98" s="8">
        <v>0.4448</v>
      </c>
      <c r="E98" s="8">
        <v>0.2618</v>
      </c>
      <c r="F98" s="8">
        <v>0.5143</v>
      </c>
      <c r="G98" s="8">
        <v>0.0854</v>
      </c>
      <c r="H98" s="8">
        <v>0.5844</v>
      </c>
      <c r="I98" s="8">
        <v>0.6211</v>
      </c>
      <c r="J98" s="8">
        <v>0.5406</v>
      </c>
      <c r="K98" s="8">
        <v>0.4295</v>
      </c>
      <c r="L98" s="8">
        <v>0.4575</v>
      </c>
      <c r="M98" s="8">
        <v>0.5392</v>
      </c>
      <c r="N98" s="8">
        <v>0.4044</v>
      </c>
      <c r="O98" s="8">
        <v>0.5541</v>
      </c>
      <c r="P98" s="8">
        <v>0.7701</v>
      </c>
      <c r="Q98" s="8">
        <v>0.5598</v>
      </c>
      <c r="R98" s="8">
        <v>0.2685</v>
      </c>
      <c r="S98" s="8">
        <v>0.6627</v>
      </c>
      <c r="T98" s="8">
        <v>0.9352</v>
      </c>
      <c r="U98" s="8">
        <v>0.831</v>
      </c>
      <c r="W98" s="8">
        <f t="shared" si="3"/>
        <v>0.0854</v>
      </c>
      <c r="X98" s="8">
        <f t="shared" si="4"/>
        <v>0.51518</v>
      </c>
      <c r="Y98" s="8">
        <f>_xlfn.PERCENTILE.INC(B98:U98,0.5)</f>
        <v>0.5322</v>
      </c>
      <c r="Z98" s="8">
        <f t="shared" si="5"/>
        <v>0.9352</v>
      </c>
    </row>
    <row r="99" hidden="1" spans="1:26">
      <c r="A99" s="38" t="s">
        <v>216</v>
      </c>
      <c r="B99" s="8">
        <v>0.0572</v>
      </c>
      <c r="C99" s="8">
        <v>0.4147</v>
      </c>
      <c r="D99" s="8">
        <v>0.4544</v>
      </c>
      <c r="E99" s="8">
        <v>0.5599</v>
      </c>
      <c r="F99" s="8">
        <v>0.2813</v>
      </c>
      <c r="G99" s="8">
        <v>0</v>
      </c>
      <c r="H99" s="8">
        <v>0.357</v>
      </c>
      <c r="I99" s="8">
        <v>0.5</v>
      </c>
      <c r="J99" s="8">
        <v>0.4292</v>
      </c>
      <c r="K99" s="8">
        <v>0.3</v>
      </c>
      <c r="L99" s="8">
        <v>0.4295</v>
      </c>
      <c r="M99" s="8">
        <v>0</v>
      </c>
      <c r="N99" s="8">
        <v>0.2092</v>
      </c>
      <c r="O99" s="8">
        <v>0</v>
      </c>
      <c r="P99" s="8">
        <v>0</v>
      </c>
      <c r="Q99" s="8">
        <v>0</v>
      </c>
      <c r="R99" s="8">
        <v>0.2731</v>
      </c>
      <c r="S99" s="8">
        <v>0.375</v>
      </c>
      <c r="T99" s="8">
        <v>0.995</v>
      </c>
      <c r="U99" s="8">
        <v>0.96</v>
      </c>
      <c r="W99" s="8">
        <f t="shared" si="3"/>
        <v>0</v>
      </c>
      <c r="X99" s="8">
        <f t="shared" si="4"/>
        <v>0.329775</v>
      </c>
      <c r="Y99" s="8">
        <f>_xlfn.PERCENTILE.INC(B99:U99,0.5)</f>
        <v>0.3285</v>
      </c>
      <c r="Z99" s="8">
        <f t="shared" si="5"/>
        <v>0.995</v>
      </c>
    </row>
    <row r="100" hidden="1" spans="1:26">
      <c r="A100" s="38" t="s">
        <v>218</v>
      </c>
      <c r="B100" s="8">
        <v>0.6507</v>
      </c>
      <c r="C100" s="8">
        <v>0.4789</v>
      </c>
      <c r="D100" s="8">
        <v>0.4415</v>
      </c>
      <c r="E100" s="8">
        <v>0.5012</v>
      </c>
      <c r="F100" s="8">
        <v>0.6406</v>
      </c>
      <c r="G100" s="8">
        <v>1.0256</v>
      </c>
      <c r="H100" s="8">
        <v>0.5651</v>
      </c>
      <c r="I100" s="8">
        <v>0.5</v>
      </c>
      <c r="J100" s="8">
        <v>0.508</v>
      </c>
      <c r="K100" s="8">
        <v>0.3</v>
      </c>
      <c r="L100" s="8">
        <v>0.5115</v>
      </c>
      <c r="M100" s="8">
        <v>0.5143</v>
      </c>
      <c r="N100" s="8">
        <v>0.4587</v>
      </c>
      <c r="O100" s="8">
        <v>0.5541</v>
      </c>
      <c r="P100" s="8">
        <v>0.3106</v>
      </c>
      <c r="Q100" s="8">
        <v>0.4724</v>
      </c>
      <c r="R100" s="8">
        <v>0.6065</v>
      </c>
      <c r="S100" s="8">
        <v>0.3422</v>
      </c>
      <c r="T100" s="8">
        <v>0.8176</v>
      </c>
      <c r="U100" s="8">
        <v>0.9722</v>
      </c>
      <c r="W100" s="8">
        <f t="shared" si="3"/>
        <v>0.3</v>
      </c>
      <c r="X100" s="8">
        <f t="shared" si="4"/>
        <v>0.558585</v>
      </c>
      <c r="Y100" s="8">
        <f>_xlfn.PERCENTILE.INC(B100:U100,0.5)</f>
        <v>0.50975</v>
      </c>
      <c r="Z100" s="8">
        <f t="shared" si="5"/>
        <v>1.0256</v>
      </c>
    </row>
    <row r="101" hidden="1" spans="1:26">
      <c r="A101" s="38" t="s">
        <v>220</v>
      </c>
      <c r="B101" s="8">
        <v>0</v>
      </c>
      <c r="C101" s="8">
        <v>0</v>
      </c>
      <c r="D101" s="8">
        <v>0</v>
      </c>
      <c r="E101" s="8">
        <v>0</v>
      </c>
      <c r="F101" s="8">
        <v>0.471</v>
      </c>
      <c r="G101" s="8">
        <v>0.7452</v>
      </c>
      <c r="H101" s="8">
        <v>0</v>
      </c>
      <c r="I101" s="8">
        <v>0.2857</v>
      </c>
      <c r="J101" s="8">
        <v>0</v>
      </c>
      <c r="K101" s="8">
        <v>0</v>
      </c>
      <c r="L101" s="8">
        <v>0.4364</v>
      </c>
      <c r="M101" s="8">
        <v>0</v>
      </c>
      <c r="N101" s="8">
        <v>0.6944</v>
      </c>
      <c r="O101" s="8">
        <v>0</v>
      </c>
      <c r="P101" s="8">
        <v>0</v>
      </c>
      <c r="Q101" s="8">
        <v>0.6379</v>
      </c>
      <c r="R101" s="8">
        <v>0</v>
      </c>
      <c r="S101" s="8">
        <v>0</v>
      </c>
      <c r="T101" s="8">
        <v>0</v>
      </c>
      <c r="U101" s="8">
        <v>0</v>
      </c>
      <c r="W101" s="8">
        <f t="shared" si="3"/>
        <v>0</v>
      </c>
      <c r="X101" s="8">
        <f t="shared" si="4"/>
        <v>0.16353</v>
      </c>
      <c r="Y101" s="8">
        <f>_xlfn.PERCENTILE.INC(B101:U101,0.5)</f>
        <v>0</v>
      </c>
      <c r="Z101" s="8">
        <f t="shared" si="5"/>
        <v>0.7452</v>
      </c>
    </row>
    <row r="102" hidden="1" spans="1:26">
      <c r="A102" s="38" t="s">
        <v>222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0.9667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1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W102" s="8">
        <f t="shared" si="3"/>
        <v>0</v>
      </c>
      <c r="X102" s="8">
        <f t="shared" si="4"/>
        <v>0.098335</v>
      </c>
      <c r="Y102" s="8">
        <f>_xlfn.PERCENTILE.INC(B102:U102,0.5)</f>
        <v>0</v>
      </c>
      <c r="Z102" s="8">
        <f t="shared" si="5"/>
        <v>1</v>
      </c>
    </row>
    <row r="103" hidden="1" spans="1:26">
      <c r="A103" s="38" t="s">
        <v>224</v>
      </c>
      <c r="B103" s="8">
        <v>0.35</v>
      </c>
      <c r="C103" s="8">
        <v>0.0042</v>
      </c>
      <c r="D103" s="8">
        <v>0.4464</v>
      </c>
      <c r="E103" s="8">
        <v>0.0462</v>
      </c>
      <c r="F103" s="8">
        <v>0.2277</v>
      </c>
      <c r="G103" s="8">
        <v>-0.2856</v>
      </c>
      <c r="H103" s="8">
        <v>1</v>
      </c>
      <c r="I103" s="8">
        <v>0.6617</v>
      </c>
      <c r="J103" s="8">
        <v>0.7851</v>
      </c>
      <c r="K103" s="8">
        <v>0.5602</v>
      </c>
      <c r="L103" s="8">
        <v>0</v>
      </c>
      <c r="M103" s="8">
        <v>1</v>
      </c>
      <c r="N103" s="8">
        <v>0.4614</v>
      </c>
      <c r="O103" s="8">
        <v>0</v>
      </c>
      <c r="P103" s="8">
        <v>1</v>
      </c>
      <c r="Q103" s="8">
        <v>0.7703</v>
      </c>
      <c r="R103" s="8">
        <v>0.1851</v>
      </c>
      <c r="S103" s="8">
        <v>0.9049</v>
      </c>
      <c r="T103" s="8">
        <v>1.9336</v>
      </c>
      <c r="U103" s="8">
        <v>0.0038</v>
      </c>
      <c r="W103" s="8">
        <f t="shared" si="3"/>
        <v>-0.2856</v>
      </c>
      <c r="X103" s="8">
        <f t="shared" si="4"/>
        <v>0.50275</v>
      </c>
      <c r="Y103" s="8">
        <f>_xlfn.PERCENTILE.INC(B103:U103,0.5)</f>
        <v>0.4539</v>
      </c>
      <c r="Z103" s="8">
        <f t="shared" si="5"/>
        <v>1.9336</v>
      </c>
    </row>
    <row r="104" hidden="1" spans="1:26">
      <c r="A104" s="38" t="s">
        <v>226</v>
      </c>
      <c r="B104" s="8">
        <v>0.0017</v>
      </c>
      <c r="C104" s="8">
        <v>0.0006</v>
      </c>
      <c r="D104" s="8">
        <v>0.1159</v>
      </c>
      <c r="E104" s="8">
        <v>0.0482</v>
      </c>
      <c r="F104" s="8">
        <v>0.0368</v>
      </c>
      <c r="G104" s="8">
        <v>0</v>
      </c>
      <c r="H104" s="8">
        <v>0.1197</v>
      </c>
      <c r="I104" s="8">
        <v>0.0277</v>
      </c>
      <c r="J104" s="8">
        <v>0.1322</v>
      </c>
      <c r="K104" s="8">
        <v>0.2793</v>
      </c>
      <c r="L104" s="8">
        <v>0.1645</v>
      </c>
      <c r="M104" s="8">
        <v>0</v>
      </c>
      <c r="N104" s="8">
        <v>0.1333</v>
      </c>
      <c r="O104" s="8">
        <v>0</v>
      </c>
      <c r="P104" s="8">
        <v>0</v>
      </c>
      <c r="Q104" s="8">
        <v>0</v>
      </c>
      <c r="R104" s="8">
        <v>0.0088</v>
      </c>
      <c r="S104" s="8">
        <v>0.2439</v>
      </c>
      <c r="T104" s="8">
        <v>0.2928</v>
      </c>
      <c r="U104" s="8">
        <v>0.022</v>
      </c>
      <c r="W104" s="8">
        <f t="shared" si="3"/>
        <v>0</v>
      </c>
      <c r="X104" s="8">
        <f t="shared" si="4"/>
        <v>0.08137</v>
      </c>
      <c r="Y104" s="8">
        <f>_xlfn.PERCENTILE.INC(B104:U104,0.5)</f>
        <v>0.03225</v>
      </c>
      <c r="Z104" s="8">
        <f t="shared" si="5"/>
        <v>0.2928</v>
      </c>
    </row>
    <row r="105" hidden="1" spans="1:26">
      <c r="A105" s="38" t="s">
        <v>228</v>
      </c>
      <c r="B105" s="8">
        <v>0.1132</v>
      </c>
      <c r="C105" s="8">
        <v>0.4208</v>
      </c>
      <c r="D105" s="8">
        <v>0.4762</v>
      </c>
      <c r="E105" s="8">
        <v>0.4504</v>
      </c>
      <c r="F105" s="8">
        <v>0.3722</v>
      </c>
      <c r="G105" s="8">
        <v>0.2432</v>
      </c>
      <c r="H105" s="8">
        <v>0.245</v>
      </c>
      <c r="I105" s="8">
        <v>0.4134</v>
      </c>
      <c r="J105" s="8">
        <v>0.5231</v>
      </c>
      <c r="K105" s="8">
        <v>0.7871</v>
      </c>
      <c r="L105" s="8">
        <v>0.4265</v>
      </c>
      <c r="M105" s="8">
        <v>0.4741</v>
      </c>
      <c r="N105" s="8">
        <v>0.105</v>
      </c>
      <c r="O105" s="8">
        <v>0.0485</v>
      </c>
      <c r="P105" s="8">
        <v>0.2018</v>
      </c>
      <c r="Q105" s="8">
        <v>0.3438</v>
      </c>
      <c r="R105" s="8">
        <v>0.1283</v>
      </c>
      <c r="S105" s="8">
        <v>0.3273</v>
      </c>
      <c r="T105" s="8">
        <v>1.1972</v>
      </c>
      <c r="U105" s="8">
        <v>0.3906</v>
      </c>
      <c r="W105" s="8">
        <f t="shared" si="3"/>
        <v>0.0485</v>
      </c>
      <c r="X105" s="8">
        <f t="shared" si="4"/>
        <v>0.384385</v>
      </c>
      <c r="Y105" s="8">
        <f>_xlfn.PERCENTILE.INC(B105:U105,0.5)</f>
        <v>0.3814</v>
      </c>
      <c r="Z105" s="8">
        <f t="shared" si="5"/>
        <v>1.1972</v>
      </c>
    </row>
    <row r="106" hidden="1" spans="1:26">
      <c r="A106" s="38" t="s">
        <v>230</v>
      </c>
      <c r="B106" s="8">
        <v>0</v>
      </c>
      <c r="C106" s="8">
        <v>0</v>
      </c>
      <c r="D106" s="8">
        <v>0</v>
      </c>
      <c r="E106" s="8">
        <v>0</v>
      </c>
      <c r="F106" s="8">
        <v>0.007</v>
      </c>
      <c r="G106" s="8">
        <v>0.0394</v>
      </c>
      <c r="H106" s="8">
        <v>0</v>
      </c>
      <c r="I106" s="8">
        <v>0.876</v>
      </c>
      <c r="J106" s="8">
        <v>0</v>
      </c>
      <c r="K106" s="8">
        <v>0</v>
      </c>
      <c r="L106" s="8">
        <v>0.0193</v>
      </c>
      <c r="M106" s="8">
        <v>0</v>
      </c>
      <c r="N106" s="8">
        <v>0.0043</v>
      </c>
      <c r="O106" s="8">
        <v>0</v>
      </c>
      <c r="P106" s="8">
        <v>0</v>
      </c>
      <c r="Q106" s="8">
        <v>0.0903</v>
      </c>
      <c r="R106" s="8">
        <v>0</v>
      </c>
      <c r="S106" s="8">
        <v>0</v>
      </c>
      <c r="T106" s="8">
        <v>0</v>
      </c>
      <c r="U106" s="8">
        <v>0</v>
      </c>
      <c r="W106" s="8">
        <f t="shared" si="3"/>
        <v>0</v>
      </c>
      <c r="X106" s="8">
        <f t="shared" si="4"/>
        <v>0.051815</v>
      </c>
      <c r="Y106" s="8">
        <f>_xlfn.PERCENTILE.INC(B106:U106,0.5)</f>
        <v>0</v>
      </c>
      <c r="Z106" s="8">
        <f t="shared" si="5"/>
        <v>0.876</v>
      </c>
    </row>
    <row r="107" hidden="1" spans="1:26">
      <c r="A107" s="38" t="s">
        <v>232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0.0242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0.0188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W107" s="8">
        <f t="shared" si="3"/>
        <v>0</v>
      </c>
      <c r="X107" s="8">
        <f t="shared" si="4"/>
        <v>0.00215</v>
      </c>
      <c r="Y107" s="8">
        <f>_xlfn.PERCENTILE.INC(B107:U107,0.5)</f>
        <v>0</v>
      </c>
      <c r="Z107" s="8">
        <f t="shared" si="5"/>
        <v>0.0242</v>
      </c>
    </row>
    <row r="108" hidden="1" spans="1:26">
      <c r="A108" s="38" t="s">
        <v>234</v>
      </c>
      <c r="B108" s="8">
        <v>0.1805</v>
      </c>
      <c r="C108" s="8">
        <v>0.3792</v>
      </c>
      <c r="D108" s="8">
        <v>0.142</v>
      </c>
      <c r="E108" s="8">
        <v>0.2829</v>
      </c>
      <c r="F108" s="8">
        <v>0.0858</v>
      </c>
      <c r="G108" s="8">
        <v>0.7694</v>
      </c>
      <c r="H108" s="8">
        <v>0.2099</v>
      </c>
      <c r="I108" s="8">
        <v>0.2892</v>
      </c>
      <c r="J108" s="8">
        <v>0.0713</v>
      </c>
      <c r="K108" s="8">
        <v>0.2591</v>
      </c>
      <c r="L108" s="8">
        <v>0.4675</v>
      </c>
      <c r="M108" s="8">
        <v>0.1394</v>
      </c>
      <c r="N108" s="8">
        <v>0.203</v>
      </c>
      <c r="O108" s="8">
        <v>0</v>
      </c>
      <c r="P108" s="8">
        <v>0.1968</v>
      </c>
      <c r="Q108" s="8">
        <v>0.2527</v>
      </c>
      <c r="R108" s="8">
        <v>0.2153</v>
      </c>
      <c r="S108" s="8">
        <v>0.6066</v>
      </c>
      <c r="T108" s="8">
        <v>0.105</v>
      </c>
      <c r="U108" s="8">
        <v>0.2856</v>
      </c>
      <c r="W108" s="8">
        <f t="shared" si="3"/>
        <v>0</v>
      </c>
      <c r="X108" s="8">
        <f t="shared" si="4"/>
        <v>0.25706</v>
      </c>
      <c r="Y108" s="8">
        <f>_xlfn.PERCENTILE.INC(B108:U108,0.5)</f>
        <v>0.2126</v>
      </c>
      <c r="Z108" s="8">
        <f t="shared" si="5"/>
        <v>0.7694</v>
      </c>
    </row>
    <row r="109" spans="1:26">
      <c r="A109" s="31" t="s">
        <v>236</v>
      </c>
      <c r="B109" s="8">
        <v>-0.0305</v>
      </c>
      <c r="C109" s="8">
        <v>-0.0197</v>
      </c>
      <c r="D109" s="8">
        <v>0.0633</v>
      </c>
      <c r="E109" s="8">
        <v>0.039</v>
      </c>
      <c r="F109" s="8">
        <v>0.0441</v>
      </c>
      <c r="G109" s="8">
        <v>0.1358</v>
      </c>
      <c r="H109" s="8">
        <v>-0.003</v>
      </c>
      <c r="I109" s="8">
        <v>0.1162</v>
      </c>
      <c r="J109" s="8">
        <v>0.2872</v>
      </c>
      <c r="K109" s="8">
        <v>0.0577</v>
      </c>
      <c r="L109" s="8">
        <v>-0.0273</v>
      </c>
      <c r="M109" s="8">
        <v>0.0377</v>
      </c>
      <c r="N109" s="8">
        <v>0.0645</v>
      </c>
      <c r="O109" s="8">
        <v>-0.0018</v>
      </c>
      <c r="P109" s="8">
        <v>0.0108</v>
      </c>
      <c r="Q109" s="8">
        <v>-0.0189</v>
      </c>
      <c r="R109" s="8">
        <v>0.0563</v>
      </c>
      <c r="S109" s="8">
        <v>0.1005</v>
      </c>
      <c r="T109" s="8">
        <v>-0.1272</v>
      </c>
      <c r="U109" s="8">
        <v>0.3526</v>
      </c>
      <c r="W109" s="8">
        <f t="shared" ref="W109" si="6">MIN(B109:U109)</f>
        <v>-0.1272</v>
      </c>
      <c r="X109" s="8">
        <f t="shared" ref="X109" si="7">AVERAGE(B109:U109)</f>
        <v>0.056865</v>
      </c>
      <c r="Y109" s="8">
        <f>_xlfn.PERCENTILE.INC(B109:U109,0.5)</f>
        <v>0.04155</v>
      </c>
      <c r="Z109" s="8">
        <f t="shared" ref="Z109" si="8">MAX(B109:U109)</f>
        <v>0.3526</v>
      </c>
    </row>
  </sheetData>
  <autoFilter ref="A2:Z109">
    <filterColumn colId="0">
      <colorFilter dxfId="3"/>
    </filterColumn>
    <extLst/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9"/>
  <sheetViews>
    <sheetView zoomScale="80" zoomScaleNormal="80" workbookViewId="0">
      <pane xSplit="1" ySplit="2" topLeftCell="B3" activePane="bottomRight" state="frozen"/>
      <selection/>
      <selection pane="topRight"/>
      <selection pane="bottomLeft"/>
      <selection pane="bottomRight" activeCell="A1" sqref="A1:AD23"/>
    </sheetView>
  </sheetViews>
  <sheetFormatPr defaultColWidth="9" defaultRowHeight="16.5"/>
  <cols>
    <col min="1" max="1" width="13.75" style="1" customWidth="1"/>
    <col min="2" max="14" width="9" style="1" customWidth="1"/>
    <col min="15" max="15" width="1.625" style="1" customWidth="1"/>
    <col min="16" max="28" width="9" style="1" customWidth="1"/>
    <col min="29" max="16384" width="9" style="1"/>
  </cols>
  <sheetData>
    <row r="1" spans="1:28">
      <c r="A1" s="1" t="s">
        <v>262</v>
      </c>
      <c r="B1" s="2" t="s">
        <v>263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" t="s">
        <v>264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66" spans="1:30">
      <c r="A2" s="3" t="s">
        <v>237</v>
      </c>
      <c r="B2" s="4" t="s">
        <v>103</v>
      </c>
      <c r="C2" s="4" t="s">
        <v>192</v>
      </c>
      <c r="D2" s="4" t="s">
        <v>64</v>
      </c>
      <c r="E2" s="4" t="s">
        <v>166</v>
      </c>
      <c r="F2" s="4" t="s">
        <v>159</v>
      </c>
      <c r="G2" s="4" t="s">
        <v>157</v>
      </c>
      <c r="H2" s="4" t="s">
        <v>155</v>
      </c>
      <c r="I2" s="4" t="s">
        <v>72</v>
      </c>
      <c r="J2" s="4" t="s">
        <v>145</v>
      </c>
      <c r="K2" s="4" t="s">
        <v>70</v>
      </c>
      <c r="L2" s="4" t="s">
        <v>49</v>
      </c>
      <c r="M2" s="4" t="s">
        <v>10</v>
      </c>
      <c r="N2" s="4" t="s">
        <v>236</v>
      </c>
      <c r="P2" s="10" t="s">
        <v>103</v>
      </c>
      <c r="Q2" s="10" t="s">
        <v>192</v>
      </c>
      <c r="R2" s="10" t="s">
        <v>64</v>
      </c>
      <c r="S2" s="10" t="s">
        <v>166</v>
      </c>
      <c r="T2" s="10" t="s">
        <v>159</v>
      </c>
      <c r="U2" s="10" t="s">
        <v>157</v>
      </c>
      <c r="V2" s="10" t="s">
        <v>155</v>
      </c>
      <c r="W2" s="10" t="s">
        <v>72</v>
      </c>
      <c r="X2" s="35" t="s">
        <v>145</v>
      </c>
      <c r="Y2" s="10" t="s">
        <v>70</v>
      </c>
      <c r="Z2" s="35" t="s">
        <v>49</v>
      </c>
      <c r="AA2" s="35" t="s">
        <v>10</v>
      </c>
      <c r="AB2" s="10" t="s">
        <v>236</v>
      </c>
      <c r="AC2" s="13" t="s">
        <v>265</v>
      </c>
      <c r="AD2" s="13" t="s">
        <v>266</v>
      </c>
    </row>
    <row r="3" spans="1:28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P3" s="11">
        <v>7</v>
      </c>
      <c r="Q3" s="11">
        <v>8</v>
      </c>
      <c r="R3" s="11">
        <v>6</v>
      </c>
      <c r="S3" s="11">
        <v>7</v>
      </c>
      <c r="T3" s="11">
        <v>7</v>
      </c>
      <c r="U3" s="11">
        <v>7</v>
      </c>
      <c r="V3" s="11">
        <v>7</v>
      </c>
      <c r="W3" s="11">
        <v>6</v>
      </c>
      <c r="X3" s="11">
        <v>10</v>
      </c>
      <c r="Y3" s="11">
        <v>8</v>
      </c>
      <c r="Z3" s="11">
        <v>10</v>
      </c>
      <c r="AA3" s="11">
        <v>9</v>
      </c>
      <c r="AB3" s="11">
        <v>8</v>
      </c>
    </row>
    <row r="4" spans="1:31">
      <c r="A4" s="5" t="s">
        <v>238</v>
      </c>
      <c r="B4" s="6">
        <f>INDEX($B$30:$N$49,MATCH($A4,$A$30:$A$49,),MATCH(B$2,$B$29:$N$29,))</f>
        <v>5.4098</v>
      </c>
      <c r="C4" s="7">
        <f t="shared" ref="C4:N19" si="0">INDEX($B$30:$N$49,MATCH($A4,$A$30:$A$49,),MATCH(C$2,$B$29:$N$29,))</f>
        <v>43625.7247</v>
      </c>
      <c r="D4" s="8">
        <f t="shared" si="0"/>
        <v>0.6333</v>
      </c>
      <c r="E4" s="7">
        <f t="shared" si="0"/>
        <v>1348.0455</v>
      </c>
      <c r="F4" s="8">
        <f t="shared" si="0"/>
        <v>0.6579</v>
      </c>
      <c r="G4" s="8">
        <f t="shared" si="0"/>
        <v>0.9539</v>
      </c>
      <c r="H4" s="8">
        <f t="shared" si="0"/>
        <v>0.2368</v>
      </c>
      <c r="I4" s="8">
        <f t="shared" si="0"/>
        <v>0</v>
      </c>
      <c r="J4" s="6">
        <f t="shared" si="0"/>
        <v>90.0285</v>
      </c>
      <c r="K4" s="8">
        <f t="shared" si="0"/>
        <v>0.5127</v>
      </c>
      <c r="L4" s="8">
        <f t="shared" si="0"/>
        <v>0.7131</v>
      </c>
      <c r="M4" s="8">
        <f t="shared" si="0"/>
        <v>1.1241</v>
      </c>
      <c r="N4" s="8">
        <f t="shared" si="0"/>
        <v>-0.0102</v>
      </c>
      <c r="P4" s="12">
        <f>VLOOKUP($B4,Sheet3!$B$1:$C$5,2,1)*$P$3/5</f>
        <v>4.2</v>
      </c>
      <c r="Q4" s="12">
        <f>VLOOKUP($C4,Sheet3!$B$6:$C$10,2,1)*$Q$3/5</f>
        <v>6.4</v>
      </c>
      <c r="R4" s="12">
        <f>VLOOKUP($D4,Sheet3!$B$11:$C$15,2,1)*$R$3/5</f>
        <v>3.6</v>
      </c>
      <c r="S4" s="12">
        <f>VLOOKUP($E4,Sheet3!$B$16:$C$20,2,1)*$S$3/5</f>
        <v>4.2</v>
      </c>
      <c r="T4" s="12">
        <f>VLOOKUP($F4,Sheet3!$B$21:$C$25,2,1)*$T$3/5</f>
        <v>4.2</v>
      </c>
      <c r="U4" s="12">
        <f>VLOOKUP($G4,Sheet3!$B$26:$C$30,2,1)*$U$3/5</f>
        <v>7</v>
      </c>
      <c r="V4" s="12">
        <f>VLOOKUP($H4,Sheet3!$B$31:$C$35,2,1)*$V$3/5</f>
        <v>1.4</v>
      </c>
      <c r="W4" s="12">
        <f>VLOOKUP($I4,Sheet3!$B$36:$C$40,2,1)*$W$3/5</f>
        <v>6</v>
      </c>
      <c r="X4" s="12">
        <f>VLOOKUP($J4,Sheet3!$B$41:$C$45,2,1)*$X$3/5</f>
        <v>2</v>
      </c>
      <c r="Y4" s="12">
        <f>VLOOKUP($K4,Sheet3!$B$46:$C$50,2,1)*$Y$3/5</f>
        <v>6.4</v>
      </c>
      <c r="Z4" s="12">
        <f>VLOOKUP($L4,Sheet3!$B$51:$C$55,2,1)*$Z$3/5</f>
        <v>4</v>
      </c>
      <c r="AA4" s="12">
        <f>VLOOKUP($M4,Sheet3!$B$56:$C$60,2,1)*$AA$3/5</f>
        <v>1.8</v>
      </c>
      <c r="AB4" s="12">
        <f>VLOOKUP($N4,Sheet3!$B$61:$C$65,2,1)*$AB$3/5</f>
        <v>1.6</v>
      </c>
      <c r="AC4" s="14">
        <f>SUM(P4:AB4)</f>
        <v>52.8</v>
      </c>
      <c r="AD4" s="15" t="str">
        <f>VLOOKUP($AC4,Sheet3!$F$5:$G$8,2,1)</f>
        <v>预警</v>
      </c>
      <c r="AE4" s="14"/>
    </row>
    <row r="5" spans="1:31">
      <c r="A5" s="9" t="s">
        <v>239</v>
      </c>
      <c r="B5" s="6">
        <f t="shared" ref="B5:N23" si="1">INDEX($B$30:$N$49,MATCH($A5,$A$30:$A$49,),MATCH(B$2,$B$29:$N$29,))</f>
        <v>3.9886</v>
      </c>
      <c r="C5" s="7">
        <f t="shared" si="0"/>
        <v>42723.4236</v>
      </c>
      <c r="D5" s="8">
        <f t="shared" si="0"/>
        <v>0.7011</v>
      </c>
      <c r="E5" s="7">
        <f t="shared" si="0"/>
        <v>1350.0682</v>
      </c>
      <c r="F5" s="8">
        <f t="shared" si="0"/>
        <v>0.7591</v>
      </c>
      <c r="G5" s="8">
        <f t="shared" si="0"/>
        <v>0.8686</v>
      </c>
      <c r="H5" s="8">
        <f t="shared" si="0"/>
        <v>0.8686</v>
      </c>
      <c r="I5" s="8">
        <f t="shared" si="0"/>
        <v>0.125</v>
      </c>
      <c r="J5" s="6">
        <f t="shared" si="0"/>
        <v>33.2452</v>
      </c>
      <c r="K5" s="8">
        <f t="shared" si="0"/>
        <v>0.6228</v>
      </c>
      <c r="L5" s="8">
        <f t="shared" si="0"/>
        <v>0.7942</v>
      </c>
      <c r="M5" s="8">
        <f t="shared" si="0"/>
        <v>1.0273</v>
      </c>
      <c r="N5" s="8">
        <f t="shared" si="0"/>
        <v>-0.0048</v>
      </c>
      <c r="P5" s="12">
        <f>VLOOKUP($B5,Sheet3!$B$1:$C$5,2,1)*$P$3/5</f>
        <v>1.4</v>
      </c>
      <c r="Q5" s="12">
        <f>VLOOKUP($C5,Sheet3!$B$6:$C$10,2,1)*$Q$3/5</f>
        <v>6.4</v>
      </c>
      <c r="R5" s="12">
        <f>VLOOKUP($D5,Sheet3!$B$11:$C$15,2,1)*$R$3/5</f>
        <v>2.4</v>
      </c>
      <c r="S5" s="12">
        <f>VLOOKUP($E5,Sheet3!$B$16:$C$20,2,1)*$S$3/5</f>
        <v>4.2</v>
      </c>
      <c r="T5" s="12">
        <f>VLOOKUP($F5,Sheet3!$B$21:$C$25,2,1)*$T$3/5</f>
        <v>5.6</v>
      </c>
      <c r="U5" s="12">
        <f>VLOOKUP($G5,Sheet3!$B$26:$C$30,2,1)*$U$3/5</f>
        <v>4.2</v>
      </c>
      <c r="V5" s="12">
        <f>VLOOKUP($H5,Sheet3!$B$31:$C$35,2,1)*$V$3/5</f>
        <v>7</v>
      </c>
      <c r="W5" s="12">
        <f>VLOOKUP($I5,Sheet3!$B$36:$C$40,2,1)*$W$3/5</f>
        <v>1.2</v>
      </c>
      <c r="X5" s="12">
        <f>VLOOKUP($J5,Sheet3!$B$41:$C$45,2,1)*$X$3/5</f>
        <v>10</v>
      </c>
      <c r="Y5" s="12">
        <f>VLOOKUP($K5,Sheet3!$B$46:$C$50,2,1)*$Y$3/5</f>
        <v>8</v>
      </c>
      <c r="Z5" s="12">
        <f>VLOOKUP($L5,Sheet3!$B$51:$C$55,2,1)*$Z$3/5</f>
        <v>6</v>
      </c>
      <c r="AA5" s="12">
        <f>VLOOKUP($M5,Sheet3!$B$56:$C$60,2,1)*$AA$3/5</f>
        <v>3.6</v>
      </c>
      <c r="AB5" s="12">
        <f>VLOOKUP($N5,Sheet3!$B$61:$C$65,2,1)*$AB$3/5</f>
        <v>1.6</v>
      </c>
      <c r="AC5" s="14">
        <f>SUM(P5:AB5)</f>
        <v>61.6</v>
      </c>
      <c r="AD5" s="15" t="str">
        <f>VLOOKUP($AC5,Sheet3!$F$5:$G$8,2,1)</f>
        <v>成长</v>
      </c>
      <c r="AE5" s="14"/>
    </row>
    <row r="6" spans="1:31">
      <c r="A6" s="9" t="s">
        <v>240</v>
      </c>
      <c r="B6" s="6">
        <f t="shared" si="1"/>
        <v>6.1849</v>
      </c>
      <c r="C6" s="7">
        <f t="shared" si="0"/>
        <v>32137.6333</v>
      </c>
      <c r="D6" s="8">
        <f t="shared" si="0"/>
        <v>0.5755</v>
      </c>
      <c r="E6" s="7">
        <f t="shared" si="0"/>
        <v>1511.9746</v>
      </c>
      <c r="F6" s="8">
        <f t="shared" si="0"/>
        <v>0.4615</v>
      </c>
      <c r="G6" s="8">
        <f t="shared" si="0"/>
        <v>0.9808</v>
      </c>
      <c r="H6" s="8">
        <f t="shared" si="0"/>
        <v>0.5</v>
      </c>
      <c r="I6" s="8">
        <f t="shared" si="0"/>
        <v>0</v>
      </c>
      <c r="J6" s="6">
        <f t="shared" si="0"/>
        <v>62.3146</v>
      </c>
      <c r="K6" s="8">
        <f t="shared" si="0"/>
        <v>0.4024</v>
      </c>
      <c r="L6" s="8">
        <f t="shared" si="0"/>
        <v>0.5088</v>
      </c>
      <c r="M6" s="8">
        <f t="shared" si="0"/>
        <v>0.926</v>
      </c>
      <c r="N6" s="8">
        <f t="shared" si="0"/>
        <v>0.0116</v>
      </c>
      <c r="P6" s="12">
        <f>VLOOKUP($B6,Sheet3!$B$1:$C$5,2,1)*$P$3/5</f>
        <v>5.6</v>
      </c>
      <c r="Q6" s="12">
        <f>VLOOKUP($C6,Sheet3!$B$6:$C$10,2,1)*$Q$3/5</f>
        <v>4.8</v>
      </c>
      <c r="R6" s="12">
        <f>VLOOKUP($D6,Sheet3!$B$11:$C$15,2,1)*$R$3/5</f>
        <v>3.6</v>
      </c>
      <c r="S6" s="12">
        <f>VLOOKUP($E6,Sheet3!$B$16:$C$20,2,1)*$S$3/5</f>
        <v>5.6</v>
      </c>
      <c r="T6" s="12">
        <f>VLOOKUP($F6,Sheet3!$B$21:$C$25,2,1)*$T$3/5</f>
        <v>1.4</v>
      </c>
      <c r="U6" s="12">
        <f>VLOOKUP($G6,Sheet3!$B$26:$C$30,2,1)*$U$3/5</f>
        <v>7</v>
      </c>
      <c r="V6" s="12">
        <f>VLOOKUP($H6,Sheet3!$B$31:$C$35,2,1)*$V$3/5</f>
        <v>5.6</v>
      </c>
      <c r="W6" s="12">
        <f>VLOOKUP($I6,Sheet3!$B$36:$C$40,2,1)*$W$3/5</f>
        <v>6</v>
      </c>
      <c r="X6" s="12">
        <f>VLOOKUP($J6,Sheet3!$B$41:$C$45,2,1)*$X$3/5</f>
        <v>6</v>
      </c>
      <c r="Y6" s="12">
        <f>VLOOKUP($K6,Sheet3!$B$46:$C$50,2,1)*$Y$3/5</f>
        <v>4.8</v>
      </c>
      <c r="Z6" s="12">
        <f>VLOOKUP($L6,Sheet3!$B$51:$C$55,2,1)*$Z$3/5</f>
        <v>2</v>
      </c>
      <c r="AA6" s="12">
        <f>VLOOKUP($M6,Sheet3!$B$56:$C$60,2,1)*$AA$3/5</f>
        <v>3.6</v>
      </c>
      <c r="AB6" s="12">
        <f>VLOOKUP($N6,Sheet3!$B$61:$C$65,2,1)*$AB$3/5</f>
        <v>3.2</v>
      </c>
      <c r="AC6" s="14">
        <f t="shared" ref="AC6:AC23" si="2">SUM(P6:AB6)</f>
        <v>59.2</v>
      </c>
      <c r="AD6" s="15" t="str">
        <f>VLOOKUP($AC6,Sheet3!$F$5:$G$8,2,1)</f>
        <v>预警</v>
      </c>
      <c r="AE6" s="14"/>
    </row>
    <row r="7" spans="1:31">
      <c r="A7" s="5" t="s">
        <v>241</v>
      </c>
      <c r="B7" s="6">
        <f t="shared" si="1"/>
        <v>10.6218</v>
      </c>
      <c r="C7" s="7">
        <f t="shared" si="0"/>
        <v>36409.1019</v>
      </c>
      <c r="D7" s="8">
        <f t="shared" si="0"/>
        <v>0.4836</v>
      </c>
      <c r="E7" s="7">
        <f t="shared" si="0"/>
        <v>1464.9285</v>
      </c>
      <c r="F7" s="8">
        <f t="shared" si="0"/>
        <v>0.6933</v>
      </c>
      <c r="G7" s="8">
        <f t="shared" si="0"/>
        <v>0.9867</v>
      </c>
      <c r="H7" s="8">
        <f t="shared" si="0"/>
        <v>0.88</v>
      </c>
      <c r="I7" s="8">
        <f t="shared" si="0"/>
        <v>0.0588</v>
      </c>
      <c r="J7" s="6">
        <f t="shared" si="0"/>
        <v>53.204</v>
      </c>
      <c r="K7" s="8">
        <f t="shared" si="0"/>
        <v>0.4711</v>
      </c>
      <c r="L7" s="8">
        <f t="shared" si="0"/>
        <v>0.866</v>
      </c>
      <c r="M7" s="8">
        <f t="shared" si="0"/>
        <v>0.7717</v>
      </c>
      <c r="N7" s="8">
        <f t="shared" si="0"/>
        <v>0.0495</v>
      </c>
      <c r="P7" s="12">
        <f>VLOOKUP($B7,Sheet3!$B$1:$C$5,2,1)*$P$3/5</f>
        <v>7</v>
      </c>
      <c r="Q7" s="12">
        <f>VLOOKUP($C7,Sheet3!$B$6:$C$10,2,1)*$Q$3/5</f>
        <v>6.4</v>
      </c>
      <c r="R7" s="12">
        <f>VLOOKUP($D7,Sheet3!$B$11:$C$15,2,1)*$R$3/5</f>
        <v>4.8</v>
      </c>
      <c r="S7" s="12">
        <f>VLOOKUP($E7,Sheet3!$B$16:$C$20,2,1)*$S$3/5</f>
        <v>4.2</v>
      </c>
      <c r="T7" s="12">
        <f>VLOOKUP($F7,Sheet3!$B$21:$C$25,2,1)*$T$3/5</f>
        <v>4.2</v>
      </c>
      <c r="U7" s="12">
        <f>VLOOKUP($G7,Sheet3!$B$26:$C$30,2,1)*$U$3/5</f>
        <v>7</v>
      </c>
      <c r="V7" s="12">
        <f>VLOOKUP($H7,Sheet3!$B$31:$C$35,2,1)*$V$3/5</f>
        <v>7</v>
      </c>
      <c r="W7" s="12">
        <f>VLOOKUP($I7,Sheet3!$B$36:$C$40,2,1)*$W$3/5</f>
        <v>3.6</v>
      </c>
      <c r="X7" s="12">
        <f>VLOOKUP($J7,Sheet3!$B$41:$C$45,2,1)*$X$3/5</f>
        <v>8</v>
      </c>
      <c r="Y7" s="12">
        <f>VLOOKUP($K7,Sheet3!$B$46:$C$50,2,1)*$Y$3/5</f>
        <v>6.4</v>
      </c>
      <c r="Z7" s="12">
        <f>VLOOKUP($L7,Sheet3!$B$51:$C$55,2,1)*$Z$3/5</f>
        <v>8</v>
      </c>
      <c r="AA7" s="12">
        <f>VLOOKUP($M7,Sheet3!$B$56:$C$60,2,1)*$AA$3/5</f>
        <v>5.4</v>
      </c>
      <c r="AB7" s="12">
        <f>VLOOKUP($N7,Sheet3!$B$61:$C$65,2,1)*$AB$3/5</f>
        <v>3.2</v>
      </c>
      <c r="AC7" s="14">
        <f t="shared" si="2"/>
        <v>75.2</v>
      </c>
      <c r="AD7" s="16" t="str">
        <f>VLOOKUP($AC7,Sheet3!$F$5:$G$8,2,1)</f>
        <v>健康</v>
      </c>
      <c r="AE7" s="14"/>
    </row>
    <row r="8" spans="1:31">
      <c r="A8" s="9" t="s">
        <v>242</v>
      </c>
      <c r="B8" s="6">
        <f t="shared" si="1"/>
        <v>9.292</v>
      </c>
      <c r="C8" s="7">
        <f t="shared" si="0"/>
        <v>34562.1837</v>
      </c>
      <c r="D8" s="8">
        <f t="shared" si="0"/>
        <v>0.4625</v>
      </c>
      <c r="E8" s="7">
        <f t="shared" si="0"/>
        <v>1126.1428</v>
      </c>
      <c r="F8" s="8">
        <f t="shared" si="0"/>
        <v>0.7387</v>
      </c>
      <c r="G8" s="8">
        <f t="shared" si="0"/>
        <v>0.8468</v>
      </c>
      <c r="H8" s="8">
        <f t="shared" si="0"/>
        <v>0.6486</v>
      </c>
      <c r="I8" s="8">
        <f t="shared" si="0"/>
        <v>0.0833</v>
      </c>
      <c r="J8" s="6">
        <f t="shared" si="0"/>
        <v>41.274</v>
      </c>
      <c r="K8" s="8">
        <f t="shared" si="0"/>
        <v>0.4862</v>
      </c>
      <c r="L8" s="8">
        <f t="shared" si="0"/>
        <v>0.9945</v>
      </c>
      <c r="M8" s="8">
        <f t="shared" si="0"/>
        <v>0.6637</v>
      </c>
      <c r="N8" s="8">
        <f t="shared" si="0"/>
        <v>0.0814</v>
      </c>
      <c r="P8" s="12">
        <f>VLOOKUP($B8,Sheet3!$B$1:$C$5,2,1)*$P$3/5</f>
        <v>7</v>
      </c>
      <c r="Q8" s="12">
        <f>VLOOKUP($C8,Sheet3!$B$6:$C$10,2,1)*$Q$3/5</f>
        <v>4.8</v>
      </c>
      <c r="R8" s="12">
        <f>VLOOKUP($D8,Sheet3!$B$11:$C$15,2,1)*$R$3/5</f>
        <v>4.8</v>
      </c>
      <c r="S8" s="12">
        <f>VLOOKUP($E8,Sheet3!$B$16:$C$20,2,1)*$S$3/5</f>
        <v>1.4</v>
      </c>
      <c r="T8" s="12">
        <f>VLOOKUP($F8,Sheet3!$B$21:$C$25,2,1)*$T$3/5</f>
        <v>4.2</v>
      </c>
      <c r="U8" s="12">
        <f>VLOOKUP($G8,Sheet3!$B$26:$C$30,2,1)*$U$3/5</f>
        <v>2.8</v>
      </c>
      <c r="V8" s="12">
        <f>VLOOKUP($H8,Sheet3!$B$31:$C$35,2,1)*$V$3/5</f>
        <v>7</v>
      </c>
      <c r="W8" s="12">
        <f>VLOOKUP($I8,Sheet3!$B$36:$C$40,2,1)*$W$3/5</f>
        <v>2.4</v>
      </c>
      <c r="X8" s="12">
        <f>VLOOKUP($J8,Sheet3!$B$41:$C$45,2,1)*$X$3/5</f>
        <v>10</v>
      </c>
      <c r="Y8" s="12">
        <f>VLOOKUP($K8,Sheet3!$B$46:$C$50,2,1)*$Y$3/5</f>
        <v>6.4</v>
      </c>
      <c r="Z8" s="12">
        <f>VLOOKUP($L8,Sheet3!$B$51:$C$55,2,1)*$Z$3/5</f>
        <v>8</v>
      </c>
      <c r="AA8" s="12">
        <f>VLOOKUP($M8,Sheet3!$B$56:$C$60,2,1)*$AA$3/5</f>
        <v>7.2</v>
      </c>
      <c r="AB8" s="12">
        <f>VLOOKUP($N8,Sheet3!$B$61:$C$65,2,1)*$AB$3/5</f>
        <v>4.8</v>
      </c>
      <c r="AC8" s="14">
        <f t="shared" si="2"/>
        <v>70.8</v>
      </c>
      <c r="AD8" s="15" t="str">
        <f>VLOOKUP($AC8,Sheet3!$F$5:$G$8,2,1)</f>
        <v>成长</v>
      </c>
      <c r="AE8" s="14"/>
    </row>
    <row r="9" spans="1:31">
      <c r="A9" s="5" t="s">
        <v>243</v>
      </c>
      <c r="B9" s="6">
        <f t="shared" si="1"/>
        <v>6.903</v>
      </c>
      <c r="C9" s="7">
        <f t="shared" si="0"/>
        <v>41931.0931</v>
      </c>
      <c r="D9" s="8">
        <f t="shared" si="0"/>
        <v>0.37</v>
      </c>
      <c r="E9" s="7">
        <f t="shared" si="0"/>
        <v>1453.3411</v>
      </c>
      <c r="F9" s="8">
        <f t="shared" si="0"/>
        <v>0.7991</v>
      </c>
      <c r="G9" s="8">
        <f t="shared" si="0"/>
        <v>0.9957</v>
      </c>
      <c r="H9" s="8">
        <f t="shared" si="0"/>
        <v>0.1624</v>
      </c>
      <c r="I9" s="8">
        <f t="shared" si="0"/>
        <v>0</v>
      </c>
      <c r="J9" s="6">
        <f t="shared" si="0"/>
        <v>48.8632</v>
      </c>
      <c r="K9" s="8">
        <f t="shared" si="0"/>
        <v>0.6559</v>
      </c>
      <c r="L9" s="8">
        <f t="shared" si="0"/>
        <v>1.5904</v>
      </c>
      <c r="M9" s="8">
        <f t="shared" si="0"/>
        <v>0.4585</v>
      </c>
      <c r="N9" s="8">
        <f t="shared" si="0"/>
        <v>0.269</v>
      </c>
      <c r="P9" s="12">
        <f>VLOOKUP($B9,Sheet3!$B$1:$C$5,2,1)*$P$3/5</f>
        <v>5.6</v>
      </c>
      <c r="Q9" s="12">
        <f>VLOOKUP($C9,Sheet3!$B$6:$C$10,2,1)*$Q$3/5</f>
        <v>6.4</v>
      </c>
      <c r="R9" s="12">
        <f>VLOOKUP($D9,Sheet3!$B$11:$C$15,2,1)*$R$3/5</f>
        <v>6</v>
      </c>
      <c r="S9" s="12">
        <f>VLOOKUP($E9,Sheet3!$B$16:$C$20,2,1)*$S$3/5</f>
        <v>4.2</v>
      </c>
      <c r="T9" s="12">
        <f>VLOOKUP($F9,Sheet3!$B$21:$C$25,2,1)*$T$3/5</f>
        <v>5.6</v>
      </c>
      <c r="U9" s="12">
        <f>VLOOKUP($G9,Sheet3!$B$26:$C$30,2,1)*$U$3/5</f>
        <v>7</v>
      </c>
      <c r="V9" s="12">
        <f>VLOOKUP($H9,Sheet3!$B$31:$C$35,2,1)*$V$3/5</f>
        <v>1.4</v>
      </c>
      <c r="W9" s="12">
        <f>VLOOKUP($I9,Sheet3!$B$36:$C$40,2,1)*$W$3/5</f>
        <v>6</v>
      </c>
      <c r="X9" s="12">
        <f>VLOOKUP($J9,Sheet3!$B$41:$C$45,2,1)*$X$3/5</f>
        <v>10</v>
      </c>
      <c r="Y9" s="12">
        <f>VLOOKUP($K9,Sheet3!$B$46:$C$50,2,1)*$Y$3/5</f>
        <v>8</v>
      </c>
      <c r="Z9" s="12">
        <f>VLOOKUP($L9,Sheet3!$B$51:$C$55,2,1)*$Z$3/5</f>
        <v>10</v>
      </c>
      <c r="AA9" s="12">
        <f>VLOOKUP($M9,Sheet3!$B$56:$C$60,2,1)*$AA$3/5</f>
        <v>9</v>
      </c>
      <c r="AB9" s="12">
        <f>VLOOKUP($N9,Sheet3!$B$61:$C$65,2,1)*$AB$3/5</f>
        <v>8</v>
      </c>
      <c r="AC9" s="14">
        <f t="shared" si="2"/>
        <v>87.2</v>
      </c>
      <c r="AD9" s="16" t="str">
        <f>VLOOKUP($AC9,Sheet3!$F$5:$G$8,2,1)</f>
        <v>优秀</v>
      </c>
      <c r="AE9" s="14"/>
    </row>
    <row r="10" spans="1:31">
      <c r="A10" s="5" t="s">
        <v>244</v>
      </c>
      <c r="B10" s="6">
        <f t="shared" si="1"/>
        <v>7.3442</v>
      </c>
      <c r="C10" s="7">
        <f t="shared" si="0"/>
        <v>34464.3864</v>
      </c>
      <c r="D10" s="8">
        <f t="shared" si="0"/>
        <v>0.4816</v>
      </c>
      <c r="E10" s="7">
        <f t="shared" si="0"/>
        <v>1254.3517</v>
      </c>
      <c r="F10" s="8">
        <f t="shared" si="0"/>
        <v>0.725</v>
      </c>
      <c r="G10" s="8">
        <f t="shared" si="0"/>
        <v>0.9625</v>
      </c>
      <c r="H10" s="8">
        <f t="shared" si="0"/>
        <v>0.775</v>
      </c>
      <c r="I10" s="8">
        <f t="shared" si="0"/>
        <v>0</v>
      </c>
      <c r="J10" s="6">
        <f t="shared" si="0"/>
        <v>62.8798</v>
      </c>
      <c r="K10" s="8">
        <f t="shared" si="0"/>
        <v>0.508</v>
      </c>
      <c r="L10" s="8">
        <f t="shared" si="0"/>
        <v>0.803</v>
      </c>
      <c r="M10" s="8">
        <f t="shared" si="0"/>
        <v>0.6686</v>
      </c>
      <c r="N10" s="8">
        <f t="shared" si="0"/>
        <v>0.0714</v>
      </c>
      <c r="P10" s="12">
        <f>VLOOKUP($B10,Sheet3!$B$1:$C$5,2,1)*$P$3/5</f>
        <v>7</v>
      </c>
      <c r="Q10" s="12">
        <f>VLOOKUP($C10,Sheet3!$B$6:$C$10,2,1)*$Q$3/5</f>
        <v>4.8</v>
      </c>
      <c r="R10" s="12">
        <f>VLOOKUP($D10,Sheet3!$B$11:$C$15,2,1)*$R$3/5</f>
        <v>4.8</v>
      </c>
      <c r="S10" s="12">
        <f>VLOOKUP($E10,Sheet3!$B$16:$C$20,2,1)*$S$3/5</f>
        <v>2.8</v>
      </c>
      <c r="T10" s="12">
        <f>VLOOKUP($F10,Sheet3!$B$21:$C$25,2,1)*$T$3/5</f>
        <v>4.2</v>
      </c>
      <c r="U10" s="12">
        <f>VLOOKUP($G10,Sheet3!$B$26:$C$30,2,1)*$U$3/5</f>
        <v>7</v>
      </c>
      <c r="V10" s="12">
        <f>VLOOKUP($H10,Sheet3!$B$31:$C$35,2,1)*$V$3/5</f>
        <v>7</v>
      </c>
      <c r="W10" s="12">
        <f>VLOOKUP($I10,Sheet3!$B$36:$C$40,2,1)*$W$3/5</f>
        <v>6</v>
      </c>
      <c r="X10" s="12">
        <f>VLOOKUP($J10,Sheet3!$B$41:$C$45,2,1)*$X$3/5</f>
        <v>6</v>
      </c>
      <c r="Y10" s="12">
        <f>VLOOKUP($K10,Sheet3!$B$46:$C$50,2,1)*$Y$3/5</f>
        <v>6.4</v>
      </c>
      <c r="Z10" s="12">
        <f>VLOOKUP($L10,Sheet3!$B$51:$C$55,2,1)*$Z$3/5</f>
        <v>6</v>
      </c>
      <c r="AA10" s="12">
        <f>VLOOKUP($M10,Sheet3!$B$56:$C$60,2,1)*$AA$3/5</f>
        <v>7.2</v>
      </c>
      <c r="AB10" s="12">
        <f>VLOOKUP($N10,Sheet3!$B$61:$C$65,2,1)*$AB$3/5</f>
        <v>4.8</v>
      </c>
      <c r="AC10" s="14">
        <f t="shared" si="2"/>
        <v>74</v>
      </c>
      <c r="AD10" s="16" t="str">
        <f>VLOOKUP($AC10,Sheet3!$F$5:$G$8,2,1)</f>
        <v>成长</v>
      </c>
      <c r="AE10" s="14"/>
    </row>
    <row r="11" spans="1:31">
      <c r="A11" s="9" t="s">
        <v>245</v>
      </c>
      <c r="B11" s="6">
        <f t="shared" si="1"/>
        <v>9.0405</v>
      </c>
      <c r="C11" s="7">
        <f t="shared" si="0"/>
        <v>159644.1283</v>
      </c>
      <c r="D11" s="8">
        <f t="shared" si="0"/>
        <v>0.4469</v>
      </c>
      <c r="E11" s="7">
        <f t="shared" si="0"/>
        <v>2629.5297</v>
      </c>
      <c r="F11" s="8">
        <f t="shared" si="0"/>
        <v>0.9122</v>
      </c>
      <c r="G11" s="8">
        <f t="shared" si="0"/>
        <v>1</v>
      </c>
      <c r="H11" s="8">
        <f t="shared" si="0"/>
        <v>0.0811</v>
      </c>
      <c r="I11" s="8">
        <f t="shared" si="0"/>
        <v>0</v>
      </c>
      <c r="J11" s="6">
        <f t="shared" si="0"/>
        <v>28.6584</v>
      </c>
      <c r="K11" s="8">
        <f t="shared" si="0"/>
        <v>0.4511</v>
      </c>
      <c r="L11" s="8">
        <f t="shared" si="0"/>
        <v>1.4296</v>
      </c>
      <c r="M11" s="8">
        <f t="shared" si="0"/>
        <v>0.4623</v>
      </c>
      <c r="N11" s="8">
        <f t="shared" si="0"/>
        <v>0.1785</v>
      </c>
      <c r="P11" s="12">
        <f>VLOOKUP($B11,Sheet3!$B$1:$C$5,2,1)*$P$3/5</f>
        <v>7</v>
      </c>
      <c r="Q11" s="12">
        <f>VLOOKUP($C11,Sheet3!$B$6:$C$10,2,1)*$Q$3/5</f>
        <v>8</v>
      </c>
      <c r="R11" s="12">
        <f>VLOOKUP($D11,Sheet3!$B$11:$C$15,2,1)*$R$3/5</f>
        <v>6</v>
      </c>
      <c r="S11" s="12">
        <f>VLOOKUP($E11,Sheet3!$B$16:$C$20,2,1)*$S$3/5</f>
        <v>7</v>
      </c>
      <c r="T11" s="12">
        <f>VLOOKUP($F11,Sheet3!$B$21:$C$25,2,1)*$T$3/5</f>
        <v>7</v>
      </c>
      <c r="U11" s="12">
        <f>VLOOKUP($G11,Sheet3!$B$26:$C$30,2,1)*$U$3/5</f>
        <v>7</v>
      </c>
      <c r="V11" s="12">
        <f>VLOOKUP($H11,Sheet3!$B$31:$C$35,2,1)*$V$3/5</f>
        <v>1.4</v>
      </c>
      <c r="W11" s="12">
        <f>VLOOKUP($I11,Sheet3!$B$36:$C$40,2,1)*$W$3/5</f>
        <v>6</v>
      </c>
      <c r="X11" s="12">
        <f>VLOOKUP($J11,Sheet3!$B$41:$C$45,2,1)*$X$3/5</f>
        <v>10</v>
      </c>
      <c r="Y11" s="12">
        <f>VLOOKUP($K11,Sheet3!$B$46:$C$50,2,1)*$Y$3/5</f>
        <v>6.4</v>
      </c>
      <c r="Z11" s="12">
        <f>VLOOKUP($L11,Sheet3!$B$51:$C$55,2,1)*$Z$3/5</f>
        <v>10</v>
      </c>
      <c r="AA11" s="12">
        <f>VLOOKUP($M11,Sheet3!$B$56:$C$60,2,1)*$AA$3/5</f>
        <v>9</v>
      </c>
      <c r="AB11" s="12">
        <f>VLOOKUP($N11,Sheet3!$B$61:$C$65,2,1)*$AB$3/5</f>
        <v>8</v>
      </c>
      <c r="AC11" s="14">
        <f t="shared" si="2"/>
        <v>92.8</v>
      </c>
      <c r="AD11" s="17" t="str">
        <f>VLOOKUP($AC11,Sheet3!$F$5:$G$8,2,1)</f>
        <v>优秀</v>
      </c>
      <c r="AE11" s="14"/>
    </row>
    <row r="12" spans="1:31">
      <c r="A12" s="9" t="s">
        <v>246</v>
      </c>
      <c r="B12" s="6">
        <f t="shared" si="1"/>
        <v>3.4246</v>
      </c>
      <c r="C12" s="7">
        <f t="shared" si="0"/>
        <v>32280.4167</v>
      </c>
      <c r="D12" s="8">
        <f t="shared" si="0"/>
        <v>0.0217</v>
      </c>
      <c r="E12" s="7">
        <f t="shared" si="0"/>
        <v>1071.9681</v>
      </c>
      <c r="F12" s="8">
        <f t="shared" si="0"/>
        <v>0.6907</v>
      </c>
      <c r="G12" s="8">
        <f t="shared" si="0"/>
        <v>1</v>
      </c>
      <c r="H12" s="8">
        <f t="shared" si="0"/>
        <v>0</v>
      </c>
      <c r="I12" s="8">
        <f t="shared" si="0"/>
        <v>0.1364</v>
      </c>
      <c r="J12" s="6">
        <f t="shared" si="0"/>
        <v>38.1824</v>
      </c>
      <c r="K12" s="8">
        <f t="shared" si="0"/>
        <v>0.4174</v>
      </c>
      <c r="L12" s="8">
        <f t="shared" si="0"/>
        <v>0.8135</v>
      </c>
      <c r="M12" s="8">
        <f t="shared" si="0"/>
        <v>0.5605</v>
      </c>
      <c r="N12" s="8">
        <f t="shared" si="0"/>
        <v>0.201</v>
      </c>
      <c r="P12" s="12">
        <f>VLOOKUP($B12,Sheet3!$B$1:$C$5,2,1)*$P$3/5</f>
        <v>1.4</v>
      </c>
      <c r="Q12" s="12">
        <f>VLOOKUP($C12,Sheet3!$B$6:$C$10,2,1)*$Q$3/5</f>
        <v>4.8</v>
      </c>
      <c r="R12" s="12">
        <f>VLOOKUP($D12,Sheet3!$B$11:$C$15,2,1)*$R$3/5</f>
        <v>6</v>
      </c>
      <c r="S12" s="12">
        <f>VLOOKUP($E12,Sheet3!$B$16:$C$20,2,1)*$S$3/5</f>
        <v>1.4</v>
      </c>
      <c r="T12" s="12">
        <f>VLOOKUP($F12,Sheet3!$B$21:$C$25,2,1)*$T$3/5</f>
        <v>4.2</v>
      </c>
      <c r="U12" s="12">
        <f>VLOOKUP($G12,Sheet3!$B$26:$C$30,2,1)*$U$3/5</f>
        <v>7</v>
      </c>
      <c r="V12" s="12">
        <f>VLOOKUP($H12,Sheet3!$B$31:$C$35,2,1)*$V$3/5</f>
        <v>1.4</v>
      </c>
      <c r="W12" s="12">
        <f>VLOOKUP($I12,Sheet3!$B$36:$C$40,2,1)*$W$3/5</f>
        <v>1.2</v>
      </c>
      <c r="X12" s="12">
        <f>VLOOKUP($J12,Sheet3!$B$41:$C$45,2,1)*$X$3/5</f>
        <v>10</v>
      </c>
      <c r="Y12" s="12">
        <f>VLOOKUP($K12,Sheet3!$B$46:$C$50,2,1)*$Y$3/5</f>
        <v>4.8</v>
      </c>
      <c r="Z12" s="12">
        <f>VLOOKUP($L12,Sheet3!$B$51:$C$55,2,1)*$Z$3/5</f>
        <v>6</v>
      </c>
      <c r="AA12" s="12">
        <f>VLOOKUP($M12,Sheet3!$B$56:$C$60,2,1)*$AA$3/5</f>
        <v>7.2</v>
      </c>
      <c r="AB12" s="12">
        <f>VLOOKUP($N12,Sheet3!$B$61:$C$65,2,1)*$AB$3/5</f>
        <v>8</v>
      </c>
      <c r="AC12" s="14">
        <f t="shared" si="2"/>
        <v>63.4</v>
      </c>
      <c r="AD12" s="15" t="str">
        <f>VLOOKUP($AC12,Sheet3!$F$5:$G$8,2,1)</f>
        <v>成长</v>
      </c>
      <c r="AE12" s="14"/>
    </row>
    <row r="13" spans="1:31">
      <c r="A13" s="5" t="s">
        <v>247</v>
      </c>
      <c r="B13" s="6">
        <f t="shared" si="1"/>
        <v>7.8873</v>
      </c>
      <c r="C13" s="7">
        <f t="shared" si="0"/>
        <v>36831.3933</v>
      </c>
      <c r="D13" s="8">
        <f t="shared" si="0"/>
        <v>0.6369</v>
      </c>
      <c r="E13" s="7">
        <f t="shared" si="0"/>
        <v>1262.3562</v>
      </c>
      <c r="F13" s="8">
        <f t="shared" si="0"/>
        <v>0.856</v>
      </c>
      <c r="G13" s="8">
        <f t="shared" si="0"/>
        <v>1</v>
      </c>
      <c r="H13" s="8">
        <f t="shared" si="0"/>
        <v>1</v>
      </c>
      <c r="I13" s="8">
        <f t="shared" si="0"/>
        <v>0.0556</v>
      </c>
      <c r="J13" s="6">
        <f t="shared" si="0"/>
        <v>48.314</v>
      </c>
      <c r="K13" s="8">
        <f t="shared" si="0"/>
        <v>0.8717</v>
      </c>
      <c r="L13" s="8">
        <f t="shared" si="0"/>
        <v>1.4566</v>
      </c>
      <c r="M13" s="8">
        <f t="shared" si="0"/>
        <v>0.6895</v>
      </c>
      <c r="N13" s="8">
        <f t="shared" si="0"/>
        <v>0.0305</v>
      </c>
      <c r="P13" s="12">
        <f>VLOOKUP($B13,Sheet3!$B$1:$C$5,2,1)*$P$3/5</f>
        <v>7</v>
      </c>
      <c r="Q13" s="12">
        <f>VLOOKUP($C13,Sheet3!$B$6:$C$10,2,1)*$Q$3/5</f>
        <v>6.4</v>
      </c>
      <c r="R13" s="12">
        <f>VLOOKUP($D13,Sheet3!$B$11:$C$15,2,1)*$R$3/5</f>
        <v>3.6</v>
      </c>
      <c r="S13" s="12">
        <f>VLOOKUP($E13,Sheet3!$B$16:$C$20,2,1)*$S$3/5</f>
        <v>2.8</v>
      </c>
      <c r="T13" s="12">
        <f>VLOOKUP($F13,Sheet3!$B$21:$C$25,2,1)*$T$3/5</f>
        <v>5.6</v>
      </c>
      <c r="U13" s="12">
        <f>VLOOKUP($G13,Sheet3!$B$26:$C$30,2,1)*$U$3/5</f>
        <v>7</v>
      </c>
      <c r="V13" s="12">
        <f>VLOOKUP($H13,Sheet3!$B$31:$C$35,2,1)*$V$3/5</f>
        <v>7</v>
      </c>
      <c r="W13" s="12">
        <f>VLOOKUP($I13,Sheet3!$B$36:$C$40,2,1)*$W$3/5</f>
        <v>3.6</v>
      </c>
      <c r="X13" s="12">
        <f>VLOOKUP($J13,Sheet3!$B$41:$C$45,2,1)*$X$3/5</f>
        <v>10</v>
      </c>
      <c r="Y13" s="12">
        <f>VLOOKUP($K13,Sheet3!$B$46:$C$50,2,1)*$Y$3/5</f>
        <v>8</v>
      </c>
      <c r="Z13" s="12">
        <f>VLOOKUP($L13,Sheet3!$B$51:$C$55,2,1)*$Z$3/5</f>
        <v>10</v>
      </c>
      <c r="AA13" s="12">
        <f>VLOOKUP($M13,Sheet3!$B$56:$C$60,2,1)*$AA$3/5</f>
        <v>7.2</v>
      </c>
      <c r="AB13" s="12">
        <f>VLOOKUP($N13,Sheet3!$B$61:$C$65,2,1)*$AB$3/5</f>
        <v>3.2</v>
      </c>
      <c r="AC13" s="14">
        <f t="shared" si="2"/>
        <v>81.4</v>
      </c>
      <c r="AD13" s="16" t="str">
        <f>VLOOKUP($AC13,Sheet3!$F$5:$G$8,2,1)</f>
        <v>健康</v>
      </c>
      <c r="AE13" s="14"/>
    </row>
    <row r="14" spans="1:31">
      <c r="A14" s="9" t="s">
        <v>248</v>
      </c>
      <c r="B14" s="6">
        <f t="shared" si="1"/>
        <v>12.0725</v>
      </c>
      <c r="C14" s="7">
        <f t="shared" si="0"/>
        <v>24274.2927</v>
      </c>
      <c r="D14" s="8">
        <f t="shared" si="0"/>
        <v>0.6111</v>
      </c>
      <c r="E14" s="7">
        <f t="shared" si="0"/>
        <v>1451.4719</v>
      </c>
      <c r="F14" s="8">
        <f t="shared" si="0"/>
        <v>0.8393</v>
      </c>
      <c r="G14" s="8">
        <f t="shared" si="0"/>
        <v>0.7857</v>
      </c>
      <c r="H14" s="8">
        <f t="shared" si="0"/>
        <v>0.6964</v>
      </c>
      <c r="I14" s="8">
        <f t="shared" si="0"/>
        <v>0.2727</v>
      </c>
      <c r="J14" s="6">
        <f t="shared" si="0"/>
        <v>56.2303</v>
      </c>
      <c r="K14" s="8">
        <f t="shared" si="0"/>
        <v>0.5482</v>
      </c>
      <c r="L14" s="8">
        <f t="shared" si="0"/>
        <v>0.5812</v>
      </c>
      <c r="M14" s="8">
        <f t="shared" si="0"/>
        <v>1.1867</v>
      </c>
      <c r="N14" s="8">
        <f t="shared" si="0"/>
        <v>-0.0174</v>
      </c>
      <c r="P14" s="12">
        <f>VLOOKUP($B14,Sheet3!$B$1:$C$5,2,1)*$P$3/5</f>
        <v>7</v>
      </c>
      <c r="Q14" s="12">
        <f>VLOOKUP($C14,Sheet3!$B$6:$C$10,2,1)*$Q$3/5</f>
        <v>3.2</v>
      </c>
      <c r="R14" s="12">
        <f>VLOOKUP($D14,Sheet3!$B$11:$C$15,2,1)*$R$3/5</f>
        <v>3.6</v>
      </c>
      <c r="S14" s="12">
        <f>VLOOKUP($E14,Sheet3!$B$16:$C$20,2,1)*$S$3/5</f>
        <v>4.2</v>
      </c>
      <c r="T14" s="12">
        <f>VLOOKUP($F14,Sheet3!$B$21:$C$25,2,1)*$T$3/5</f>
        <v>5.6</v>
      </c>
      <c r="U14" s="12">
        <f>VLOOKUP($G14,Sheet3!$B$26:$C$30,2,1)*$U$3/5</f>
        <v>1.4</v>
      </c>
      <c r="V14" s="12">
        <f>VLOOKUP($H14,Sheet3!$B$31:$C$35,2,1)*$V$3/5</f>
        <v>7</v>
      </c>
      <c r="W14" s="12">
        <f>VLOOKUP($I14,Sheet3!$B$36:$C$40,2,1)*$W$3/5</f>
        <v>1.2</v>
      </c>
      <c r="X14" s="12">
        <f>VLOOKUP($J14,Sheet3!$B$41:$C$45,2,1)*$X$3/5</f>
        <v>8</v>
      </c>
      <c r="Y14" s="12">
        <f>VLOOKUP($K14,Sheet3!$B$46:$C$50,2,1)*$Y$3/5</f>
        <v>6.4</v>
      </c>
      <c r="Z14" s="12">
        <f>VLOOKUP($L14,Sheet3!$B$51:$C$55,2,1)*$Z$3/5</f>
        <v>2</v>
      </c>
      <c r="AA14" s="12">
        <f>VLOOKUP($M14,Sheet3!$B$56:$C$60,2,1)*$AA$3/5</f>
        <v>1.8</v>
      </c>
      <c r="AB14" s="12">
        <f>VLOOKUP($N14,Sheet3!$B$61:$C$65,2,1)*$AB$3/5</f>
        <v>1.6</v>
      </c>
      <c r="AC14" s="14">
        <f t="shared" si="2"/>
        <v>53</v>
      </c>
      <c r="AD14" s="15" t="str">
        <f>VLOOKUP($AC14,Sheet3!$F$5:$G$8,2,1)</f>
        <v>预警</v>
      </c>
      <c r="AE14" s="14"/>
    </row>
    <row r="15" spans="1:31">
      <c r="A15" s="5" t="s">
        <v>249</v>
      </c>
      <c r="B15" s="6">
        <f t="shared" si="1"/>
        <v>8.8478</v>
      </c>
      <c r="C15" s="7">
        <f t="shared" si="0"/>
        <v>53109.7286</v>
      </c>
      <c r="D15" s="8">
        <f t="shared" si="0"/>
        <v>0.5952</v>
      </c>
      <c r="E15" s="7">
        <f t="shared" si="0"/>
        <v>1379.5094</v>
      </c>
      <c r="F15" s="8">
        <f t="shared" si="0"/>
        <v>0.3333</v>
      </c>
      <c r="G15" s="8">
        <f t="shared" si="0"/>
        <v>0.9633</v>
      </c>
      <c r="H15" s="8">
        <f t="shared" si="0"/>
        <v>1</v>
      </c>
      <c r="I15" s="8">
        <f t="shared" si="0"/>
        <v>0.0769</v>
      </c>
      <c r="J15" s="6">
        <f t="shared" si="0"/>
        <v>26.4638</v>
      </c>
      <c r="K15" s="8">
        <f t="shared" si="0"/>
        <v>0.9355</v>
      </c>
      <c r="L15" s="8">
        <f t="shared" si="0"/>
        <v>1.9119</v>
      </c>
      <c r="M15" s="8">
        <f t="shared" si="0"/>
        <v>0.6242</v>
      </c>
      <c r="N15" s="8">
        <f t="shared" si="0"/>
        <v>0.0646</v>
      </c>
      <c r="P15" s="12">
        <f>VLOOKUP($B15,Sheet3!$B$1:$C$5,2,1)*$P$3/5</f>
        <v>7</v>
      </c>
      <c r="Q15" s="12">
        <f>VLOOKUP($C15,Sheet3!$B$6:$C$10,2,1)*$Q$3/5</f>
        <v>8</v>
      </c>
      <c r="R15" s="12">
        <f>VLOOKUP($D15,Sheet3!$B$11:$C$15,2,1)*$R$3/5</f>
        <v>3.6</v>
      </c>
      <c r="S15" s="12">
        <f>VLOOKUP($E15,Sheet3!$B$16:$C$20,2,1)*$S$3/5</f>
        <v>4.2</v>
      </c>
      <c r="T15" s="12">
        <f>VLOOKUP($F15,Sheet3!$B$21:$C$25,2,1)*$T$3/5</f>
        <v>1.4</v>
      </c>
      <c r="U15" s="12">
        <f>VLOOKUP($G15,Sheet3!$B$26:$C$30,2,1)*$U$3/5</f>
        <v>7</v>
      </c>
      <c r="V15" s="12">
        <f>VLOOKUP($H15,Sheet3!$B$31:$C$35,2,1)*$V$3/5</f>
        <v>7</v>
      </c>
      <c r="W15" s="12">
        <f>VLOOKUP($I15,Sheet3!$B$36:$C$40,2,1)*$W$3/5</f>
        <v>2.4</v>
      </c>
      <c r="X15" s="12">
        <f>VLOOKUP($J15,Sheet3!$B$41:$C$45,2,1)*$X$3/5</f>
        <v>10</v>
      </c>
      <c r="Y15" s="12">
        <f>VLOOKUP($K15,Sheet3!$B$46:$C$50,2,1)*$Y$3/5</f>
        <v>8</v>
      </c>
      <c r="Z15" s="12">
        <f>VLOOKUP($L15,Sheet3!$B$51:$C$55,2,1)*$Z$3/5</f>
        <v>10</v>
      </c>
      <c r="AA15" s="12">
        <f>VLOOKUP($M15,Sheet3!$B$56:$C$60,2,1)*$AA$3/5</f>
        <v>7.2</v>
      </c>
      <c r="AB15" s="12">
        <f>VLOOKUP($N15,Sheet3!$B$61:$C$65,2,1)*$AB$3/5</f>
        <v>4.8</v>
      </c>
      <c r="AC15" s="14">
        <f t="shared" si="2"/>
        <v>80.6</v>
      </c>
      <c r="AD15" s="17" t="str">
        <f>VLOOKUP($AC15,Sheet3!$F$5:$G$8,2,1)</f>
        <v>健康</v>
      </c>
      <c r="AE15" s="14"/>
    </row>
    <row r="16" spans="1:31">
      <c r="A16" s="9" t="s">
        <v>250</v>
      </c>
      <c r="B16" s="6">
        <f t="shared" si="1"/>
        <v>7.6034</v>
      </c>
      <c r="C16" s="7">
        <f t="shared" si="0"/>
        <v>18238.115</v>
      </c>
      <c r="D16" s="8">
        <f t="shared" si="0"/>
        <v>0.4411</v>
      </c>
      <c r="E16" s="7">
        <f t="shared" si="0"/>
        <v>1160.1985</v>
      </c>
      <c r="F16" s="8">
        <f t="shared" si="0"/>
        <v>0.5288</v>
      </c>
      <c r="G16" s="8">
        <f t="shared" si="0"/>
        <v>1</v>
      </c>
      <c r="H16" s="8">
        <f t="shared" si="0"/>
        <v>0</v>
      </c>
      <c r="I16" s="8">
        <f t="shared" si="0"/>
        <v>0.0667</v>
      </c>
      <c r="J16" s="6">
        <f t="shared" si="0"/>
        <v>40.9738</v>
      </c>
      <c r="K16" s="8">
        <f t="shared" si="0"/>
        <v>0.4537</v>
      </c>
      <c r="L16" s="8">
        <f t="shared" si="0"/>
        <v>0.7788</v>
      </c>
      <c r="M16" s="8">
        <f t="shared" si="0"/>
        <v>0.7071</v>
      </c>
      <c r="N16" s="8">
        <f t="shared" si="0"/>
        <v>0.0556</v>
      </c>
      <c r="P16" s="12">
        <f>VLOOKUP($B16,Sheet3!$B$1:$C$5,2,1)*$P$3/5</f>
        <v>7</v>
      </c>
      <c r="Q16" s="12">
        <f>VLOOKUP($C16,Sheet3!$B$6:$C$10,2,1)*$Q$3/5</f>
        <v>1.6</v>
      </c>
      <c r="R16" s="12">
        <f>VLOOKUP($D16,Sheet3!$B$11:$C$15,2,1)*$R$3/5</f>
        <v>6</v>
      </c>
      <c r="S16" s="12">
        <f>VLOOKUP($E16,Sheet3!$B$16:$C$20,2,1)*$S$3/5</f>
        <v>1.4</v>
      </c>
      <c r="T16" s="12">
        <f>VLOOKUP($F16,Sheet3!$B$21:$C$25,2,1)*$T$3/5</f>
        <v>2.8</v>
      </c>
      <c r="U16" s="12">
        <f>VLOOKUP($G16,Sheet3!$B$26:$C$30,2,1)*$U$3/5</f>
        <v>7</v>
      </c>
      <c r="V16" s="12">
        <f>VLOOKUP($H16,Sheet3!$B$31:$C$35,2,1)*$V$3/5</f>
        <v>1.4</v>
      </c>
      <c r="W16" s="12">
        <f>VLOOKUP($I16,Sheet3!$B$36:$C$40,2,1)*$W$3/5</f>
        <v>3.6</v>
      </c>
      <c r="X16" s="12">
        <f>VLOOKUP($J16,Sheet3!$B$41:$C$45,2,1)*$X$3/5</f>
        <v>10</v>
      </c>
      <c r="Y16" s="12">
        <f>VLOOKUP($K16,Sheet3!$B$46:$C$50,2,1)*$Y$3/5</f>
        <v>6.4</v>
      </c>
      <c r="Z16" s="12">
        <f>VLOOKUP($L16,Sheet3!$B$51:$C$55,2,1)*$Z$3/5</f>
        <v>6</v>
      </c>
      <c r="AA16" s="12">
        <f>VLOOKUP($M16,Sheet3!$B$56:$C$60,2,1)*$AA$3/5</f>
        <v>5.4</v>
      </c>
      <c r="AB16" s="12">
        <f>VLOOKUP($N16,Sheet3!$B$61:$C$65,2,1)*$AB$3/5</f>
        <v>4.8</v>
      </c>
      <c r="AC16" s="14">
        <f t="shared" si="2"/>
        <v>63.4</v>
      </c>
      <c r="AD16" s="15" t="str">
        <f>VLOOKUP($AC16,Sheet3!$F$5:$G$8,2,1)</f>
        <v>成长</v>
      </c>
      <c r="AE16" s="14"/>
    </row>
    <row r="17" spans="1:31">
      <c r="A17" s="5" t="s">
        <v>251</v>
      </c>
      <c r="B17" s="6">
        <f t="shared" si="1"/>
        <v>9.0272</v>
      </c>
      <c r="C17" s="7">
        <f t="shared" si="0"/>
        <v>38549.8741</v>
      </c>
      <c r="D17" s="8">
        <f t="shared" si="0"/>
        <v>0.4809</v>
      </c>
      <c r="E17" s="7">
        <f t="shared" si="0"/>
        <v>1097.7737</v>
      </c>
      <c r="F17" s="8">
        <f t="shared" si="0"/>
        <v>0.235</v>
      </c>
      <c r="G17" s="8">
        <f t="shared" si="0"/>
        <v>0.4536</v>
      </c>
      <c r="H17" s="8">
        <f t="shared" si="0"/>
        <v>0.2568</v>
      </c>
      <c r="I17" s="8">
        <f t="shared" si="0"/>
        <v>0.1613</v>
      </c>
      <c r="J17" s="6">
        <f t="shared" si="0"/>
        <v>29.1574</v>
      </c>
      <c r="K17" s="8">
        <f t="shared" si="0"/>
        <v>0.4179</v>
      </c>
      <c r="L17" s="8">
        <f t="shared" si="0"/>
        <v>0.6538</v>
      </c>
      <c r="M17" s="8">
        <f t="shared" si="0"/>
        <v>0.7144</v>
      </c>
      <c r="N17" s="8">
        <f t="shared" si="0"/>
        <v>0.0631</v>
      </c>
      <c r="P17" s="12">
        <f>VLOOKUP($B17,Sheet3!$B$1:$C$5,2,1)*$P$3/5</f>
        <v>7</v>
      </c>
      <c r="Q17" s="12">
        <f>VLOOKUP($C17,Sheet3!$B$6:$C$10,2,1)*$Q$3/5</f>
        <v>6.4</v>
      </c>
      <c r="R17" s="12">
        <f>VLOOKUP($D17,Sheet3!$B$11:$C$15,2,1)*$R$3/5</f>
        <v>4.8</v>
      </c>
      <c r="S17" s="12">
        <f>VLOOKUP($E17,Sheet3!$B$16:$C$20,2,1)*$S$3/5</f>
        <v>1.4</v>
      </c>
      <c r="T17" s="12">
        <f>VLOOKUP($F17,Sheet3!$B$21:$C$25,2,1)*$T$3/5</f>
        <v>1.4</v>
      </c>
      <c r="U17" s="12">
        <f>VLOOKUP($G17,Sheet3!$B$26:$C$30,2,1)*$U$3/5</f>
        <v>1.4</v>
      </c>
      <c r="V17" s="12">
        <f>VLOOKUP($H17,Sheet3!$B$31:$C$35,2,1)*$V$3/5</f>
        <v>1.4</v>
      </c>
      <c r="W17" s="12">
        <f>VLOOKUP($I17,Sheet3!$B$36:$C$40,2,1)*$W$3/5</f>
        <v>1.2</v>
      </c>
      <c r="X17" s="12">
        <f>VLOOKUP($J17,Sheet3!$B$41:$C$45,2,1)*$X$3/5</f>
        <v>10</v>
      </c>
      <c r="Y17" s="12">
        <f>VLOOKUP($K17,Sheet3!$B$46:$C$50,2,1)*$Y$3/5</f>
        <v>4.8</v>
      </c>
      <c r="Z17" s="12">
        <f>VLOOKUP($L17,Sheet3!$B$51:$C$55,2,1)*$Z$3/5</f>
        <v>4</v>
      </c>
      <c r="AA17" s="12">
        <f>VLOOKUP($M17,Sheet3!$B$56:$C$60,2,1)*$AA$3/5</f>
        <v>5.4</v>
      </c>
      <c r="AB17" s="12">
        <f>VLOOKUP($N17,Sheet3!$B$61:$C$65,2,1)*$AB$3/5</f>
        <v>4.8</v>
      </c>
      <c r="AC17" s="14">
        <f t="shared" si="2"/>
        <v>54</v>
      </c>
      <c r="AD17" s="15" t="str">
        <f>VLOOKUP($AC17,Sheet3!$F$5:$G$8,2,1)</f>
        <v>预警</v>
      </c>
      <c r="AE17" s="14"/>
    </row>
    <row r="18" spans="1:31">
      <c r="A18" s="5" t="s">
        <v>252</v>
      </c>
      <c r="B18" s="6">
        <f t="shared" si="1"/>
        <v>6.3203</v>
      </c>
      <c r="C18" s="7">
        <f t="shared" si="0"/>
        <v>56466.5217</v>
      </c>
      <c r="D18" s="8">
        <f t="shared" si="0"/>
        <v>0.436</v>
      </c>
      <c r="E18" s="7">
        <f t="shared" si="0"/>
        <v>1601.2941</v>
      </c>
      <c r="F18" s="8">
        <f t="shared" si="0"/>
        <v>0.6807</v>
      </c>
      <c r="G18" s="8">
        <f t="shared" si="0"/>
        <v>0.9916</v>
      </c>
      <c r="H18" s="8">
        <f t="shared" si="0"/>
        <v>0.3613</v>
      </c>
      <c r="I18" s="8">
        <f t="shared" si="0"/>
        <v>0</v>
      </c>
      <c r="J18" s="6">
        <f t="shared" si="0"/>
        <v>56.4689</v>
      </c>
      <c r="K18" s="8">
        <f t="shared" si="0"/>
        <v>0.63</v>
      </c>
      <c r="L18" s="8">
        <f t="shared" si="0"/>
        <v>1.4409</v>
      </c>
      <c r="M18" s="8">
        <f t="shared" si="0"/>
        <v>1.06</v>
      </c>
      <c r="N18" s="8">
        <f t="shared" si="0"/>
        <v>0.0029</v>
      </c>
      <c r="P18" s="12">
        <f>VLOOKUP($B18,Sheet3!$B$1:$C$5,2,1)*$P$3/5</f>
        <v>5.6</v>
      </c>
      <c r="Q18" s="12">
        <f>VLOOKUP($C18,Sheet3!$B$6:$C$10,2,1)*$Q$3/5</f>
        <v>8</v>
      </c>
      <c r="R18" s="12">
        <f>VLOOKUP($D18,Sheet3!$B$11:$C$15,2,1)*$R$3/5</f>
        <v>6</v>
      </c>
      <c r="S18" s="12">
        <f>VLOOKUP($E18,Sheet3!$B$16:$C$20,2,1)*$S$3/5</f>
        <v>5.6</v>
      </c>
      <c r="T18" s="12">
        <f>VLOOKUP($F18,Sheet3!$B$21:$C$25,2,1)*$T$3/5</f>
        <v>4.2</v>
      </c>
      <c r="U18" s="12">
        <f>VLOOKUP($G18,Sheet3!$B$26:$C$30,2,1)*$U$3/5</f>
        <v>7</v>
      </c>
      <c r="V18" s="12">
        <f>VLOOKUP($H18,Sheet3!$B$31:$C$35,2,1)*$V$3/5</f>
        <v>2.8</v>
      </c>
      <c r="W18" s="12">
        <f>VLOOKUP($I18,Sheet3!$B$36:$C$40,2,1)*$W$3/5</f>
        <v>6</v>
      </c>
      <c r="X18" s="12">
        <f>VLOOKUP($J18,Sheet3!$B$41:$C$45,2,1)*$X$3/5</f>
        <v>8</v>
      </c>
      <c r="Y18" s="12">
        <f>VLOOKUP($K18,Sheet3!$B$46:$C$50,2,1)*$Y$3/5</f>
        <v>8</v>
      </c>
      <c r="Z18" s="12">
        <f>VLOOKUP($L18,Sheet3!$B$51:$C$55,2,1)*$Z$3/5</f>
        <v>10</v>
      </c>
      <c r="AA18" s="12">
        <f>VLOOKUP($M18,Sheet3!$B$56:$C$60,2,1)*$AA$3/5</f>
        <v>3.6</v>
      </c>
      <c r="AB18" s="12">
        <f>VLOOKUP($N18,Sheet3!$B$61:$C$65,2,1)*$AB$3/5</f>
        <v>3.2</v>
      </c>
      <c r="AC18" s="14">
        <f t="shared" si="2"/>
        <v>78</v>
      </c>
      <c r="AD18" s="16" t="str">
        <f>VLOOKUP($AC18,Sheet3!$F$5:$G$8,2,1)</f>
        <v>健康</v>
      </c>
      <c r="AE18" s="14"/>
    </row>
    <row r="19" spans="1:31">
      <c r="A19" s="5" t="s">
        <v>253</v>
      </c>
      <c r="B19" s="6">
        <f t="shared" si="1"/>
        <v>3.199</v>
      </c>
      <c r="C19" s="7">
        <f t="shared" si="0"/>
        <v>51486.3133</v>
      </c>
      <c r="D19" s="8">
        <f t="shared" si="0"/>
        <v>0.6516</v>
      </c>
      <c r="E19" s="7">
        <f t="shared" si="0"/>
        <v>1720.2137</v>
      </c>
      <c r="F19" s="8">
        <f t="shared" si="0"/>
        <v>0.6329</v>
      </c>
      <c r="G19" s="8">
        <f t="shared" si="0"/>
        <v>0.9367</v>
      </c>
      <c r="H19" s="8">
        <f t="shared" si="0"/>
        <v>0.9367</v>
      </c>
      <c r="I19" s="8">
        <f t="shared" si="0"/>
        <v>0</v>
      </c>
      <c r="J19" s="6">
        <f t="shared" si="0"/>
        <v>32.6555</v>
      </c>
      <c r="K19" s="8">
        <f t="shared" si="0"/>
        <v>0.7155</v>
      </c>
      <c r="L19" s="8">
        <f t="shared" si="0"/>
        <v>1.0603</v>
      </c>
      <c r="M19" s="8">
        <f t="shared" si="0"/>
        <v>1.4945</v>
      </c>
      <c r="N19" s="8">
        <f t="shared" si="0"/>
        <v>-0.0284</v>
      </c>
      <c r="P19" s="12">
        <f>VLOOKUP($B19,Sheet3!$B$1:$C$5,2,1)*$P$3/5</f>
        <v>1.4</v>
      </c>
      <c r="Q19" s="12">
        <f>VLOOKUP($C19,Sheet3!$B$6:$C$10,2,1)*$Q$3/5</f>
        <v>8</v>
      </c>
      <c r="R19" s="12">
        <f>VLOOKUP($D19,Sheet3!$B$11:$C$15,2,1)*$R$3/5</f>
        <v>2.4</v>
      </c>
      <c r="S19" s="12">
        <f>VLOOKUP($E19,Sheet3!$B$16:$C$20,2,1)*$S$3/5</f>
        <v>7</v>
      </c>
      <c r="T19" s="12">
        <f>VLOOKUP($F19,Sheet3!$B$21:$C$25,2,1)*$T$3/5</f>
        <v>2.8</v>
      </c>
      <c r="U19" s="12">
        <f>VLOOKUP($G19,Sheet3!$B$26:$C$30,2,1)*$U$3/5</f>
        <v>5.6</v>
      </c>
      <c r="V19" s="12">
        <f>VLOOKUP($H19,Sheet3!$B$31:$C$35,2,1)*$V$3/5</f>
        <v>7</v>
      </c>
      <c r="W19" s="12">
        <f>VLOOKUP($I19,Sheet3!$B$36:$C$40,2,1)*$W$3/5</f>
        <v>6</v>
      </c>
      <c r="X19" s="12">
        <f>VLOOKUP($J19,Sheet3!$B$41:$C$45,2,1)*$X$3/5</f>
        <v>10</v>
      </c>
      <c r="Y19" s="12">
        <f>VLOOKUP($K19,Sheet3!$B$46:$C$50,2,1)*$Y$3/5</f>
        <v>8</v>
      </c>
      <c r="Z19" s="12">
        <f>VLOOKUP($L19,Sheet3!$B$51:$C$55,2,1)*$Z$3/5</f>
        <v>10</v>
      </c>
      <c r="AA19" s="12">
        <f>VLOOKUP($M19,Sheet3!$B$56:$C$60,2,1)*$AA$3/5</f>
        <v>1.8</v>
      </c>
      <c r="AB19" s="12">
        <f>VLOOKUP($N19,Sheet3!$B$61:$C$65,2,1)*$AB$3/5</f>
        <v>1.6</v>
      </c>
      <c r="AC19" s="14">
        <f t="shared" si="2"/>
        <v>71.6</v>
      </c>
      <c r="AD19" s="16" t="str">
        <f>VLOOKUP($AC19,Sheet3!$F$5:$G$8,2,1)</f>
        <v>成长</v>
      </c>
      <c r="AE19" s="14"/>
    </row>
    <row r="20" spans="1:31">
      <c r="A20" s="9" t="s">
        <v>254</v>
      </c>
      <c r="B20" s="6">
        <f t="shared" si="1"/>
        <v>5.7551</v>
      </c>
      <c r="C20" s="7">
        <f t="shared" si="1"/>
        <v>42309.75</v>
      </c>
      <c r="D20" s="8">
        <f t="shared" si="1"/>
        <v>0.6077</v>
      </c>
      <c r="E20" s="7">
        <f t="shared" si="1"/>
        <v>999.7291</v>
      </c>
      <c r="F20" s="8">
        <f t="shared" si="1"/>
        <v>0.7614</v>
      </c>
      <c r="G20" s="8">
        <f t="shared" si="1"/>
        <v>0.8977</v>
      </c>
      <c r="H20" s="8">
        <f t="shared" si="1"/>
        <v>0</v>
      </c>
      <c r="I20" s="8">
        <f t="shared" si="1"/>
        <v>0.0385</v>
      </c>
      <c r="J20" s="6">
        <f t="shared" si="1"/>
        <v>47.4343</v>
      </c>
      <c r="K20" s="8">
        <f t="shared" si="1"/>
        <v>0.3075</v>
      </c>
      <c r="L20" s="8">
        <f t="shared" si="1"/>
        <v>0.5464</v>
      </c>
      <c r="M20" s="8">
        <f t="shared" si="1"/>
        <v>0.683</v>
      </c>
      <c r="N20" s="8">
        <f t="shared" si="1"/>
        <v>0.0993</v>
      </c>
      <c r="P20" s="12">
        <f>VLOOKUP($B20,Sheet3!$B$1:$C$5,2,1)*$P$3/5</f>
        <v>4.2</v>
      </c>
      <c r="Q20" s="12">
        <f>VLOOKUP($C20,Sheet3!$B$6:$C$10,2,1)*$Q$3/5</f>
        <v>6.4</v>
      </c>
      <c r="R20" s="12">
        <f>VLOOKUP($D20,Sheet3!$B$11:$C$15,2,1)*$R$3/5</f>
        <v>3.6</v>
      </c>
      <c r="S20" s="12">
        <f>VLOOKUP($E20,Sheet3!$B$16:$C$20,2,1)*$S$3/5</f>
        <v>1.4</v>
      </c>
      <c r="T20" s="12">
        <f>VLOOKUP($F20,Sheet3!$B$21:$C$25,2,1)*$T$3/5</f>
        <v>5.6</v>
      </c>
      <c r="U20" s="12">
        <f>VLOOKUP($G20,Sheet3!$B$26:$C$30,2,1)*$U$3/5</f>
        <v>4.2</v>
      </c>
      <c r="V20" s="12">
        <f>VLOOKUP($H20,Sheet3!$B$31:$C$35,2,1)*$V$3/5</f>
        <v>1.4</v>
      </c>
      <c r="W20" s="12">
        <f>VLOOKUP($I20,Sheet3!$B$36:$C$40,2,1)*$W$3/5</f>
        <v>4.8</v>
      </c>
      <c r="X20" s="12">
        <f>VLOOKUP($J20,Sheet3!$B$41:$C$45,2,1)*$X$3/5</f>
        <v>10</v>
      </c>
      <c r="Y20" s="12">
        <f>VLOOKUP($K20,Sheet3!$B$46:$C$50,2,1)*$Y$3/5</f>
        <v>3.2</v>
      </c>
      <c r="Z20" s="12">
        <f>VLOOKUP($L20,Sheet3!$B$51:$C$55,2,1)*$Z$3/5</f>
        <v>2</v>
      </c>
      <c r="AA20" s="12">
        <f>VLOOKUP($M20,Sheet3!$B$56:$C$60,2,1)*$AA$3/5</f>
        <v>7.2</v>
      </c>
      <c r="AB20" s="12">
        <f>VLOOKUP($N20,Sheet3!$B$61:$C$65,2,1)*$AB$3/5</f>
        <v>4.8</v>
      </c>
      <c r="AC20" s="14">
        <f t="shared" si="2"/>
        <v>58.8</v>
      </c>
      <c r="AD20" s="15" t="str">
        <f>VLOOKUP($AC20,Sheet3!$F$5:$G$8,2,1)</f>
        <v>预警</v>
      </c>
      <c r="AE20" s="14"/>
    </row>
    <row r="21" spans="1:31">
      <c r="A21" s="5" t="s">
        <v>255</v>
      </c>
      <c r="B21" s="6">
        <f t="shared" si="1"/>
        <v>7.209</v>
      </c>
      <c r="C21" s="7">
        <f t="shared" si="1"/>
        <v>17605.0243</v>
      </c>
      <c r="D21" s="8">
        <f t="shared" si="1"/>
        <v>0.4297</v>
      </c>
      <c r="E21" s="7">
        <f t="shared" si="1"/>
        <v>1243.8514</v>
      </c>
      <c r="F21" s="8">
        <f t="shared" si="1"/>
        <v>0.5704</v>
      </c>
      <c r="G21" s="8">
        <f t="shared" si="1"/>
        <v>0.993</v>
      </c>
      <c r="H21" s="8">
        <f t="shared" si="1"/>
        <v>0</v>
      </c>
      <c r="I21" s="8">
        <f t="shared" si="1"/>
        <v>0</v>
      </c>
      <c r="J21" s="6">
        <f t="shared" si="1"/>
        <v>50.7033</v>
      </c>
      <c r="K21" s="8">
        <f t="shared" si="1"/>
        <v>0.4571</v>
      </c>
      <c r="L21" s="8">
        <f t="shared" si="1"/>
        <v>0.8578</v>
      </c>
      <c r="M21" s="8">
        <f t="shared" si="1"/>
        <v>0.6185</v>
      </c>
      <c r="N21" s="8">
        <f t="shared" si="1"/>
        <v>0.0958</v>
      </c>
      <c r="P21" s="12">
        <f>VLOOKUP($B21,Sheet3!$B$1:$C$5,2,1)*$P$3/5</f>
        <v>7</v>
      </c>
      <c r="Q21" s="12">
        <f>VLOOKUP($C21,Sheet3!$B$6:$C$10,2,1)*$Q$3/5</f>
        <v>1.6</v>
      </c>
      <c r="R21" s="12">
        <f>VLOOKUP($D21,Sheet3!$B$11:$C$15,2,1)*$R$3/5</f>
        <v>6</v>
      </c>
      <c r="S21" s="12">
        <f>VLOOKUP($E21,Sheet3!$B$16:$C$20,2,1)*$S$3/5</f>
        <v>2.8</v>
      </c>
      <c r="T21" s="12">
        <f>VLOOKUP($F21,Sheet3!$B$21:$C$25,2,1)*$T$3/5</f>
        <v>2.8</v>
      </c>
      <c r="U21" s="12">
        <f>VLOOKUP($G21,Sheet3!$B$26:$C$30,2,1)*$U$3/5</f>
        <v>7</v>
      </c>
      <c r="V21" s="12">
        <f>VLOOKUP($H21,Sheet3!$B$31:$C$35,2,1)*$V$3/5</f>
        <v>1.4</v>
      </c>
      <c r="W21" s="12">
        <f>VLOOKUP($I21,Sheet3!$B$36:$C$40,2,1)*$W$3/5</f>
        <v>6</v>
      </c>
      <c r="X21" s="12">
        <f>VLOOKUP($J21,Sheet3!$B$41:$C$45,2,1)*$X$3/5</f>
        <v>10</v>
      </c>
      <c r="Y21" s="12">
        <f>VLOOKUP($K21,Sheet3!$B$46:$C$50,2,1)*$Y$3/5</f>
        <v>6.4</v>
      </c>
      <c r="Z21" s="12">
        <f>VLOOKUP($L21,Sheet3!$B$51:$C$55,2,1)*$Z$3/5</f>
        <v>8</v>
      </c>
      <c r="AA21" s="12">
        <f>VLOOKUP($M21,Sheet3!$B$56:$C$60,2,1)*$AA$3/5</f>
        <v>7.2</v>
      </c>
      <c r="AB21" s="12">
        <f>VLOOKUP($N21,Sheet3!$B$61:$C$65,2,1)*$AB$3/5</f>
        <v>4.8</v>
      </c>
      <c r="AC21" s="14">
        <f t="shared" si="2"/>
        <v>71</v>
      </c>
      <c r="AD21" s="15" t="str">
        <f>VLOOKUP($AC21,Sheet3!$F$5:$G$8,2,1)</f>
        <v>成长</v>
      </c>
      <c r="AE21" s="14"/>
    </row>
    <row r="22" spans="1:31">
      <c r="A22" s="9" t="s">
        <v>256</v>
      </c>
      <c r="B22" s="6">
        <f t="shared" si="1"/>
        <v>7.9691</v>
      </c>
      <c r="C22" s="7">
        <f t="shared" si="1"/>
        <v>51651.5943</v>
      </c>
      <c r="D22" s="8">
        <f t="shared" si="1"/>
        <v>0.3516</v>
      </c>
      <c r="E22" s="7">
        <f t="shared" si="1"/>
        <v>1456.8286</v>
      </c>
      <c r="F22" s="8">
        <f t="shared" si="1"/>
        <v>0.9362</v>
      </c>
      <c r="G22" s="8">
        <f t="shared" si="1"/>
        <v>0.9787</v>
      </c>
      <c r="H22" s="8">
        <f t="shared" si="1"/>
        <v>0</v>
      </c>
      <c r="I22" s="8">
        <f t="shared" si="1"/>
        <v>0.08</v>
      </c>
      <c r="J22" s="6">
        <f t="shared" si="1"/>
        <v>45.044</v>
      </c>
      <c r="K22" s="8">
        <f t="shared" si="1"/>
        <v>1.1997</v>
      </c>
      <c r="L22" s="8">
        <f t="shared" si="1"/>
        <v>0.4945</v>
      </c>
      <c r="M22" s="8">
        <f t="shared" si="1"/>
        <v>1.0846</v>
      </c>
      <c r="N22" s="8">
        <f t="shared" si="1"/>
        <v>-0.0196</v>
      </c>
      <c r="P22" s="12">
        <f>VLOOKUP($B22,Sheet3!$B$1:$C$5,2,1)*$P$3/5</f>
        <v>7</v>
      </c>
      <c r="Q22" s="12">
        <f>VLOOKUP($C22,Sheet3!$B$6:$C$10,2,1)*$Q$3/5</f>
        <v>8</v>
      </c>
      <c r="R22" s="12">
        <f>VLOOKUP($D22,Sheet3!$B$11:$C$15,2,1)*$R$3/5</f>
        <v>6</v>
      </c>
      <c r="S22" s="12">
        <f>VLOOKUP($E22,Sheet3!$B$16:$C$20,2,1)*$S$3/5</f>
        <v>4.2</v>
      </c>
      <c r="T22" s="12">
        <f>VLOOKUP($F22,Sheet3!$B$21:$C$25,2,1)*$T$3/5</f>
        <v>7</v>
      </c>
      <c r="U22" s="12">
        <f>VLOOKUP($G22,Sheet3!$B$26:$C$30,2,1)*$U$3/5</f>
        <v>7</v>
      </c>
      <c r="V22" s="12">
        <f>VLOOKUP($H22,Sheet3!$B$31:$C$35,2,1)*$V$3/5</f>
        <v>1.4</v>
      </c>
      <c r="W22" s="12">
        <f>VLOOKUP($I22,Sheet3!$B$36:$C$40,2,1)*$W$3/5</f>
        <v>2.4</v>
      </c>
      <c r="X22" s="12">
        <f>VLOOKUP($J22,Sheet3!$B$41:$C$45,2,1)*$X$3/5</f>
        <v>10</v>
      </c>
      <c r="Y22" s="12">
        <f>VLOOKUP($K22,Sheet3!$B$46:$C$50,2,1)*$Y$3/5</f>
        <v>8</v>
      </c>
      <c r="Z22" s="12">
        <f>VLOOKUP($L22,Sheet3!$B$51:$C$55,2,1)*$Z$3/5</f>
        <v>2</v>
      </c>
      <c r="AA22" s="12">
        <f>VLOOKUP($M22,Sheet3!$B$56:$C$60,2,1)*$AA$3/5</f>
        <v>3.6</v>
      </c>
      <c r="AB22" s="12">
        <f>VLOOKUP($N22,Sheet3!$B$61:$C$65,2,1)*$AB$3/5</f>
        <v>1.6</v>
      </c>
      <c r="AC22" s="14">
        <f t="shared" si="2"/>
        <v>68.2</v>
      </c>
      <c r="AD22" s="15" t="str">
        <f>VLOOKUP($AC22,Sheet3!$F$5:$G$8,2,1)</f>
        <v>成长</v>
      </c>
      <c r="AE22" s="14"/>
    </row>
    <row r="23" spans="1:31">
      <c r="A23" s="9" t="s">
        <v>257</v>
      </c>
      <c r="B23" s="6">
        <f t="shared" si="1"/>
        <v>8.4144</v>
      </c>
      <c r="C23" s="7">
        <f t="shared" si="1"/>
        <v>79284.6679</v>
      </c>
      <c r="D23" s="8">
        <f t="shared" si="1"/>
        <v>0.4145</v>
      </c>
      <c r="E23" s="7">
        <f t="shared" si="1"/>
        <v>1788.1332</v>
      </c>
      <c r="F23" s="8">
        <f t="shared" si="1"/>
        <v>0.7375</v>
      </c>
      <c r="G23" s="8">
        <f t="shared" si="1"/>
        <v>0.9375</v>
      </c>
      <c r="H23" s="8">
        <f t="shared" si="1"/>
        <v>0</v>
      </c>
      <c r="I23" s="8">
        <f t="shared" si="1"/>
        <v>0</v>
      </c>
      <c r="J23" s="6">
        <f t="shared" si="1"/>
        <v>38.7972</v>
      </c>
      <c r="K23" s="8">
        <f t="shared" si="1"/>
        <v>0.5871</v>
      </c>
      <c r="L23" s="8">
        <f t="shared" si="1"/>
        <v>2.1109</v>
      </c>
      <c r="M23" s="8">
        <f t="shared" si="1"/>
        <v>1.3152</v>
      </c>
      <c r="N23" s="8">
        <f t="shared" si="1"/>
        <v>-0.0671</v>
      </c>
      <c r="P23" s="12">
        <f>VLOOKUP($B23,Sheet3!$B$1:$C$5,2,1)*$P$3/5</f>
        <v>7</v>
      </c>
      <c r="Q23" s="12">
        <f>VLOOKUP($C23,Sheet3!$B$6:$C$10,2,1)*$Q$3/5</f>
        <v>8</v>
      </c>
      <c r="R23" s="12">
        <f>VLOOKUP($D23,Sheet3!$B$11:$C$15,2,1)*$R$3/5</f>
        <v>6</v>
      </c>
      <c r="S23" s="12">
        <f>VLOOKUP($E23,Sheet3!$B$16:$C$20,2,1)*$S$3/5</f>
        <v>7</v>
      </c>
      <c r="T23" s="12">
        <f>VLOOKUP($F23,Sheet3!$B$21:$C$25,2,1)*$T$3/5</f>
        <v>4.2</v>
      </c>
      <c r="U23" s="12">
        <f>VLOOKUP($G23,Sheet3!$B$26:$C$30,2,1)*$U$3/5</f>
        <v>5.6</v>
      </c>
      <c r="V23" s="12">
        <f>VLOOKUP($H23,Sheet3!$B$31:$C$35,2,1)*$V$3/5</f>
        <v>1.4</v>
      </c>
      <c r="W23" s="12">
        <f>VLOOKUP($I23,Sheet3!$B$36:$C$40,2,1)*$W$3/5</f>
        <v>6</v>
      </c>
      <c r="X23" s="12">
        <f>VLOOKUP($J23,Sheet3!$B$41:$C$45,2,1)*$X$3/5</f>
        <v>10</v>
      </c>
      <c r="Y23" s="12">
        <f>VLOOKUP($K23,Sheet3!$B$46:$C$50,2,1)*$Y$3/5</f>
        <v>8</v>
      </c>
      <c r="Z23" s="12">
        <f>VLOOKUP($L23,Sheet3!$B$51:$C$55,2,1)*$Z$3/5</f>
        <v>10</v>
      </c>
      <c r="AA23" s="12">
        <f>VLOOKUP($M23,Sheet3!$B$56:$C$60,2,1)*$AA$3/5</f>
        <v>1.8</v>
      </c>
      <c r="AB23" s="12">
        <f>VLOOKUP($N23,Sheet3!$B$61:$C$65,2,1)*$AB$3/5</f>
        <v>1.6</v>
      </c>
      <c r="AC23" s="14">
        <f t="shared" si="2"/>
        <v>76.6</v>
      </c>
      <c r="AD23" s="16" t="str">
        <f>VLOOKUP($AC23,Sheet3!$F$5:$G$8,2,1)</f>
        <v>健康</v>
      </c>
      <c r="AE23" s="14"/>
    </row>
    <row r="24" spans="1:1">
      <c r="A24" s="13"/>
    </row>
    <row r="28" spans="20:21">
      <c r="T28">
        <v>0</v>
      </c>
      <c r="U28" s="22" t="s">
        <v>267</v>
      </c>
    </row>
    <row r="29" spans="1:21">
      <c r="A29" s="3" t="s">
        <v>237</v>
      </c>
      <c r="B29" s="31" t="s">
        <v>10</v>
      </c>
      <c r="C29" s="31" t="s">
        <v>49</v>
      </c>
      <c r="D29" s="31" t="s">
        <v>64</v>
      </c>
      <c r="E29" s="31" t="s">
        <v>70</v>
      </c>
      <c r="F29" s="31" t="s">
        <v>72</v>
      </c>
      <c r="G29" s="31" t="s">
        <v>103</v>
      </c>
      <c r="H29" s="31" t="s">
        <v>145</v>
      </c>
      <c r="I29" s="31" t="s">
        <v>155</v>
      </c>
      <c r="J29" s="31" t="s">
        <v>157</v>
      </c>
      <c r="K29" s="31" t="s">
        <v>159</v>
      </c>
      <c r="L29" s="31" t="s">
        <v>166</v>
      </c>
      <c r="M29" s="31" t="s">
        <v>192</v>
      </c>
      <c r="N29" s="31" t="s">
        <v>236</v>
      </c>
      <c r="T29">
        <v>60</v>
      </c>
      <c r="U29" s="24" t="s">
        <v>268</v>
      </c>
    </row>
    <row r="30" spans="1:21">
      <c r="A30" s="9" t="s">
        <v>238</v>
      </c>
      <c r="B30" s="8">
        <v>1.1241</v>
      </c>
      <c r="C30" s="8">
        <v>0.7131</v>
      </c>
      <c r="D30" s="8">
        <v>0.6333</v>
      </c>
      <c r="E30" s="8">
        <v>0.5127</v>
      </c>
      <c r="F30" s="8">
        <v>0</v>
      </c>
      <c r="G30" s="32">
        <v>5.4098</v>
      </c>
      <c r="H30" s="6">
        <v>90.0285</v>
      </c>
      <c r="I30" s="8">
        <v>0.2368</v>
      </c>
      <c r="J30" s="8">
        <v>0.9539</v>
      </c>
      <c r="K30" s="8">
        <v>0.6579</v>
      </c>
      <c r="L30" s="32">
        <v>1348.0455</v>
      </c>
      <c r="M30" s="7">
        <v>43625.7247</v>
      </c>
      <c r="N30" s="8">
        <v>-0.0102</v>
      </c>
      <c r="T30">
        <v>75</v>
      </c>
      <c r="U30" s="25" t="s">
        <v>269</v>
      </c>
    </row>
    <row r="31" spans="1:21">
      <c r="A31" s="9" t="s">
        <v>239</v>
      </c>
      <c r="B31" s="8">
        <v>1.0273</v>
      </c>
      <c r="C31" s="8">
        <v>0.7942</v>
      </c>
      <c r="D31" s="8">
        <v>0.7011</v>
      </c>
      <c r="E31" s="8">
        <v>0.6228</v>
      </c>
      <c r="F31" s="8">
        <v>0.125</v>
      </c>
      <c r="G31" s="32">
        <v>3.9886</v>
      </c>
      <c r="H31" s="6">
        <v>33.2452</v>
      </c>
      <c r="I31" s="8">
        <v>0.8686</v>
      </c>
      <c r="J31" s="8">
        <v>0.8686</v>
      </c>
      <c r="K31" s="8">
        <v>0.7591</v>
      </c>
      <c r="L31" s="32">
        <v>1350.0682</v>
      </c>
      <c r="M31" s="7">
        <v>42723.4236</v>
      </c>
      <c r="N31" s="8">
        <v>-0.0048</v>
      </c>
      <c r="T31">
        <v>85</v>
      </c>
      <c r="U31" s="26" t="s">
        <v>270</v>
      </c>
    </row>
    <row r="32" spans="1:14">
      <c r="A32" s="9" t="s">
        <v>240</v>
      </c>
      <c r="B32" s="8">
        <v>0.926</v>
      </c>
      <c r="C32" s="8">
        <v>0.5088</v>
      </c>
      <c r="D32" s="8">
        <v>0.5755</v>
      </c>
      <c r="E32" s="8">
        <v>0.4024</v>
      </c>
      <c r="F32" s="8">
        <v>0</v>
      </c>
      <c r="G32" s="32">
        <v>6.1849</v>
      </c>
      <c r="H32" s="6">
        <v>62.3146</v>
      </c>
      <c r="I32" s="8">
        <v>0.5</v>
      </c>
      <c r="J32" s="8">
        <v>0.9808</v>
      </c>
      <c r="K32" s="8">
        <v>0.4615</v>
      </c>
      <c r="L32" s="32">
        <v>1511.9746</v>
      </c>
      <c r="M32" s="7">
        <v>32137.6333</v>
      </c>
      <c r="N32" s="8">
        <v>0.0116</v>
      </c>
    </row>
    <row r="33" spans="1:14">
      <c r="A33" s="9" t="s">
        <v>241</v>
      </c>
      <c r="B33" s="8">
        <v>0.7717</v>
      </c>
      <c r="C33" s="8">
        <v>0.866</v>
      </c>
      <c r="D33" s="8">
        <v>0.4836</v>
      </c>
      <c r="E33" s="8">
        <v>0.4711</v>
      </c>
      <c r="F33" s="8">
        <v>0.0588</v>
      </c>
      <c r="G33" s="32">
        <v>10.6218</v>
      </c>
      <c r="H33" s="6">
        <v>53.204</v>
      </c>
      <c r="I33" s="8">
        <v>0.88</v>
      </c>
      <c r="J33" s="8">
        <v>0.9867</v>
      </c>
      <c r="K33" s="8">
        <v>0.6933</v>
      </c>
      <c r="L33" s="32">
        <v>1464.9285</v>
      </c>
      <c r="M33" s="7">
        <v>36409.1019</v>
      </c>
      <c r="N33" s="8">
        <v>0.0495</v>
      </c>
    </row>
    <row r="34" spans="1:14">
      <c r="A34" s="9" t="s">
        <v>242</v>
      </c>
      <c r="B34" s="8">
        <v>0.6637</v>
      </c>
      <c r="C34" s="8">
        <v>0.9945</v>
      </c>
      <c r="D34" s="8">
        <v>0.4625</v>
      </c>
      <c r="E34" s="8">
        <v>0.4862</v>
      </c>
      <c r="F34" s="8">
        <v>0.0833</v>
      </c>
      <c r="G34" s="32">
        <v>9.292</v>
      </c>
      <c r="H34" s="6">
        <v>41.274</v>
      </c>
      <c r="I34" s="8">
        <v>0.6486</v>
      </c>
      <c r="J34" s="8">
        <v>0.8468</v>
      </c>
      <c r="K34" s="8">
        <v>0.7387</v>
      </c>
      <c r="L34" s="32">
        <v>1126.1428</v>
      </c>
      <c r="M34" s="7">
        <v>34562.1837</v>
      </c>
      <c r="N34" s="8">
        <v>0.0814</v>
      </c>
    </row>
    <row r="35" spans="1:14">
      <c r="A35" s="9" t="s">
        <v>243</v>
      </c>
      <c r="B35" s="8">
        <v>0.4585</v>
      </c>
      <c r="C35" s="8">
        <v>1.5904</v>
      </c>
      <c r="D35" s="8">
        <v>0.37</v>
      </c>
      <c r="E35" s="8">
        <v>0.6559</v>
      </c>
      <c r="F35" s="8">
        <v>0</v>
      </c>
      <c r="G35" s="32">
        <v>6.903</v>
      </c>
      <c r="H35" s="6">
        <v>48.8632</v>
      </c>
      <c r="I35" s="8">
        <v>0.1624</v>
      </c>
      <c r="J35" s="8">
        <v>0.9957</v>
      </c>
      <c r="K35" s="8">
        <v>0.7991</v>
      </c>
      <c r="L35" s="32">
        <v>1453.3411</v>
      </c>
      <c r="M35" s="7">
        <v>41931.0931</v>
      </c>
      <c r="N35" s="8">
        <v>0.269</v>
      </c>
    </row>
    <row r="36" spans="1:14">
      <c r="A36" s="9" t="s">
        <v>244</v>
      </c>
      <c r="B36" s="8">
        <v>0.6686</v>
      </c>
      <c r="C36" s="8">
        <v>0.803</v>
      </c>
      <c r="D36" s="8">
        <v>0.4816</v>
      </c>
      <c r="E36" s="8">
        <v>0.508</v>
      </c>
      <c r="F36" s="8">
        <v>0</v>
      </c>
      <c r="G36" s="32">
        <v>7.3442</v>
      </c>
      <c r="H36" s="6">
        <v>62.8798</v>
      </c>
      <c r="I36" s="8">
        <v>0.775</v>
      </c>
      <c r="J36" s="8">
        <v>0.9625</v>
      </c>
      <c r="K36" s="8">
        <v>0.725</v>
      </c>
      <c r="L36" s="32">
        <v>1254.3517</v>
      </c>
      <c r="M36" s="7">
        <v>34464.3864</v>
      </c>
      <c r="N36" s="8">
        <v>0.0714</v>
      </c>
    </row>
    <row r="37" spans="1:14">
      <c r="A37" s="9" t="s">
        <v>245</v>
      </c>
      <c r="B37" s="8">
        <v>0.4623</v>
      </c>
      <c r="C37" s="8">
        <v>1.4296</v>
      </c>
      <c r="D37" s="8">
        <v>0.4469</v>
      </c>
      <c r="E37" s="8">
        <v>0.4511</v>
      </c>
      <c r="F37" s="8">
        <v>0</v>
      </c>
      <c r="G37" s="32">
        <v>9.0405</v>
      </c>
      <c r="H37" s="6">
        <v>28.6584</v>
      </c>
      <c r="I37" s="8">
        <v>0.0811</v>
      </c>
      <c r="J37" s="8">
        <v>1</v>
      </c>
      <c r="K37" s="8">
        <v>0.9122</v>
      </c>
      <c r="L37" s="32">
        <v>2629.5297</v>
      </c>
      <c r="M37" s="7">
        <v>159644.1283</v>
      </c>
      <c r="N37" s="8">
        <v>0.1785</v>
      </c>
    </row>
    <row r="38" spans="1:14">
      <c r="A38" s="9" t="s">
        <v>246</v>
      </c>
      <c r="B38" s="8">
        <v>0.5605</v>
      </c>
      <c r="C38" s="8">
        <v>0.8135</v>
      </c>
      <c r="D38" s="8">
        <v>0.0217</v>
      </c>
      <c r="E38" s="8">
        <v>0.4174</v>
      </c>
      <c r="F38" s="8">
        <v>0.1364</v>
      </c>
      <c r="G38" s="32">
        <v>3.4246</v>
      </c>
      <c r="H38" s="6">
        <v>38.1824</v>
      </c>
      <c r="I38" s="8">
        <v>0</v>
      </c>
      <c r="J38" s="8">
        <v>1</v>
      </c>
      <c r="K38" s="8">
        <v>0.6907</v>
      </c>
      <c r="L38" s="32">
        <v>1071.9681</v>
      </c>
      <c r="M38" s="7">
        <v>32280.4167</v>
      </c>
      <c r="N38" s="8">
        <v>0.201</v>
      </c>
    </row>
    <row r="39" spans="1:14">
      <c r="A39" s="9" t="s">
        <v>247</v>
      </c>
      <c r="B39" s="8">
        <v>0.6895</v>
      </c>
      <c r="C39" s="8">
        <v>1.4566</v>
      </c>
      <c r="D39" s="8">
        <v>0.6369</v>
      </c>
      <c r="E39" s="8">
        <v>0.8717</v>
      </c>
      <c r="F39" s="8">
        <v>0.0556</v>
      </c>
      <c r="G39" s="32">
        <v>7.8873</v>
      </c>
      <c r="H39" s="6">
        <v>48.314</v>
      </c>
      <c r="I39" s="8">
        <v>1</v>
      </c>
      <c r="J39" s="8">
        <v>1</v>
      </c>
      <c r="K39" s="8">
        <v>0.856</v>
      </c>
      <c r="L39" s="32">
        <v>1262.3562</v>
      </c>
      <c r="M39" s="7">
        <v>36831.3933</v>
      </c>
      <c r="N39" s="8">
        <v>0.0305</v>
      </c>
    </row>
    <row r="40" spans="1:14">
      <c r="A40" s="9" t="s">
        <v>248</v>
      </c>
      <c r="B40" s="8">
        <v>1.1867</v>
      </c>
      <c r="C40" s="8">
        <v>0.5812</v>
      </c>
      <c r="D40" s="8">
        <v>0.6111</v>
      </c>
      <c r="E40" s="8">
        <v>0.5482</v>
      </c>
      <c r="F40" s="8">
        <v>0.2727</v>
      </c>
      <c r="G40" s="32">
        <v>12.0725</v>
      </c>
      <c r="H40" s="6">
        <v>56.2303</v>
      </c>
      <c r="I40" s="8">
        <v>0.6964</v>
      </c>
      <c r="J40" s="8">
        <v>0.7857</v>
      </c>
      <c r="K40" s="8">
        <v>0.8393</v>
      </c>
      <c r="L40" s="32">
        <v>1451.4719</v>
      </c>
      <c r="M40" s="7">
        <v>24274.2927</v>
      </c>
      <c r="N40" s="8">
        <v>-0.0174</v>
      </c>
    </row>
    <row r="41" spans="1:14">
      <c r="A41" s="9" t="s">
        <v>249</v>
      </c>
      <c r="B41" s="8">
        <v>0.6242</v>
      </c>
      <c r="C41" s="8">
        <v>1.9119</v>
      </c>
      <c r="D41" s="8">
        <v>0.5952</v>
      </c>
      <c r="E41" s="8">
        <v>0.9355</v>
      </c>
      <c r="F41" s="8">
        <v>0.0769</v>
      </c>
      <c r="G41" s="32">
        <v>8.8478</v>
      </c>
      <c r="H41" s="6">
        <v>26.4638</v>
      </c>
      <c r="I41" s="8">
        <v>1</v>
      </c>
      <c r="J41" s="8">
        <v>0.9633</v>
      </c>
      <c r="K41" s="8">
        <v>0.3333</v>
      </c>
      <c r="L41" s="32">
        <v>1379.5094</v>
      </c>
      <c r="M41" s="7">
        <v>53109.7286</v>
      </c>
      <c r="N41" s="8">
        <v>0.0646</v>
      </c>
    </row>
    <row r="42" spans="1:14">
      <c r="A42" s="9" t="s">
        <v>250</v>
      </c>
      <c r="B42" s="8">
        <v>0.7071</v>
      </c>
      <c r="C42" s="8">
        <v>0.7788</v>
      </c>
      <c r="D42" s="8">
        <v>0.4411</v>
      </c>
      <c r="E42" s="8">
        <v>0.4537</v>
      </c>
      <c r="F42" s="8">
        <v>0.0667</v>
      </c>
      <c r="G42" s="32">
        <v>7.6034</v>
      </c>
      <c r="H42" s="6">
        <v>40.9738</v>
      </c>
      <c r="I42" s="8">
        <v>0</v>
      </c>
      <c r="J42" s="8">
        <v>1</v>
      </c>
      <c r="K42" s="8">
        <v>0.5288</v>
      </c>
      <c r="L42" s="32">
        <v>1160.1985</v>
      </c>
      <c r="M42" s="7">
        <v>18238.115</v>
      </c>
      <c r="N42" s="8">
        <v>0.0556</v>
      </c>
    </row>
    <row r="43" spans="1:14">
      <c r="A43" s="9" t="s">
        <v>251</v>
      </c>
      <c r="B43" s="8">
        <v>0.7144</v>
      </c>
      <c r="C43" s="8">
        <v>0.6538</v>
      </c>
      <c r="D43" s="8">
        <v>0.4809</v>
      </c>
      <c r="E43" s="8">
        <v>0.4179</v>
      </c>
      <c r="F43" s="8">
        <v>0.1613</v>
      </c>
      <c r="G43" s="32">
        <v>9.0272</v>
      </c>
      <c r="H43" s="6">
        <v>29.1574</v>
      </c>
      <c r="I43" s="8">
        <v>0.2568</v>
      </c>
      <c r="J43" s="8">
        <v>0.4536</v>
      </c>
      <c r="K43" s="8">
        <v>0.235</v>
      </c>
      <c r="L43" s="32">
        <v>1097.7737</v>
      </c>
      <c r="M43" s="7">
        <v>38549.8741</v>
      </c>
      <c r="N43" s="8">
        <v>0.0631</v>
      </c>
    </row>
    <row r="44" spans="1:14">
      <c r="A44" s="9" t="s">
        <v>252</v>
      </c>
      <c r="B44" s="8">
        <v>1.06</v>
      </c>
      <c r="C44" s="8">
        <v>1.4409</v>
      </c>
      <c r="D44" s="8">
        <v>0.436</v>
      </c>
      <c r="E44" s="8">
        <v>0.63</v>
      </c>
      <c r="F44" s="8">
        <v>0</v>
      </c>
      <c r="G44" s="32">
        <v>6.3203</v>
      </c>
      <c r="H44" s="6">
        <v>56.4689</v>
      </c>
      <c r="I44" s="8">
        <v>0.3613</v>
      </c>
      <c r="J44" s="8">
        <v>0.9916</v>
      </c>
      <c r="K44" s="8">
        <v>0.6807</v>
      </c>
      <c r="L44" s="32">
        <v>1601.2941</v>
      </c>
      <c r="M44" s="7">
        <v>56466.5217</v>
      </c>
      <c r="N44" s="8">
        <v>0.0029</v>
      </c>
    </row>
    <row r="45" spans="1:14">
      <c r="A45" s="9" t="s">
        <v>253</v>
      </c>
      <c r="B45" s="8">
        <v>1.4945</v>
      </c>
      <c r="C45" s="8">
        <v>1.0603</v>
      </c>
      <c r="D45" s="8">
        <v>0.6516</v>
      </c>
      <c r="E45" s="8">
        <v>0.7155</v>
      </c>
      <c r="F45" s="8">
        <v>0</v>
      </c>
      <c r="G45" s="32">
        <v>3.199</v>
      </c>
      <c r="H45" s="6">
        <v>32.6555</v>
      </c>
      <c r="I45" s="8">
        <v>0.9367</v>
      </c>
      <c r="J45" s="8">
        <v>0.9367</v>
      </c>
      <c r="K45" s="8">
        <v>0.6329</v>
      </c>
      <c r="L45" s="32">
        <v>1720.2137</v>
      </c>
      <c r="M45" s="7">
        <v>51486.3133</v>
      </c>
      <c r="N45" s="8">
        <v>-0.0284</v>
      </c>
    </row>
    <row r="46" spans="1:14">
      <c r="A46" s="9" t="s">
        <v>254</v>
      </c>
      <c r="B46" s="8">
        <v>0.683</v>
      </c>
      <c r="C46" s="8">
        <v>0.5464</v>
      </c>
      <c r="D46" s="8">
        <v>0.6077</v>
      </c>
      <c r="E46" s="8">
        <v>0.3075</v>
      </c>
      <c r="F46" s="8">
        <v>0.0385</v>
      </c>
      <c r="G46" s="32">
        <v>5.7551</v>
      </c>
      <c r="H46" s="6">
        <v>47.4343</v>
      </c>
      <c r="I46" s="8">
        <v>0</v>
      </c>
      <c r="J46" s="8">
        <v>0.8977</v>
      </c>
      <c r="K46" s="8">
        <v>0.7614</v>
      </c>
      <c r="L46" s="32">
        <v>999.7291</v>
      </c>
      <c r="M46" s="7">
        <v>42309.75</v>
      </c>
      <c r="N46" s="8">
        <v>0.0993</v>
      </c>
    </row>
    <row r="47" spans="1:14">
      <c r="A47" s="9" t="s">
        <v>255</v>
      </c>
      <c r="B47" s="8">
        <v>0.6185</v>
      </c>
      <c r="C47" s="8">
        <v>0.8578</v>
      </c>
      <c r="D47" s="8">
        <v>0.4297</v>
      </c>
      <c r="E47" s="8">
        <v>0.4571</v>
      </c>
      <c r="F47" s="8">
        <v>0</v>
      </c>
      <c r="G47" s="32">
        <v>7.209</v>
      </c>
      <c r="H47" s="6">
        <v>50.7033</v>
      </c>
      <c r="I47" s="8">
        <v>0</v>
      </c>
      <c r="J47" s="8">
        <v>0.993</v>
      </c>
      <c r="K47" s="8">
        <v>0.5704</v>
      </c>
      <c r="L47" s="32">
        <v>1243.8514</v>
      </c>
      <c r="M47" s="7">
        <v>17605.0243</v>
      </c>
      <c r="N47" s="8">
        <v>0.0958</v>
      </c>
    </row>
    <row r="48" spans="1:14">
      <c r="A48" s="9" t="s">
        <v>256</v>
      </c>
      <c r="B48" s="8">
        <v>1.0846</v>
      </c>
      <c r="C48" s="8">
        <v>0.4945</v>
      </c>
      <c r="D48" s="8">
        <v>0.3516</v>
      </c>
      <c r="E48" s="8">
        <v>1.1997</v>
      </c>
      <c r="F48" s="8">
        <v>0.08</v>
      </c>
      <c r="G48" s="32">
        <v>7.9691</v>
      </c>
      <c r="H48" s="6">
        <v>45.044</v>
      </c>
      <c r="I48" s="8">
        <v>0</v>
      </c>
      <c r="J48" s="8">
        <v>0.9787</v>
      </c>
      <c r="K48" s="8">
        <v>0.9362</v>
      </c>
      <c r="L48" s="32">
        <v>1456.8286</v>
      </c>
      <c r="M48" s="7">
        <v>51651.5943</v>
      </c>
      <c r="N48" s="8">
        <v>-0.0196</v>
      </c>
    </row>
    <row r="49" spans="1:14">
      <c r="A49" s="9" t="s">
        <v>257</v>
      </c>
      <c r="B49" s="8">
        <v>1.3152</v>
      </c>
      <c r="C49" s="8">
        <v>2.1109</v>
      </c>
      <c r="D49" s="8">
        <v>0.4145</v>
      </c>
      <c r="E49" s="8">
        <v>0.5871</v>
      </c>
      <c r="F49" s="8">
        <v>0</v>
      </c>
      <c r="G49" s="32">
        <v>8.4144</v>
      </c>
      <c r="H49" s="6">
        <v>38.7972</v>
      </c>
      <c r="I49" s="8">
        <v>0</v>
      </c>
      <c r="J49" s="8">
        <v>0.9375</v>
      </c>
      <c r="K49" s="8">
        <v>0.7375</v>
      </c>
      <c r="L49" s="32">
        <v>1788.1332</v>
      </c>
      <c r="M49" s="7">
        <v>79284.6679</v>
      </c>
      <c r="N49" s="8">
        <v>-0.0671</v>
      </c>
    </row>
  </sheetData>
  <mergeCells count="2">
    <mergeCell ref="B1:N1"/>
    <mergeCell ref="P1:AB1"/>
  </mergeCells>
  <conditionalFormatting sqref="AD4:AD23">
    <cfRule type="containsText" dxfId="4" priority="4" operator="between" text="优秀">
      <formula>NOT(ISERROR(SEARCH("优秀",AD4)))</formula>
    </cfRule>
    <cfRule type="containsText" dxfId="5" priority="3" operator="between" text="健康">
      <formula>NOT(ISERROR(SEARCH("健康",AD4)))</formula>
    </cfRule>
    <cfRule type="containsText" dxfId="6" priority="2" operator="between" text="成长">
      <formula>NOT(ISERROR(SEARCH("成长",AD4)))</formula>
    </cfRule>
    <cfRule type="containsText" dxfId="7" priority="1" operator="between" text="预警">
      <formula>NOT(ISERROR(SEARCH("预警",AD4)))</formula>
    </cfRule>
  </conditionalFormatting>
  <conditionalFormatting sqref="AE4:AE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9"/>
  <sheetViews>
    <sheetView zoomScale="80" zoomScaleNormal="80" workbookViewId="0">
      <selection activeCell="A3" sqref="$A3:$XFD3"/>
    </sheetView>
  </sheetViews>
  <sheetFormatPr defaultColWidth="9" defaultRowHeight="16.5"/>
  <cols>
    <col min="1" max="1" width="13.75" style="1" customWidth="1"/>
    <col min="2" max="14" width="9" style="1" customWidth="1"/>
    <col min="15" max="15" width="1.625" style="1" customWidth="1"/>
    <col min="16" max="28" width="9" style="1" customWidth="1"/>
    <col min="29" max="16384" width="9" style="1"/>
  </cols>
  <sheetData>
    <row r="1" spans="1:28">
      <c r="A1" s="1" t="s">
        <v>271</v>
      </c>
      <c r="B1" s="2" t="s">
        <v>263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" t="s">
        <v>264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66" spans="1:30">
      <c r="A2" s="3" t="s">
        <v>237</v>
      </c>
      <c r="B2" s="4" t="s">
        <v>103</v>
      </c>
      <c r="C2" s="4" t="s">
        <v>192</v>
      </c>
      <c r="D2" s="4" t="s">
        <v>64</v>
      </c>
      <c r="E2" s="4" t="s">
        <v>166</v>
      </c>
      <c r="F2" s="4" t="s">
        <v>159</v>
      </c>
      <c r="G2" s="4" t="s">
        <v>157</v>
      </c>
      <c r="H2" s="4" t="s">
        <v>155</v>
      </c>
      <c r="I2" s="4" t="s">
        <v>72</v>
      </c>
      <c r="J2" s="4" t="s">
        <v>145</v>
      </c>
      <c r="K2" s="4" t="s">
        <v>70</v>
      </c>
      <c r="L2" s="4" t="s">
        <v>49</v>
      </c>
      <c r="M2" s="4" t="s">
        <v>10</v>
      </c>
      <c r="N2" s="4" t="s">
        <v>236</v>
      </c>
      <c r="P2" s="10" t="s">
        <v>103</v>
      </c>
      <c r="Q2" s="10" t="s">
        <v>192</v>
      </c>
      <c r="R2" s="10" t="s">
        <v>64</v>
      </c>
      <c r="S2" s="10" t="s">
        <v>166</v>
      </c>
      <c r="T2" s="10" t="s">
        <v>159</v>
      </c>
      <c r="U2" s="10" t="s">
        <v>157</v>
      </c>
      <c r="V2" s="10" t="s">
        <v>155</v>
      </c>
      <c r="W2" s="10" t="s">
        <v>72</v>
      </c>
      <c r="X2" s="10" t="s">
        <v>145</v>
      </c>
      <c r="Y2" s="10" t="s">
        <v>70</v>
      </c>
      <c r="Z2" s="10" t="s">
        <v>49</v>
      </c>
      <c r="AA2" s="10" t="s">
        <v>10</v>
      </c>
      <c r="AB2" s="10" t="s">
        <v>236</v>
      </c>
      <c r="AC2" s="13" t="s">
        <v>265</v>
      </c>
      <c r="AD2" s="13" t="s">
        <v>266</v>
      </c>
    </row>
    <row r="3" spans="1:28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P3" s="11">
        <v>7</v>
      </c>
      <c r="Q3" s="11">
        <v>8</v>
      </c>
      <c r="R3" s="11">
        <v>6</v>
      </c>
      <c r="S3" s="11">
        <v>7</v>
      </c>
      <c r="T3" s="11">
        <v>7</v>
      </c>
      <c r="U3" s="11">
        <v>7</v>
      </c>
      <c r="V3" s="11">
        <v>7</v>
      </c>
      <c r="W3" s="11">
        <v>6</v>
      </c>
      <c r="X3" s="11">
        <v>10</v>
      </c>
      <c r="Y3" s="11">
        <v>8</v>
      </c>
      <c r="Z3" s="11">
        <v>10</v>
      </c>
      <c r="AA3" s="11">
        <v>9</v>
      </c>
      <c r="AB3" s="11">
        <v>8</v>
      </c>
    </row>
    <row r="4" spans="1:30">
      <c r="A4" s="5" t="s">
        <v>238</v>
      </c>
      <c r="B4" s="6">
        <f>INDEX($B$30:$N$49,MATCH($A4,$A$30:$A$49,),MATCH(B$2,$B$29:$N$29,))</f>
        <v>8.6182</v>
      </c>
      <c r="C4" s="7">
        <f t="shared" ref="C4:N19" si="0">INDEX($B$30:$N$49,MATCH($A4,$A$30:$A$49,),MATCH(C$2,$B$29:$N$29,))</f>
        <v>40311.5827</v>
      </c>
      <c r="D4" s="8">
        <f t="shared" si="0"/>
        <v>0.6412</v>
      </c>
      <c r="E4" s="7">
        <f t="shared" si="0"/>
        <v>1134.5257</v>
      </c>
      <c r="F4" s="8">
        <f t="shared" si="0"/>
        <v>0.758</v>
      </c>
      <c r="G4" s="8">
        <f t="shared" si="0"/>
        <v>0.8917</v>
      </c>
      <c r="H4" s="8">
        <f t="shared" si="0"/>
        <v>0.2675</v>
      </c>
      <c r="I4" s="8">
        <f t="shared" si="0"/>
        <v>0</v>
      </c>
      <c r="J4" s="6">
        <f t="shared" si="0"/>
        <v>100.1535</v>
      </c>
      <c r="K4" s="8">
        <f t="shared" si="0"/>
        <v>1.2619</v>
      </c>
      <c r="L4" s="8">
        <f t="shared" si="0"/>
        <v>0.6834</v>
      </c>
      <c r="M4" s="8">
        <f t="shared" si="0"/>
        <v>2.1943</v>
      </c>
      <c r="N4" s="8">
        <f t="shared" si="0"/>
        <v>-0.0466</v>
      </c>
      <c r="P4" s="12">
        <f>VLOOKUP($B4,Sheet3!$B$1:$C$5,2,1)*$P$3/5</f>
        <v>7</v>
      </c>
      <c r="Q4" s="12">
        <f>VLOOKUP($C4,Sheet3!$B$6:$C$10,2,1)*$Q$3/5</f>
        <v>6.4</v>
      </c>
      <c r="R4" s="12">
        <f>VLOOKUP($D4,Sheet3!$B$11:$C$15,2,1)*$R$3/5</f>
        <v>3.6</v>
      </c>
      <c r="S4" s="12">
        <f>VLOOKUP($E4,Sheet3!$B$16:$C$20,2,1)*$S$3/5</f>
        <v>1.4</v>
      </c>
      <c r="T4" s="12">
        <f>VLOOKUP($F4,Sheet3!$B$21:$C$25,2,1)*$T$3/5</f>
        <v>5.6</v>
      </c>
      <c r="U4" s="12">
        <f>VLOOKUP($G4,Sheet3!$B$26:$C$30,2,1)*$U$3/5</f>
        <v>4.2</v>
      </c>
      <c r="V4" s="12">
        <f>VLOOKUP($H4,Sheet3!$B$31:$C$35,2,1)*$V$3/5</f>
        <v>1.4</v>
      </c>
      <c r="W4" s="12">
        <f>VLOOKUP($I4,Sheet3!$B$36:$C$40,2,1)*$W$3/5</f>
        <v>6</v>
      </c>
      <c r="X4" s="12">
        <f>VLOOKUP($J4,Sheet3!$B$41:$C$45,2,1)*$X$3/5</f>
        <v>2</v>
      </c>
      <c r="Y4" s="12">
        <f>VLOOKUP($K4,Sheet3!$B$46:$C$50,2,1)*$Y$3/5</f>
        <v>8</v>
      </c>
      <c r="Z4" s="12">
        <f>VLOOKUP($L4,Sheet3!$B$51:$C$55,2,1)*$Z$3/5</f>
        <v>4</v>
      </c>
      <c r="AA4" s="12">
        <f>VLOOKUP($M4,Sheet3!$B$56:$C$60,2,1)*$AA$3/5</f>
        <v>1.8</v>
      </c>
      <c r="AB4" s="12">
        <f>VLOOKUP($N4,Sheet3!$B$61:$C$65,2,1)*$AB$3/5</f>
        <v>1.6</v>
      </c>
      <c r="AC4" s="14">
        <f>SUM(P4:AB4)</f>
        <v>53</v>
      </c>
      <c r="AD4" s="15" t="str">
        <f>VLOOKUP($AC4,Sheet3!$F$5:$G$8,2,1)</f>
        <v>预警</v>
      </c>
    </row>
    <row r="5" spans="1:30">
      <c r="A5" s="9" t="s">
        <v>239</v>
      </c>
      <c r="B5" s="6">
        <f t="shared" ref="B5:N23" si="1">INDEX($B$30:$N$49,MATCH($A5,$A$30:$A$49,),MATCH(B$2,$B$29:$N$29,))</f>
        <v>4.1173</v>
      </c>
      <c r="C5" s="7">
        <f t="shared" si="0"/>
        <v>37339.7635</v>
      </c>
      <c r="D5" s="8">
        <f t="shared" si="0"/>
        <v>0.6724</v>
      </c>
      <c r="E5" s="7">
        <f t="shared" si="0"/>
        <v>1233.9672</v>
      </c>
      <c r="F5" s="8">
        <f t="shared" si="0"/>
        <v>0.7778</v>
      </c>
      <c r="G5" s="8">
        <f t="shared" si="0"/>
        <v>1</v>
      </c>
      <c r="H5" s="8">
        <f t="shared" si="0"/>
        <v>0.8413</v>
      </c>
      <c r="I5" s="8">
        <f t="shared" si="0"/>
        <v>0.0455</v>
      </c>
      <c r="J5" s="6">
        <f t="shared" si="0"/>
        <v>36.1045</v>
      </c>
      <c r="K5" s="8">
        <f t="shared" si="0"/>
        <v>0.6751</v>
      </c>
      <c r="L5" s="8">
        <f t="shared" si="0"/>
        <v>0.6948</v>
      </c>
      <c r="M5" s="8">
        <f t="shared" si="0"/>
        <v>1.3402</v>
      </c>
      <c r="N5" s="8">
        <f t="shared" si="0"/>
        <v>-0.0312</v>
      </c>
      <c r="P5" s="12">
        <f>VLOOKUP($B5,Sheet3!$B$1:$C$5,2,1)*$P$3/5</f>
        <v>2.8</v>
      </c>
      <c r="Q5" s="12">
        <f>VLOOKUP($C5,Sheet3!$B$6:$C$10,2,1)*$Q$3/5</f>
        <v>6.4</v>
      </c>
      <c r="R5" s="12">
        <f>VLOOKUP($D5,Sheet3!$B$11:$C$15,2,1)*$R$3/5</f>
        <v>2.4</v>
      </c>
      <c r="S5" s="12">
        <f>VLOOKUP($E5,Sheet3!$B$16:$C$20,2,1)*$S$3/5</f>
        <v>2.8</v>
      </c>
      <c r="T5" s="12">
        <f>VLOOKUP($F5,Sheet3!$B$21:$C$25,2,1)*$T$3/5</f>
        <v>5.6</v>
      </c>
      <c r="U5" s="12">
        <f>VLOOKUP($G5,Sheet3!$B$26:$C$30,2,1)*$U$3/5</f>
        <v>7</v>
      </c>
      <c r="V5" s="12">
        <f>VLOOKUP($H5,Sheet3!$B$31:$C$35,2,1)*$V$3/5</f>
        <v>7</v>
      </c>
      <c r="W5" s="12">
        <f>VLOOKUP($I5,Sheet3!$B$36:$C$40,2,1)*$W$3/5</f>
        <v>3.6</v>
      </c>
      <c r="X5" s="12">
        <f>VLOOKUP($J5,Sheet3!$B$41:$C$45,2,1)*$X$3/5</f>
        <v>10</v>
      </c>
      <c r="Y5" s="12">
        <f>VLOOKUP($K5,Sheet3!$B$46:$C$50,2,1)*$Y$3/5</f>
        <v>8</v>
      </c>
      <c r="Z5" s="12">
        <f>VLOOKUP($L5,Sheet3!$B$51:$C$55,2,1)*$Z$3/5</f>
        <v>4</v>
      </c>
      <c r="AA5" s="12">
        <f>VLOOKUP($M5,Sheet3!$B$56:$C$60,2,1)*$AA$3/5</f>
        <v>1.8</v>
      </c>
      <c r="AB5" s="12">
        <f>VLOOKUP($N5,Sheet3!$B$61:$C$65,2,1)*$AB$3/5</f>
        <v>1.6</v>
      </c>
      <c r="AC5" s="14">
        <f t="shared" ref="AC5:AC23" si="2">SUM(P5:AB5)</f>
        <v>63</v>
      </c>
      <c r="AD5" s="15" t="str">
        <f>VLOOKUP($AC5,Sheet3!$F$5:$G$8,2,1)</f>
        <v>成长</v>
      </c>
    </row>
    <row r="6" spans="1:30">
      <c r="A6" s="9" t="s">
        <v>240</v>
      </c>
      <c r="B6" s="6">
        <f t="shared" si="1"/>
        <v>6.9615</v>
      </c>
      <c r="C6" s="7">
        <f t="shared" si="0"/>
        <v>29143.149</v>
      </c>
      <c r="D6" s="8">
        <f t="shared" si="0"/>
        <v>0.5975</v>
      </c>
      <c r="E6" s="7">
        <f t="shared" si="0"/>
        <v>1436.9873</v>
      </c>
      <c r="F6" s="8">
        <f t="shared" si="0"/>
        <v>0.62</v>
      </c>
      <c r="G6" s="8">
        <f t="shared" si="0"/>
        <v>0.94</v>
      </c>
      <c r="H6" s="8">
        <f t="shared" si="0"/>
        <v>0.4</v>
      </c>
      <c r="I6" s="8">
        <f t="shared" si="0"/>
        <v>0</v>
      </c>
      <c r="J6" s="6">
        <f t="shared" si="0"/>
        <v>68.0689</v>
      </c>
      <c r="K6" s="8">
        <f t="shared" si="0"/>
        <v>0.5186</v>
      </c>
      <c r="L6" s="8">
        <f t="shared" si="0"/>
        <v>0.6094</v>
      </c>
      <c r="M6" s="8">
        <f t="shared" si="0"/>
        <v>0.8519</v>
      </c>
      <c r="N6" s="8">
        <f t="shared" si="0"/>
        <v>0.0282</v>
      </c>
      <c r="P6" s="12">
        <f>VLOOKUP($B6,Sheet3!$B$1:$C$5,2,1)*$P$3/5</f>
        <v>5.6</v>
      </c>
      <c r="Q6" s="12">
        <f>VLOOKUP($C6,Sheet3!$B$6:$C$10,2,1)*$Q$3/5</f>
        <v>3.2</v>
      </c>
      <c r="R6" s="12">
        <f>VLOOKUP($D6,Sheet3!$B$11:$C$15,2,1)*$R$3/5</f>
        <v>3.6</v>
      </c>
      <c r="S6" s="12">
        <f>VLOOKUP($E6,Sheet3!$B$16:$C$20,2,1)*$S$3/5</f>
        <v>4.2</v>
      </c>
      <c r="T6" s="12">
        <f>VLOOKUP($F6,Sheet3!$B$21:$C$25,2,1)*$T$3/5</f>
        <v>2.8</v>
      </c>
      <c r="U6" s="12">
        <f>VLOOKUP($G6,Sheet3!$B$26:$C$30,2,1)*$U$3/5</f>
        <v>5.6</v>
      </c>
      <c r="V6" s="12">
        <f>VLOOKUP($H6,Sheet3!$B$31:$C$35,2,1)*$V$3/5</f>
        <v>4.2</v>
      </c>
      <c r="W6" s="12">
        <f>VLOOKUP($I6,Sheet3!$B$36:$C$40,2,1)*$W$3/5</f>
        <v>6</v>
      </c>
      <c r="X6" s="12">
        <f>VLOOKUP($J6,Sheet3!$B$41:$C$45,2,1)*$X$3/5</f>
        <v>2</v>
      </c>
      <c r="Y6" s="12">
        <f>VLOOKUP($K6,Sheet3!$B$46:$C$50,2,1)*$Y$3/5</f>
        <v>6.4</v>
      </c>
      <c r="Z6" s="12">
        <f>VLOOKUP($L6,Sheet3!$B$51:$C$55,2,1)*$Z$3/5</f>
        <v>4</v>
      </c>
      <c r="AA6" s="12">
        <f>VLOOKUP($M6,Sheet3!$B$56:$C$60,2,1)*$AA$3/5</f>
        <v>5.4</v>
      </c>
      <c r="AB6" s="12">
        <f>VLOOKUP($N6,Sheet3!$B$61:$C$65,2,1)*$AB$3/5</f>
        <v>3.2</v>
      </c>
      <c r="AC6" s="14">
        <f t="shared" si="2"/>
        <v>56.2</v>
      </c>
      <c r="AD6" s="15" t="str">
        <f>VLOOKUP($AC6,Sheet3!$F$5:$G$8,2,1)</f>
        <v>预警</v>
      </c>
    </row>
    <row r="7" spans="1:30">
      <c r="A7" s="5" t="s">
        <v>241</v>
      </c>
      <c r="B7" s="6">
        <f t="shared" si="1"/>
        <v>8.7716</v>
      </c>
      <c r="C7" s="7">
        <f t="shared" si="0"/>
        <v>33526.0007</v>
      </c>
      <c r="D7" s="8">
        <f t="shared" si="0"/>
        <v>0.4798</v>
      </c>
      <c r="E7" s="7">
        <f t="shared" si="0"/>
        <v>1300.279</v>
      </c>
      <c r="F7" s="8">
        <f t="shared" si="0"/>
        <v>0.7526</v>
      </c>
      <c r="G7" s="8">
        <f t="shared" si="0"/>
        <v>0.9588</v>
      </c>
      <c r="H7" s="8">
        <f t="shared" si="0"/>
        <v>0.8041</v>
      </c>
      <c r="I7" s="8">
        <f t="shared" si="0"/>
        <v>0.125</v>
      </c>
      <c r="J7" s="6">
        <f t="shared" si="0"/>
        <v>39.5526</v>
      </c>
      <c r="K7" s="8">
        <f t="shared" si="0"/>
        <v>0.6767</v>
      </c>
      <c r="L7" s="8">
        <f t="shared" si="0"/>
        <v>0.7539</v>
      </c>
      <c r="M7" s="8">
        <f t="shared" si="0"/>
        <v>0.7304</v>
      </c>
      <c r="N7" s="8">
        <f t="shared" si="0"/>
        <v>0.0551</v>
      </c>
      <c r="P7" s="12">
        <f>VLOOKUP($B7,Sheet3!$B$1:$C$5,2,1)*$P$3/5</f>
        <v>7</v>
      </c>
      <c r="Q7" s="12">
        <f>VLOOKUP($C7,Sheet3!$B$6:$C$10,2,1)*$Q$3/5</f>
        <v>4.8</v>
      </c>
      <c r="R7" s="12">
        <f>VLOOKUP($D7,Sheet3!$B$11:$C$15,2,1)*$R$3/5</f>
        <v>4.8</v>
      </c>
      <c r="S7" s="12">
        <f>VLOOKUP($E7,Sheet3!$B$16:$C$20,2,1)*$S$3/5</f>
        <v>4.2</v>
      </c>
      <c r="T7" s="12">
        <f>VLOOKUP($F7,Sheet3!$B$21:$C$25,2,1)*$T$3/5</f>
        <v>5.6</v>
      </c>
      <c r="U7" s="12">
        <f>VLOOKUP($G7,Sheet3!$B$26:$C$30,2,1)*$U$3/5</f>
        <v>7</v>
      </c>
      <c r="V7" s="12">
        <f>VLOOKUP($H7,Sheet3!$B$31:$C$35,2,1)*$V$3/5</f>
        <v>7</v>
      </c>
      <c r="W7" s="12">
        <f>VLOOKUP($I7,Sheet3!$B$36:$C$40,2,1)*$W$3/5</f>
        <v>1.2</v>
      </c>
      <c r="X7" s="12">
        <f>VLOOKUP($J7,Sheet3!$B$41:$C$45,2,1)*$X$3/5</f>
        <v>10</v>
      </c>
      <c r="Y7" s="12">
        <f>VLOOKUP($K7,Sheet3!$B$46:$C$50,2,1)*$Y$3/5</f>
        <v>8</v>
      </c>
      <c r="Z7" s="12">
        <f>VLOOKUP($L7,Sheet3!$B$51:$C$55,2,1)*$Z$3/5</f>
        <v>6</v>
      </c>
      <c r="AA7" s="12">
        <f>VLOOKUP($M7,Sheet3!$B$56:$C$60,2,1)*$AA$3/5</f>
        <v>5.4</v>
      </c>
      <c r="AB7" s="12">
        <f>VLOOKUP($N7,Sheet3!$B$61:$C$65,2,1)*$AB$3/5</f>
        <v>4.8</v>
      </c>
      <c r="AC7" s="14">
        <f t="shared" si="2"/>
        <v>75.8</v>
      </c>
      <c r="AD7" s="16" t="str">
        <f>VLOOKUP($AC7,Sheet3!$F$5:$G$8,2,1)</f>
        <v>健康</v>
      </c>
    </row>
    <row r="8" spans="1:30">
      <c r="A8" s="9" t="s">
        <v>242</v>
      </c>
      <c r="B8" s="6">
        <f t="shared" si="1"/>
        <v>8.5775</v>
      </c>
      <c r="C8" s="7">
        <f t="shared" si="0"/>
        <v>29954.1432</v>
      </c>
      <c r="D8" s="8">
        <f t="shared" si="0"/>
        <v>0.47</v>
      </c>
      <c r="E8" s="7">
        <f t="shared" si="0"/>
        <v>980.7796</v>
      </c>
      <c r="F8" s="8">
        <f t="shared" si="0"/>
        <v>0.6579</v>
      </c>
      <c r="G8" s="8">
        <f t="shared" si="0"/>
        <v>0.9474</v>
      </c>
      <c r="H8" s="8">
        <f t="shared" si="0"/>
        <v>0.693</v>
      </c>
      <c r="I8" s="8">
        <f t="shared" si="0"/>
        <v>0</v>
      </c>
      <c r="J8" s="6">
        <f t="shared" si="0"/>
        <v>41.6701</v>
      </c>
      <c r="K8" s="8">
        <f t="shared" si="0"/>
        <v>0.5723</v>
      </c>
      <c r="L8" s="8">
        <f t="shared" si="0"/>
        <v>0.8574</v>
      </c>
      <c r="M8" s="8">
        <f t="shared" si="0"/>
        <v>0.7551</v>
      </c>
      <c r="N8" s="8">
        <f t="shared" si="0"/>
        <v>0.0462</v>
      </c>
      <c r="P8" s="12">
        <f>VLOOKUP($B8,Sheet3!$B$1:$C$5,2,1)*$P$3/5</f>
        <v>7</v>
      </c>
      <c r="Q8" s="12">
        <f>VLOOKUP($C8,Sheet3!$B$6:$C$10,2,1)*$Q$3/5</f>
        <v>3.2</v>
      </c>
      <c r="R8" s="12">
        <f>VLOOKUP($D8,Sheet3!$B$11:$C$15,2,1)*$R$3/5</f>
        <v>4.8</v>
      </c>
      <c r="S8" s="12">
        <f>VLOOKUP($E8,Sheet3!$B$16:$C$20,2,1)*$S$3/5</f>
        <v>1.4</v>
      </c>
      <c r="T8" s="12">
        <f>VLOOKUP($F8,Sheet3!$B$21:$C$25,2,1)*$T$3/5</f>
        <v>4.2</v>
      </c>
      <c r="U8" s="12">
        <f>VLOOKUP($G8,Sheet3!$B$26:$C$30,2,1)*$U$3/5</f>
        <v>5.6</v>
      </c>
      <c r="V8" s="12">
        <f>VLOOKUP($H8,Sheet3!$B$31:$C$35,2,1)*$V$3/5</f>
        <v>7</v>
      </c>
      <c r="W8" s="12">
        <f>VLOOKUP($I8,Sheet3!$B$36:$C$40,2,1)*$W$3/5</f>
        <v>6</v>
      </c>
      <c r="X8" s="12">
        <f>VLOOKUP($J8,Sheet3!$B$41:$C$45,2,1)*$X$3/5</f>
        <v>10</v>
      </c>
      <c r="Y8" s="12">
        <f>VLOOKUP($K8,Sheet3!$B$46:$C$50,2,1)*$Y$3/5</f>
        <v>8</v>
      </c>
      <c r="Z8" s="12">
        <f>VLOOKUP($L8,Sheet3!$B$51:$C$55,2,1)*$Z$3/5</f>
        <v>8</v>
      </c>
      <c r="AA8" s="12">
        <f>VLOOKUP($M8,Sheet3!$B$56:$C$60,2,1)*$AA$3/5</f>
        <v>5.4</v>
      </c>
      <c r="AB8" s="12">
        <f>VLOOKUP($N8,Sheet3!$B$61:$C$65,2,1)*$AB$3/5</f>
        <v>3.2</v>
      </c>
      <c r="AC8" s="14">
        <f t="shared" si="2"/>
        <v>73.8</v>
      </c>
      <c r="AD8" s="15" t="str">
        <f>VLOOKUP($AC8,Sheet3!$F$5:$G$8,2,1)</f>
        <v>成长</v>
      </c>
    </row>
    <row r="9" spans="1:30">
      <c r="A9" s="5" t="s">
        <v>243</v>
      </c>
      <c r="B9" s="6">
        <f t="shared" si="1"/>
        <v>6.6737</v>
      </c>
      <c r="C9" s="7">
        <f t="shared" si="0"/>
        <v>42563.532</v>
      </c>
      <c r="D9" s="8">
        <f t="shared" si="0"/>
        <v>0.3736</v>
      </c>
      <c r="E9" s="7">
        <f t="shared" si="0"/>
        <v>1473.841</v>
      </c>
      <c r="F9" s="8">
        <f t="shared" si="0"/>
        <v>0.7768</v>
      </c>
      <c r="G9" s="8">
        <f t="shared" si="0"/>
        <v>0.9643</v>
      </c>
      <c r="H9" s="8">
        <f t="shared" si="0"/>
        <v>0.2009</v>
      </c>
      <c r="I9" s="8">
        <f t="shared" si="0"/>
        <v>0.1667</v>
      </c>
      <c r="J9" s="6">
        <f t="shared" si="0"/>
        <v>55.322</v>
      </c>
      <c r="K9" s="8">
        <f t="shared" si="0"/>
        <v>0.8763</v>
      </c>
      <c r="L9" s="8">
        <f t="shared" si="0"/>
        <v>1.8389</v>
      </c>
      <c r="M9" s="8">
        <f t="shared" si="0"/>
        <v>0.668</v>
      </c>
      <c r="N9" s="8">
        <f t="shared" si="0"/>
        <v>0.0917</v>
      </c>
      <c r="P9" s="12">
        <f>VLOOKUP($B9,Sheet3!$B$1:$C$5,2,1)*$P$3/5</f>
        <v>5.6</v>
      </c>
      <c r="Q9" s="12">
        <f>VLOOKUP($C9,Sheet3!$B$6:$C$10,2,1)*$Q$3/5</f>
        <v>6.4</v>
      </c>
      <c r="R9" s="12">
        <f>VLOOKUP($D9,Sheet3!$B$11:$C$15,2,1)*$R$3/5</f>
        <v>6</v>
      </c>
      <c r="S9" s="12">
        <f>VLOOKUP($E9,Sheet3!$B$16:$C$20,2,1)*$S$3/5</f>
        <v>4.2</v>
      </c>
      <c r="T9" s="12">
        <f>VLOOKUP($F9,Sheet3!$B$21:$C$25,2,1)*$T$3/5</f>
        <v>5.6</v>
      </c>
      <c r="U9" s="12">
        <f>VLOOKUP($G9,Sheet3!$B$26:$C$30,2,1)*$U$3/5</f>
        <v>7</v>
      </c>
      <c r="V9" s="12">
        <f>VLOOKUP($H9,Sheet3!$B$31:$C$35,2,1)*$V$3/5</f>
        <v>1.4</v>
      </c>
      <c r="W9" s="12">
        <f>VLOOKUP($I9,Sheet3!$B$36:$C$40,2,1)*$W$3/5</f>
        <v>1.2</v>
      </c>
      <c r="X9" s="12">
        <f>VLOOKUP($J9,Sheet3!$B$41:$C$45,2,1)*$X$3/5</f>
        <v>8</v>
      </c>
      <c r="Y9" s="12">
        <f>VLOOKUP($K9,Sheet3!$B$46:$C$50,2,1)*$Y$3/5</f>
        <v>8</v>
      </c>
      <c r="Z9" s="12">
        <f>VLOOKUP($L9,Sheet3!$B$51:$C$55,2,1)*$Z$3/5</f>
        <v>10</v>
      </c>
      <c r="AA9" s="12">
        <f>VLOOKUP($M9,Sheet3!$B$56:$C$60,2,1)*$AA$3/5</f>
        <v>7.2</v>
      </c>
      <c r="AB9" s="12">
        <f>VLOOKUP($N9,Sheet3!$B$61:$C$65,2,1)*$AB$3/5</f>
        <v>4.8</v>
      </c>
      <c r="AC9" s="14">
        <f t="shared" si="2"/>
        <v>75.4</v>
      </c>
      <c r="AD9" s="16" t="str">
        <f>VLOOKUP($AC9,Sheet3!$F$5:$G$8,2,1)</f>
        <v>健康</v>
      </c>
    </row>
    <row r="10" spans="1:30">
      <c r="A10" s="5" t="s">
        <v>244</v>
      </c>
      <c r="B10" s="6">
        <f t="shared" si="1"/>
        <v>6.0208</v>
      </c>
      <c r="C10" s="7">
        <f t="shared" si="0"/>
        <v>37498.3173</v>
      </c>
      <c r="D10" s="8">
        <f t="shared" si="0"/>
        <v>0.4639</v>
      </c>
      <c r="E10" s="7">
        <f t="shared" si="0"/>
        <v>1339.3805</v>
      </c>
      <c r="F10" s="8">
        <f t="shared" si="0"/>
        <v>0.7353</v>
      </c>
      <c r="G10" s="8">
        <f t="shared" si="0"/>
        <v>0.9706</v>
      </c>
      <c r="H10" s="8">
        <f t="shared" si="0"/>
        <v>0.7843</v>
      </c>
      <c r="I10" s="8">
        <f t="shared" si="0"/>
        <v>0</v>
      </c>
      <c r="J10" s="6">
        <f t="shared" si="0"/>
        <v>50.8141</v>
      </c>
      <c r="K10" s="8">
        <f t="shared" si="0"/>
        <v>0.58</v>
      </c>
      <c r="L10" s="8">
        <f t="shared" si="0"/>
        <v>0.875</v>
      </c>
      <c r="M10" s="8">
        <f t="shared" si="0"/>
        <v>0.4803</v>
      </c>
      <c r="N10" s="8">
        <f t="shared" si="0"/>
        <v>0.1295</v>
      </c>
      <c r="P10" s="12">
        <f>VLOOKUP($B10,Sheet3!$B$1:$C$5,2,1)*$P$3/5</f>
        <v>5.6</v>
      </c>
      <c r="Q10" s="12">
        <f>VLOOKUP($C10,Sheet3!$B$6:$C$10,2,1)*$Q$3/5</f>
        <v>6.4</v>
      </c>
      <c r="R10" s="12">
        <f>VLOOKUP($D10,Sheet3!$B$11:$C$15,2,1)*$R$3/5</f>
        <v>4.8</v>
      </c>
      <c r="S10" s="12">
        <f>VLOOKUP($E10,Sheet3!$B$16:$C$20,2,1)*$S$3/5</f>
        <v>4.2</v>
      </c>
      <c r="T10" s="12">
        <f>VLOOKUP($F10,Sheet3!$B$21:$C$25,2,1)*$T$3/5</f>
        <v>4.2</v>
      </c>
      <c r="U10" s="12">
        <f>VLOOKUP($G10,Sheet3!$B$26:$C$30,2,1)*$U$3/5</f>
        <v>7</v>
      </c>
      <c r="V10" s="12">
        <f>VLOOKUP($H10,Sheet3!$B$31:$C$35,2,1)*$V$3/5</f>
        <v>7</v>
      </c>
      <c r="W10" s="12">
        <f>VLOOKUP($I10,Sheet3!$B$36:$C$40,2,1)*$W$3/5</f>
        <v>6</v>
      </c>
      <c r="X10" s="12">
        <f>VLOOKUP($J10,Sheet3!$B$41:$C$45,2,1)*$X$3/5</f>
        <v>10</v>
      </c>
      <c r="Y10" s="12">
        <f>VLOOKUP($K10,Sheet3!$B$46:$C$50,2,1)*$Y$3/5</f>
        <v>8</v>
      </c>
      <c r="Z10" s="12">
        <f>VLOOKUP($L10,Sheet3!$B$51:$C$55,2,1)*$Z$3/5</f>
        <v>8</v>
      </c>
      <c r="AA10" s="12">
        <f>VLOOKUP($M10,Sheet3!$B$56:$C$60,2,1)*$AA$3/5</f>
        <v>9</v>
      </c>
      <c r="AB10" s="12">
        <f>VLOOKUP($N10,Sheet3!$B$61:$C$65,2,1)*$AB$3/5</f>
        <v>6.4</v>
      </c>
      <c r="AC10" s="14">
        <f t="shared" si="2"/>
        <v>86.6</v>
      </c>
      <c r="AD10" s="16" t="str">
        <f>VLOOKUP($AC10,Sheet3!$F$5:$G$8,2,1)</f>
        <v>优秀</v>
      </c>
    </row>
    <row r="11" spans="1:30">
      <c r="A11" s="9" t="s">
        <v>245</v>
      </c>
      <c r="B11" s="6">
        <f t="shared" si="1"/>
        <v>7.9693</v>
      </c>
      <c r="C11" s="7">
        <f t="shared" si="0"/>
        <v>146304.0833</v>
      </c>
      <c r="D11" s="8">
        <f t="shared" si="0"/>
        <v>0.435</v>
      </c>
      <c r="E11" s="7">
        <f t="shared" si="0"/>
        <v>2298.4483</v>
      </c>
      <c r="F11" s="8">
        <f t="shared" si="0"/>
        <v>0.854</v>
      </c>
      <c r="G11" s="8">
        <f t="shared" si="0"/>
        <v>1</v>
      </c>
      <c r="H11" s="8">
        <f t="shared" si="0"/>
        <v>0.0803</v>
      </c>
      <c r="I11" s="8">
        <f t="shared" si="0"/>
        <v>0</v>
      </c>
      <c r="J11" s="6">
        <f t="shared" si="0"/>
        <v>36.0388</v>
      </c>
      <c r="K11" s="8">
        <f t="shared" si="0"/>
        <v>0.526</v>
      </c>
      <c r="L11" s="8">
        <f t="shared" si="0"/>
        <v>1.3337</v>
      </c>
      <c r="M11" s="8">
        <f t="shared" si="0"/>
        <v>0.598</v>
      </c>
      <c r="N11" s="8">
        <f t="shared" si="0"/>
        <v>0.097</v>
      </c>
      <c r="P11" s="12">
        <f>VLOOKUP($B11,Sheet3!$B$1:$C$5,2,1)*$P$3/5</f>
        <v>7</v>
      </c>
      <c r="Q11" s="12">
        <f>VLOOKUP($C11,Sheet3!$B$6:$C$10,2,1)*$Q$3/5</f>
        <v>8</v>
      </c>
      <c r="R11" s="12">
        <f>VLOOKUP($D11,Sheet3!$B$11:$C$15,2,1)*$R$3/5</f>
        <v>6</v>
      </c>
      <c r="S11" s="12">
        <f>VLOOKUP($E11,Sheet3!$B$16:$C$20,2,1)*$S$3/5</f>
        <v>7</v>
      </c>
      <c r="T11" s="12">
        <f>VLOOKUP($F11,Sheet3!$B$21:$C$25,2,1)*$T$3/5</f>
        <v>5.6</v>
      </c>
      <c r="U11" s="12">
        <f>VLOOKUP($G11,Sheet3!$B$26:$C$30,2,1)*$U$3/5</f>
        <v>7</v>
      </c>
      <c r="V11" s="12">
        <f>VLOOKUP($H11,Sheet3!$B$31:$C$35,2,1)*$V$3/5</f>
        <v>1.4</v>
      </c>
      <c r="W11" s="12">
        <f>VLOOKUP($I11,Sheet3!$B$36:$C$40,2,1)*$W$3/5</f>
        <v>6</v>
      </c>
      <c r="X11" s="12">
        <f>VLOOKUP($J11,Sheet3!$B$41:$C$45,2,1)*$X$3/5</f>
        <v>10</v>
      </c>
      <c r="Y11" s="12">
        <f>VLOOKUP($K11,Sheet3!$B$46:$C$50,2,1)*$Y$3/5</f>
        <v>6.4</v>
      </c>
      <c r="Z11" s="12">
        <f>VLOOKUP($L11,Sheet3!$B$51:$C$55,2,1)*$Z$3/5</f>
        <v>10</v>
      </c>
      <c r="AA11" s="12">
        <f>VLOOKUP($M11,Sheet3!$B$56:$C$60,2,1)*$AA$3/5</f>
        <v>7.2</v>
      </c>
      <c r="AB11" s="12">
        <f>VLOOKUP($N11,Sheet3!$B$61:$C$65,2,1)*$AB$3/5</f>
        <v>4.8</v>
      </c>
      <c r="AC11" s="14">
        <f t="shared" si="2"/>
        <v>86.4</v>
      </c>
      <c r="AD11" s="17" t="str">
        <f>VLOOKUP($AC11,Sheet3!$F$5:$G$8,2,1)</f>
        <v>优秀</v>
      </c>
    </row>
    <row r="12" spans="1:30">
      <c r="A12" s="9" t="s">
        <v>246</v>
      </c>
      <c r="B12" s="6">
        <f t="shared" si="1"/>
        <v>4.0053</v>
      </c>
      <c r="C12" s="7">
        <f t="shared" si="0"/>
        <v>36075.1343</v>
      </c>
      <c r="D12" s="8">
        <f t="shared" si="0"/>
        <v>0.0247</v>
      </c>
      <c r="E12" s="7">
        <f t="shared" si="0"/>
        <v>1111.9712</v>
      </c>
      <c r="F12" s="8">
        <f t="shared" si="0"/>
        <v>0.8846</v>
      </c>
      <c r="G12" s="8">
        <f t="shared" si="0"/>
        <v>1</v>
      </c>
      <c r="H12" s="8">
        <f t="shared" si="0"/>
        <v>0</v>
      </c>
      <c r="I12" s="8">
        <f t="shared" si="0"/>
        <v>0</v>
      </c>
      <c r="J12" s="6">
        <f t="shared" si="0"/>
        <v>32.3042</v>
      </c>
      <c r="K12" s="8">
        <f t="shared" si="0"/>
        <v>0.5181</v>
      </c>
      <c r="L12" s="8">
        <f t="shared" si="0"/>
        <v>0.7643</v>
      </c>
      <c r="M12" s="8">
        <f t="shared" si="0"/>
        <v>0.6951</v>
      </c>
      <c r="N12" s="8">
        <f t="shared" si="0"/>
        <v>0.1211</v>
      </c>
      <c r="P12" s="12">
        <f>VLOOKUP($B12,Sheet3!$B$1:$C$5,2,1)*$P$3/5</f>
        <v>2.8</v>
      </c>
      <c r="Q12" s="12">
        <f>VLOOKUP($C12,Sheet3!$B$6:$C$10,2,1)*$Q$3/5</f>
        <v>6.4</v>
      </c>
      <c r="R12" s="12">
        <f>VLOOKUP($D12,Sheet3!$B$11:$C$15,2,1)*$R$3/5</f>
        <v>6</v>
      </c>
      <c r="S12" s="12">
        <f>VLOOKUP($E12,Sheet3!$B$16:$C$20,2,1)*$S$3/5</f>
        <v>1.4</v>
      </c>
      <c r="T12" s="12">
        <f>VLOOKUP($F12,Sheet3!$B$21:$C$25,2,1)*$T$3/5</f>
        <v>5.6</v>
      </c>
      <c r="U12" s="12">
        <f>VLOOKUP($G12,Sheet3!$B$26:$C$30,2,1)*$U$3/5</f>
        <v>7</v>
      </c>
      <c r="V12" s="12">
        <f>VLOOKUP($H12,Sheet3!$B$31:$C$35,2,1)*$V$3/5</f>
        <v>1.4</v>
      </c>
      <c r="W12" s="12">
        <f>VLOOKUP($I12,Sheet3!$B$36:$C$40,2,1)*$W$3/5</f>
        <v>6</v>
      </c>
      <c r="X12" s="12">
        <f>VLOOKUP($J12,Sheet3!$B$41:$C$45,2,1)*$X$3/5</f>
        <v>10</v>
      </c>
      <c r="Y12" s="12">
        <f>VLOOKUP($K12,Sheet3!$B$46:$C$50,2,1)*$Y$3/5</f>
        <v>6.4</v>
      </c>
      <c r="Z12" s="12">
        <f>VLOOKUP($L12,Sheet3!$B$51:$C$55,2,1)*$Z$3/5</f>
        <v>6</v>
      </c>
      <c r="AA12" s="12">
        <f>VLOOKUP($M12,Sheet3!$B$56:$C$60,2,1)*$AA$3/5</f>
        <v>7.2</v>
      </c>
      <c r="AB12" s="12">
        <f>VLOOKUP($N12,Sheet3!$B$61:$C$65,2,1)*$AB$3/5</f>
        <v>6.4</v>
      </c>
      <c r="AC12" s="14">
        <f t="shared" si="2"/>
        <v>72.6</v>
      </c>
      <c r="AD12" s="15" t="str">
        <f>VLOOKUP($AC12,Sheet3!$F$5:$G$8,2,1)</f>
        <v>成长</v>
      </c>
    </row>
    <row r="13" spans="1:30">
      <c r="A13" s="5" t="s">
        <v>247</v>
      </c>
      <c r="B13" s="6">
        <f t="shared" si="1"/>
        <v>4.0439</v>
      </c>
      <c r="C13" s="7">
        <f t="shared" si="0"/>
        <v>35065.7427</v>
      </c>
      <c r="D13" s="8">
        <f t="shared" si="0"/>
        <v>0.641</v>
      </c>
      <c r="E13" s="7">
        <f t="shared" si="0"/>
        <v>1355.228</v>
      </c>
      <c r="F13" s="8">
        <f t="shared" si="0"/>
        <v>0.7839</v>
      </c>
      <c r="G13" s="8">
        <f t="shared" si="0"/>
        <v>1</v>
      </c>
      <c r="H13" s="8">
        <f t="shared" si="0"/>
        <v>1</v>
      </c>
      <c r="I13" s="8">
        <f t="shared" si="0"/>
        <v>0.0588</v>
      </c>
      <c r="J13" s="6">
        <f t="shared" si="0"/>
        <v>30.2811</v>
      </c>
      <c r="K13" s="8">
        <f t="shared" si="0"/>
        <v>1.1781</v>
      </c>
      <c r="L13" s="8">
        <f t="shared" si="0"/>
        <v>1.3074</v>
      </c>
      <c r="M13" s="8">
        <f t="shared" si="0"/>
        <v>0.8582</v>
      </c>
      <c r="N13" s="8">
        <f t="shared" si="0"/>
        <v>0.0093</v>
      </c>
      <c r="P13" s="12">
        <f>VLOOKUP($B13,Sheet3!$B$1:$C$5,2,1)*$P$3/5</f>
        <v>2.8</v>
      </c>
      <c r="Q13" s="12">
        <f>VLOOKUP($C13,Sheet3!$B$6:$C$10,2,1)*$Q$3/5</f>
        <v>6.4</v>
      </c>
      <c r="R13" s="12">
        <f>VLOOKUP($D13,Sheet3!$B$11:$C$15,2,1)*$R$3/5</f>
        <v>3.6</v>
      </c>
      <c r="S13" s="12">
        <f>VLOOKUP($E13,Sheet3!$B$16:$C$20,2,1)*$S$3/5</f>
        <v>4.2</v>
      </c>
      <c r="T13" s="12">
        <f>VLOOKUP($F13,Sheet3!$B$21:$C$25,2,1)*$T$3/5</f>
        <v>5.6</v>
      </c>
      <c r="U13" s="12">
        <f>VLOOKUP($G13,Sheet3!$B$26:$C$30,2,1)*$U$3/5</f>
        <v>7</v>
      </c>
      <c r="V13" s="12">
        <f>VLOOKUP($H13,Sheet3!$B$31:$C$35,2,1)*$V$3/5</f>
        <v>7</v>
      </c>
      <c r="W13" s="12">
        <f>VLOOKUP($I13,Sheet3!$B$36:$C$40,2,1)*$W$3/5</f>
        <v>3.6</v>
      </c>
      <c r="X13" s="12">
        <f>VLOOKUP($J13,Sheet3!$B$41:$C$45,2,1)*$X$3/5</f>
        <v>10</v>
      </c>
      <c r="Y13" s="12">
        <f>VLOOKUP($K13,Sheet3!$B$46:$C$50,2,1)*$Y$3/5</f>
        <v>8</v>
      </c>
      <c r="Z13" s="12">
        <f>VLOOKUP($L13,Sheet3!$B$51:$C$55,2,1)*$Z$3/5</f>
        <v>10</v>
      </c>
      <c r="AA13" s="12">
        <f>VLOOKUP($M13,Sheet3!$B$56:$C$60,2,1)*$AA$3/5</f>
        <v>5.4</v>
      </c>
      <c r="AB13" s="12">
        <f>VLOOKUP($N13,Sheet3!$B$61:$C$65,2,1)*$AB$3/5</f>
        <v>3.2</v>
      </c>
      <c r="AC13" s="14">
        <f t="shared" si="2"/>
        <v>76.8</v>
      </c>
      <c r="AD13" s="16" t="str">
        <f>VLOOKUP($AC13,Sheet3!$F$5:$G$8,2,1)</f>
        <v>健康</v>
      </c>
    </row>
    <row r="14" spans="1:30">
      <c r="A14" s="9" t="s">
        <v>248</v>
      </c>
      <c r="B14" s="6">
        <f t="shared" si="1"/>
        <v>11.2951</v>
      </c>
      <c r="C14" s="7">
        <f t="shared" si="0"/>
        <v>23844.2832</v>
      </c>
      <c r="D14" s="8">
        <f t="shared" si="0"/>
        <v>0.4083</v>
      </c>
      <c r="E14" s="7">
        <f t="shared" si="0"/>
        <v>1406.9572</v>
      </c>
      <c r="F14" s="8">
        <f t="shared" si="0"/>
        <v>0.9756</v>
      </c>
      <c r="G14" s="8">
        <f t="shared" si="0"/>
        <v>1</v>
      </c>
      <c r="H14" s="8">
        <f t="shared" si="0"/>
        <v>0.878</v>
      </c>
      <c r="I14" s="8">
        <f t="shared" si="0"/>
        <v>0</v>
      </c>
      <c r="J14" s="6">
        <f t="shared" si="0"/>
        <v>68.0366</v>
      </c>
      <c r="K14" s="8">
        <f t="shared" si="0"/>
        <v>0.4539</v>
      </c>
      <c r="L14" s="8">
        <f t="shared" si="0"/>
        <v>0.6554</v>
      </c>
      <c r="M14" s="8">
        <f t="shared" si="0"/>
        <v>1.1099</v>
      </c>
      <c r="N14" s="8">
        <f t="shared" si="0"/>
        <v>-0.0096</v>
      </c>
      <c r="P14" s="12">
        <f>VLOOKUP($B14,Sheet3!$B$1:$C$5,2,1)*$P$3/5</f>
        <v>7</v>
      </c>
      <c r="Q14" s="12">
        <f>VLOOKUP($C14,Sheet3!$B$6:$C$10,2,1)*$Q$3/5</f>
        <v>3.2</v>
      </c>
      <c r="R14" s="12">
        <f>VLOOKUP($D14,Sheet3!$B$11:$C$15,2,1)*$R$3/5</f>
        <v>6</v>
      </c>
      <c r="S14" s="12">
        <f>VLOOKUP($E14,Sheet3!$B$16:$C$20,2,1)*$S$3/5</f>
        <v>4.2</v>
      </c>
      <c r="T14" s="12">
        <f>VLOOKUP($F14,Sheet3!$B$21:$C$25,2,1)*$T$3/5</f>
        <v>7</v>
      </c>
      <c r="U14" s="12">
        <f>VLOOKUP($G14,Sheet3!$B$26:$C$30,2,1)*$U$3/5</f>
        <v>7</v>
      </c>
      <c r="V14" s="12">
        <f>VLOOKUP($H14,Sheet3!$B$31:$C$35,2,1)*$V$3/5</f>
        <v>7</v>
      </c>
      <c r="W14" s="12">
        <f>VLOOKUP($I14,Sheet3!$B$36:$C$40,2,1)*$W$3/5</f>
        <v>6</v>
      </c>
      <c r="X14" s="12">
        <f>VLOOKUP($J14,Sheet3!$B$41:$C$45,2,1)*$X$3/5</f>
        <v>2</v>
      </c>
      <c r="Y14" s="12">
        <f>VLOOKUP($K14,Sheet3!$B$46:$C$50,2,1)*$Y$3/5</f>
        <v>6.4</v>
      </c>
      <c r="Z14" s="12">
        <f>VLOOKUP($L14,Sheet3!$B$51:$C$55,2,1)*$Z$3/5</f>
        <v>4</v>
      </c>
      <c r="AA14" s="12">
        <f>VLOOKUP($M14,Sheet3!$B$56:$C$60,2,1)*$AA$3/5</f>
        <v>1.8</v>
      </c>
      <c r="AB14" s="12">
        <f>VLOOKUP($N14,Sheet3!$B$61:$C$65,2,1)*$AB$3/5</f>
        <v>1.6</v>
      </c>
      <c r="AC14" s="14">
        <f t="shared" si="2"/>
        <v>63.2</v>
      </c>
      <c r="AD14" s="15" t="str">
        <f>VLOOKUP($AC14,Sheet3!$F$5:$G$8,2,1)</f>
        <v>成长</v>
      </c>
    </row>
    <row r="15" spans="1:30">
      <c r="A15" s="5" t="s">
        <v>249</v>
      </c>
      <c r="B15" s="6">
        <f t="shared" si="1"/>
        <v>7.419</v>
      </c>
      <c r="C15" s="7">
        <f t="shared" si="0"/>
        <v>50121.6014</v>
      </c>
      <c r="D15" s="8">
        <f t="shared" si="0"/>
        <v>0.0386</v>
      </c>
      <c r="E15" s="7">
        <f t="shared" si="0"/>
        <v>1183.5543</v>
      </c>
      <c r="F15" s="8">
        <f t="shared" si="0"/>
        <v>0.3145</v>
      </c>
      <c r="G15" s="8">
        <f t="shared" si="0"/>
        <v>0.9528</v>
      </c>
      <c r="H15" s="8">
        <f t="shared" si="0"/>
        <v>1</v>
      </c>
      <c r="I15" s="8">
        <f t="shared" si="0"/>
        <v>0.125</v>
      </c>
      <c r="J15" s="6">
        <f t="shared" si="0"/>
        <v>26.2872</v>
      </c>
      <c r="K15" s="8">
        <f t="shared" si="0"/>
        <v>8.6187</v>
      </c>
      <c r="L15" s="8">
        <f t="shared" si="0"/>
        <v>3.0576</v>
      </c>
      <c r="M15" s="8">
        <f t="shared" si="0"/>
        <v>4.7778</v>
      </c>
      <c r="N15" s="8">
        <f t="shared" si="0"/>
        <v>-0.105</v>
      </c>
      <c r="P15" s="12">
        <f>VLOOKUP($B15,Sheet3!$B$1:$C$5,2,1)*$P$3/5</f>
        <v>7</v>
      </c>
      <c r="Q15" s="12">
        <f>VLOOKUP($C15,Sheet3!$B$6:$C$10,2,1)*$Q$3/5</f>
        <v>8</v>
      </c>
      <c r="R15" s="12">
        <f>VLOOKUP($D15,Sheet3!$B$11:$C$15,2,1)*$R$3/5</f>
        <v>6</v>
      </c>
      <c r="S15" s="12">
        <f>VLOOKUP($E15,Sheet3!$B$16:$C$20,2,1)*$S$3/5</f>
        <v>1.4</v>
      </c>
      <c r="T15" s="12">
        <f>VLOOKUP($F15,Sheet3!$B$21:$C$25,2,1)*$T$3/5</f>
        <v>1.4</v>
      </c>
      <c r="U15" s="12">
        <f>VLOOKUP($G15,Sheet3!$B$26:$C$30,2,1)*$U$3/5</f>
        <v>7</v>
      </c>
      <c r="V15" s="12">
        <f>VLOOKUP($H15,Sheet3!$B$31:$C$35,2,1)*$V$3/5</f>
        <v>7</v>
      </c>
      <c r="W15" s="12">
        <f>VLOOKUP($I15,Sheet3!$B$36:$C$40,2,1)*$W$3/5</f>
        <v>1.2</v>
      </c>
      <c r="X15" s="12">
        <f>VLOOKUP($J15,Sheet3!$B$41:$C$45,2,1)*$X$3/5</f>
        <v>10</v>
      </c>
      <c r="Y15" s="12">
        <f>VLOOKUP($K15,Sheet3!$B$46:$C$50,2,1)*$Y$3/5</f>
        <v>8</v>
      </c>
      <c r="Z15" s="12">
        <f>VLOOKUP($L15,Sheet3!$B$51:$C$55,2,1)*$Z$3/5</f>
        <v>10</v>
      </c>
      <c r="AA15" s="12">
        <f>VLOOKUP($M15,Sheet3!$B$56:$C$60,2,1)*$AA$3/5</f>
        <v>1.8</v>
      </c>
      <c r="AB15" s="12">
        <f>VLOOKUP($N15,Sheet3!$B$61:$C$65,2,1)*$AB$3/5</f>
        <v>1.6</v>
      </c>
      <c r="AC15" s="14">
        <f t="shared" si="2"/>
        <v>70.4</v>
      </c>
      <c r="AD15" s="17" t="str">
        <f>VLOOKUP($AC15,Sheet3!$F$5:$G$8,2,1)</f>
        <v>成长</v>
      </c>
    </row>
    <row r="16" spans="1:30">
      <c r="A16" s="9" t="s">
        <v>250</v>
      </c>
      <c r="B16" s="6">
        <f t="shared" si="1"/>
        <v>6.8476</v>
      </c>
      <c r="C16" s="7">
        <f t="shared" si="0"/>
        <v>20399.1539</v>
      </c>
      <c r="D16" s="8">
        <f t="shared" si="0"/>
        <v>0.448</v>
      </c>
      <c r="E16" s="7">
        <f t="shared" si="0"/>
        <v>1326.1194</v>
      </c>
      <c r="F16" s="8">
        <f t="shared" si="0"/>
        <v>0.5161</v>
      </c>
      <c r="G16" s="8">
        <f t="shared" si="0"/>
        <v>1</v>
      </c>
      <c r="H16" s="8">
        <f t="shared" si="0"/>
        <v>0</v>
      </c>
      <c r="I16" s="8">
        <f t="shared" si="0"/>
        <v>0.0667</v>
      </c>
      <c r="J16" s="6">
        <f t="shared" si="0"/>
        <v>52.2355</v>
      </c>
      <c r="K16" s="8">
        <f t="shared" si="0"/>
        <v>0.4838</v>
      </c>
      <c r="L16" s="8">
        <f t="shared" si="0"/>
        <v>0.6512</v>
      </c>
      <c r="M16" s="8">
        <f t="shared" si="0"/>
        <v>1.6333</v>
      </c>
      <c r="N16" s="8">
        <f t="shared" si="0"/>
        <v>-0.0607</v>
      </c>
      <c r="P16" s="12">
        <f>VLOOKUP($B16,Sheet3!$B$1:$C$5,2,1)*$P$3/5</f>
        <v>5.6</v>
      </c>
      <c r="Q16" s="12">
        <f>VLOOKUP($C16,Sheet3!$B$6:$C$10,2,1)*$Q$3/5</f>
        <v>3.2</v>
      </c>
      <c r="R16" s="12">
        <f>VLOOKUP($D16,Sheet3!$B$11:$C$15,2,1)*$R$3/5</f>
        <v>6</v>
      </c>
      <c r="S16" s="12">
        <f>VLOOKUP($E16,Sheet3!$B$16:$C$20,2,1)*$S$3/5</f>
        <v>4.2</v>
      </c>
      <c r="T16" s="12">
        <f>VLOOKUP($F16,Sheet3!$B$21:$C$25,2,1)*$T$3/5</f>
        <v>2.8</v>
      </c>
      <c r="U16" s="12">
        <f>VLOOKUP($G16,Sheet3!$B$26:$C$30,2,1)*$U$3/5</f>
        <v>7</v>
      </c>
      <c r="V16" s="12">
        <f>VLOOKUP($H16,Sheet3!$B$31:$C$35,2,1)*$V$3/5</f>
        <v>1.4</v>
      </c>
      <c r="W16" s="12">
        <f>VLOOKUP($I16,Sheet3!$B$36:$C$40,2,1)*$W$3/5</f>
        <v>3.6</v>
      </c>
      <c r="X16" s="12">
        <f>VLOOKUP($J16,Sheet3!$B$41:$C$45,2,1)*$X$3/5</f>
        <v>10</v>
      </c>
      <c r="Y16" s="12">
        <f>VLOOKUP($K16,Sheet3!$B$46:$C$50,2,1)*$Y$3/5</f>
        <v>6.4</v>
      </c>
      <c r="Z16" s="12">
        <f>VLOOKUP($L16,Sheet3!$B$51:$C$55,2,1)*$Z$3/5</f>
        <v>4</v>
      </c>
      <c r="AA16" s="12">
        <f>VLOOKUP($M16,Sheet3!$B$56:$C$60,2,1)*$AA$3/5</f>
        <v>1.8</v>
      </c>
      <c r="AB16" s="12">
        <f>VLOOKUP($N16,Sheet3!$B$61:$C$65,2,1)*$AB$3/5</f>
        <v>1.6</v>
      </c>
      <c r="AC16" s="14">
        <f t="shared" si="2"/>
        <v>57.6</v>
      </c>
      <c r="AD16" s="15" t="str">
        <f>VLOOKUP($AC16,Sheet3!$F$5:$G$8,2,1)</f>
        <v>预警</v>
      </c>
    </row>
    <row r="17" spans="1:30">
      <c r="A17" s="5" t="s">
        <v>251</v>
      </c>
      <c r="B17" s="6">
        <f t="shared" si="1"/>
        <v>11.4148</v>
      </c>
      <c r="C17" s="7">
        <f t="shared" si="0"/>
        <v>41842.4514</v>
      </c>
      <c r="D17" s="8">
        <f t="shared" si="0"/>
        <v>0.4451</v>
      </c>
      <c r="E17" s="7">
        <f t="shared" si="0"/>
        <v>1227.7889</v>
      </c>
      <c r="F17" s="8">
        <f t="shared" si="0"/>
        <v>0.3617</v>
      </c>
      <c r="G17" s="8">
        <f t="shared" si="0"/>
        <v>0.6879</v>
      </c>
      <c r="H17" s="8">
        <f t="shared" si="0"/>
        <v>0.227</v>
      </c>
      <c r="I17" s="8">
        <f t="shared" si="0"/>
        <v>0.0968</v>
      </c>
      <c r="J17" s="6">
        <f t="shared" si="0"/>
        <v>30.2422</v>
      </c>
      <c r="K17" s="8">
        <f t="shared" si="0"/>
        <v>0.2966</v>
      </c>
      <c r="L17" s="8">
        <f t="shared" si="0"/>
        <v>0.7311</v>
      </c>
      <c r="M17" s="8">
        <f t="shared" si="0"/>
        <v>0.9104</v>
      </c>
      <c r="N17" s="8">
        <f t="shared" si="0"/>
        <v>0.0135</v>
      </c>
      <c r="P17" s="12">
        <f>VLOOKUP($B17,Sheet3!$B$1:$C$5,2,1)*$P$3/5</f>
        <v>7</v>
      </c>
      <c r="Q17" s="12">
        <f>VLOOKUP($C17,Sheet3!$B$6:$C$10,2,1)*$Q$3/5</f>
        <v>6.4</v>
      </c>
      <c r="R17" s="12">
        <f>VLOOKUP($D17,Sheet3!$B$11:$C$15,2,1)*$R$3/5</f>
        <v>6</v>
      </c>
      <c r="S17" s="12">
        <f>VLOOKUP($E17,Sheet3!$B$16:$C$20,2,1)*$S$3/5</f>
        <v>2.8</v>
      </c>
      <c r="T17" s="12">
        <f>VLOOKUP($F17,Sheet3!$B$21:$C$25,2,1)*$T$3/5</f>
        <v>1.4</v>
      </c>
      <c r="U17" s="12">
        <f>VLOOKUP($G17,Sheet3!$B$26:$C$30,2,1)*$U$3/5</f>
        <v>1.4</v>
      </c>
      <c r="V17" s="12">
        <f>VLOOKUP($H17,Sheet3!$B$31:$C$35,2,1)*$V$3/5</f>
        <v>1.4</v>
      </c>
      <c r="W17" s="12">
        <f>VLOOKUP($I17,Sheet3!$B$36:$C$40,2,1)*$W$3/5</f>
        <v>2.4</v>
      </c>
      <c r="X17" s="12">
        <f>VLOOKUP($J17,Sheet3!$B$41:$C$45,2,1)*$X$3/5</f>
        <v>10</v>
      </c>
      <c r="Y17" s="12">
        <f>VLOOKUP($K17,Sheet3!$B$46:$C$50,2,1)*$Y$3/5</f>
        <v>1.6</v>
      </c>
      <c r="Z17" s="12">
        <f>VLOOKUP($L17,Sheet3!$B$51:$C$55,2,1)*$Z$3/5</f>
        <v>4</v>
      </c>
      <c r="AA17" s="12">
        <f>VLOOKUP($M17,Sheet3!$B$56:$C$60,2,1)*$AA$3/5</f>
        <v>3.6</v>
      </c>
      <c r="AB17" s="12">
        <f>VLOOKUP($N17,Sheet3!$B$61:$C$65,2,1)*$AB$3/5</f>
        <v>3.2</v>
      </c>
      <c r="AC17" s="14">
        <f t="shared" si="2"/>
        <v>51.2</v>
      </c>
      <c r="AD17" s="15" t="str">
        <f>VLOOKUP($AC17,Sheet3!$F$5:$G$8,2,1)</f>
        <v>预警</v>
      </c>
    </row>
    <row r="18" spans="1:30">
      <c r="A18" s="5" t="s">
        <v>252</v>
      </c>
      <c r="B18" s="6">
        <f t="shared" si="1"/>
        <v>8.0248</v>
      </c>
      <c r="C18" s="7">
        <f t="shared" si="0"/>
        <v>66283.3011</v>
      </c>
      <c r="D18" s="8">
        <f t="shared" si="0"/>
        <v>0.4207</v>
      </c>
      <c r="E18" s="7">
        <f t="shared" si="0"/>
        <v>1841.0339</v>
      </c>
      <c r="F18" s="8">
        <f t="shared" si="0"/>
        <v>0.5116</v>
      </c>
      <c r="G18" s="8">
        <f t="shared" si="0"/>
        <v>0.7984</v>
      </c>
      <c r="H18" s="8">
        <f t="shared" si="0"/>
        <v>0.1008</v>
      </c>
      <c r="I18" s="8">
        <f t="shared" si="0"/>
        <v>0.05</v>
      </c>
      <c r="J18" s="6">
        <f t="shared" si="0"/>
        <v>48.2321</v>
      </c>
      <c r="K18" s="8">
        <f t="shared" si="0"/>
        <v>0.5109</v>
      </c>
      <c r="L18" s="8">
        <f t="shared" si="0"/>
        <v>1.4335</v>
      </c>
      <c r="M18" s="8">
        <f t="shared" si="0"/>
        <v>0.9257</v>
      </c>
      <c r="N18" s="8">
        <f t="shared" si="0"/>
        <v>0.0275</v>
      </c>
      <c r="P18" s="12">
        <f>VLOOKUP($B18,Sheet3!$B$1:$C$5,2,1)*$P$3/5</f>
        <v>7</v>
      </c>
      <c r="Q18" s="12">
        <f>VLOOKUP($C18,Sheet3!$B$6:$C$10,2,1)*$Q$3/5</f>
        <v>8</v>
      </c>
      <c r="R18" s="12">
        <f>VLOOKUP($D18,Sheet3!$B$11:$C$15,2,1)*$R$3/5</f>
        <v>6</v>
      </c>
      <c r="S18" s="12">
        <f>VLOOKUP($E18,Sheet3!$B$16:$C$20,2,1)*$S$3/5</f>
        <v>7</v>
      </c>
      <c r="T18" s="12">
        <f>VLOOKUP($F18,Sheet3!$B$21:$C$25,2,1)*$T$3/5</f>
        <v>2.8</v>
      </c>
      <c r="U18" s="12">
        <f>VLOOKUP($G18,Sheet3!$B$26:$C$30,2,1)*$U$3/5</f>
        <v>1.4</v>
      </c>
      <c r="V18" s="12">
        <f>VLOOKUP($H18,Sheet3!$B$31:$C$35,2,1)*$V$3/5</f>
        <v>1.4</v>
      </c>
      <c r="W18" s="12">
        <f>VLOOKUP($I18,Sheet3!$B$36:$C$40,2,1)*$W$3/5</f>
        <v>3.6</v>
      </c>
      <c r="X18" s="12">
        <f>VLOOKUP($J18,Sheet3!$B$41:$C$45,2,1)*$X$3/5</f>
        <v>10</v>
      </c>
      <c r="Y18" s="12">
        <f>VLOOKUP($K18,Sheet3!$B$46:$C$50,2,1)*$Y$3/5</f>
        <v>6.4</v>
      </c>
      <c r="Z18" s="12">
        <f>VLOOKUP($L18,Sheet3!$B$51:$C$55,2,1)*$Z$3/5</f>
        <v>10</v>
      </c>
      <c r="AA18" s="12">
        <f>VLOOKUP($M18,Sheet3!$B$56:$C$60,2,1)*$AA$3/5</f>
        <v>3.6</v>
      </c>
      <c r="AB18" s="12">
        <f>VLOOKUP($N18,Sheet3!$B$61:$C$65,2,1)*$AB$3/5</f>
        <v>3.2</v>
      </c>
      <c r="AC18" s="14">
        <f t="shared" si="2"/>
        <v>70.4</v>
      </c>
      <c r="AD18" s="16" t="str">
        <f>VLOOKUP($AC18,Sheet3!$F$5:$G$8,2,1)</f>
        <v>成长</v>
      </c>
    </row>
    <row r="19" spans="1:30">
      <c r="A19" s="5" t="s">
        <v>253</v>
      </c>
      <c r="B19" s="6">
        <f t="shared" si="1"/>
        <v>2.5746</v>
      </c>
      <c r="C19" s="7">
        <f t="shared" si="0"/>
        <v>58097.438</v>
      </c>
      <c r="D19" s="8">
        <f t="shared" si="0"/>
        <v>0.5124</v>
      </c>
      <c r="E19" s="7">
        <f t="shared" si="0"/>
        <v>1515.8997</v>
      </c>
      <c r="F19" s="8">
        <f t="shared" si="0"/>
        <v>0.6164</v>
      </c>
      <c r="G19" s="8">
        <f t="shared" si="0"/>
        <v>0.7808</v>
      </c>
      <c r="H19" s="8">
        <f t="shared" si="0"/>
        <v>0.8082</v>
      </c>
      <c r="I19" s="8">
        <f t="shared" si="0"/>
        <v>0</v>
      </c>
      <c r="J19" s="6">
        <f t="shared" si="0"/>
        <v>30.9015</v>
      </c>
      <c r="K19" s="8">
        <f t="shared" si="0"/>
        <v>0.1371</v>
      </c>
      <c r="L19" s="8">
        <f t="shared" si="0"/>
        <v>1.7198</v>
      </c>
      <c r="M19" s="8">
        <f t="shared" si="0"/>
        <v>0.2422</v>
      </c>
      <c r="N19" s="8">
        <f t="shared" si="0"/>
        <v>0.2638</v>
      </c>
      <c r="P19" s="12">
        <f>VLOOKUP($B19,Sheet3!$B$1:$C$5,2,1)*$P$3/5</f>
        <v>1.4</v>
      </c>
      <c r="Q19" s="12">
        <f>VLOOKUP($C19,Sheet3!$B$6:$C$10,2,1)*$Q$3/5</f>
        <v>8</v>
      </c>
      <c r="R19" s="12">
        <f>VLOOKUP($D19,Sheet3!$B$11:$C$15,2,1)*$R$3/5</f>
        <v>4.8</v>
      </c>
      <c r="S19" s="12">
        <f>VLOOKUP($E19,Sheet3!$B$16:$C$20,2,1)*$S$3/5</f>
        <v>5.6</v>
      </c>
      <c r="T19" s="12">
        <f>VLOOKUP($F19,Sheet3!$B$21:$C$25,2,1)*$T$3/5</f>
        <v>2.8</v>
      </c>
      <c r="U19" s="12">
        <f>VLOOKUP($G19,Sheet3!$B$26:$C$30,2,1)*$U$3/5</f>
        <v>1.4</v>
      </c>
      <c r="V19" s="12">
        <f>VLOOKUP($H19,Sheet3!$B$31:$C$35,2,1)*$V$3/5</f>
        <v>7</v>
      </c>
      <c r="W19" s="12">
        <f>VLOOKUP($I19,Sheet3!$B$36:$C$40,2,1)*$W$3/5</f>
        <v>6</v>
      </c>
      <c r="X19" s="12">
        <f>VLOOKUP($J19,Sheet3!$B$41:$C$45,2,1)*$X$3/5</f>
        <v>10</v>
      </c>
      <c r="Y19" s="12">
        <f>VLOOKUP($K19,Sheet3!$B$46:$C$50,2,1)*$Y$3/5</f>
        <v>1.6</v>
      </c>
      <c r="Z19" s="12">
        <f>VLOOKUP($L19,Sheet3!$B$51:$C$55,2,1)*$Z$3/5</f>
        <v>10</v>
      </c>
      <c r="AA19" s="12">
        <f>VLOOKUP($M19,Sheet3!$B$56:$C$60,2,1)*$AA$3/5</f>
        <v>9</v>
      </c>
      <c r="AB19" s="12">
        <f>VLOOKUP($N19,Sheet3!$B$61:$C$65,2,1)*$AB$3/5</f>
        <v>8</v>
      </c>
      <c r="AC19" s="14">
        <f t="shared" si="2"/>
        <v>75.6</v>
      </c>
      <c r="AD19" s="16" t="str">
        <f>VLOOKUP($AC19,Sheet3!$F$5:$G$8,2,1)</f>
        <v>健康</v>
      </c>
    </row>
    <row r="20" spans="1:30">
      <c r="A20" s="9" t="s">
        <v>254</v>
      </c>
      <c r="B20" s="6">
        <f t="shared" si="1"/>
        <v>6.8</v>
      </c>
      <c r="C20" s="7">
        <f t="shared" si="1"/>
        <v>39769.3333</v>
      </c>
      <c r="D20" s="8">
        <f t="shared" si="1"/>
        <v>0.6074</v>
      </c>
      <c r="E20" s="7">
        <f t="shared" si="1"/>
        <v>1162.3322</v>
      </c>
      <c r="F20" s="8">
        <f t="shared" si="1"/>
        <v>0.8315</v>
      </c>
      <c r="G20" s="8">
        <f t="shared" si="1"/>
        <v>0.9101</v>
      </c>
      <c r="H20" s="8">
        <f t="shared" si="1"/>
        <v>0.0112</v>
      </c>
      <c r="I20" s="8">
        <f t="shared" si="1"/>
        <v>0</v>
      </c>
      <c r="J20" s="6">
        <f t="shared" si="1"/>
        <v>58.8914</v>
      </c>
      <c r="K20" s="8">
        <f t="shared" si="1"/>
        <v>0.3768</v>
      </c>
      <c r="L20" s="8">
        <f t="shared" si="1"/>
        <v>0.5651</v>
      </c>
      <c r="M20" s="8">
        <f t="shared" si="1"/>
        <v>0.7556</v>
      </c>
      <c r="N20" s="8">
        <f t="shared" si="1"/>
        <v>0.0588</v>
      </c>
      <c r="P20" s="12">
        <f>VLOOKUP($B20,Sheet3!$B$1:$C$5,2,1)*$P$3/5</f>
        <v>5.6</v>
      </c>
      <c r="Q20" s="12">
        <f>VLOOKUP($C20,Sheet3!$B$6:$C$10,2,1)*$Q$3/5</f>
        <v>6.4</v>
      </c>
      <c r="R20" s="12">
        <f>VLOOKUP($D20,Sheet3!$B$11:$C$15,2,1)*$R$3/5</f>
        <v>3.6</v>
      </c>
      <c r="S20" s="12">
        <f>VLOOKUP($E20,Sheet3!$B$16:$C$20,2,1)*$S$3/5</f>
        <v>1.4</v>
      </c>
      <c r="T20" s="12">
        <f>VLOOKUP($F20,Sheet3!$B$21:$C$25,2,1)*$T$3/5</f>
        <v>5.6</v>
      </c>
      <c r="U20" s="12">
        <f>VLOOKUP($G20,Sheet3!$B$26:$C$30,2,1)*$U$3/5</f>
        <v>5.6</v>
      </c>
      <c r="V20" s="12">
        <f>VLOOKUP($H20,Sheet3!$B$31:$C$35,2,1)*$V$3/5</f>
        <v>1.4</v>
      </c>
      <c r="W20" s="12">
        <f>VLOOKUP($I20,Sheet3!$B$36:$C$40,2,1)*$W$3/5</f>
        <v>6</v>
      </c>
      <c r="X20" s="12">
        <f>VLOOKUP($J20,Sheet3!$B$41:$C$45,2,1)*$X$3/5</f>
        <v>6</v>
      </c>
      <c r="Y20" s="12">
        <f>VLOOKUP($K20,Sheet3!$B$46:$C$50,2,1)*$Y$3/5</f>
        <v>3.2</v>
      </c>
      <c r="Z20" s="12">
        <f>VLOOKUP($L20,Sheet3!$B$51:$C$55,2,1)*$Z$3/5</f>
        <v>2</v>
      </c>
      <c r="AA20" s="12">
        <f>VLOOKUP($M20,Sheet3!$B$56:$C$60,2,1)*$AA$3/5</f>
        <v>5.4</v>
      </c>
      <c r="AB20" s="12">
        <f>VLOOKUP($N20,Sheet3!$B$61:$C$65,2,1)*$AB$3/5</f>
        <v>4.8</v>
      </c>
      <c r="AC20" s="14">
        <f t="shared" si="2"/>
        <v>57</v>
      </c>
      <c r="AD20" s="15" t="str">
        <f>VLOOKUP($AC20,Sheet3!$F$5:$G$8,2,1)</f>
        <v>预警</v>
      </c>
    </row>
    <row r="21" spans="1:30">
      <c r="A21" s="5" t="s">
        <v>255</v>
      </c>
      <c r="B21" s="6">
        <f t="shared" si="1"/>
        <v>8.9103</v>
      </c>
      <c r="C21" s="7">
        <f t="shared" si="1"/>
        <v>20558.4657</v>
      </c>
      <c r="D21" s="8">
        <f t="shared" si="1"/>
        <v>0.7192</v>
      </c>
      <c r="E21" s="7">
        <f t="shared" si="1"/>
        <v>1290.3687</v>
      </c>
      <c r="F21" s="8">
        <f t="shared" si="1"/>
        <v>0.4215</v>
      </c>
      <c r="G21" s="8">
        <f t="shared" si="1"/>
        <v>0.8347</v>
      </c>
      <c r="H21" s="8">
        <f t="shared" si="1"/>
        <v>0</v>
      </c>
      <c r="I21" s="8">
        <f t="shared" si="1"/>
        <v>0</v>
      </c>
      <c r="J21" s="6">
        <f t="shared" si="1"/>
        <v>67.8227</v>
      </c>
      <c r="K21" s="8">
        <f t="shared" si="1"/>
        <v>0.408</v>
      </c>
      <c r="L21" s="8">
        <f t="shared" si="1"/>
        <v>0.809</v>
      </c>
      <c r="M21" s="8">
        <f t="shared" si="1"/>
        <v>0.7284</v>
      </c>
      <c r="N21" s="8">
        <f t="shared" si="1"/>
        <v>0.0595</v>
      </c>
      <c r="P21" s="12">
        <f>VLOOKUP($B21,Sheet3!$B$1:$C$5,2,1)*$P$3/5</f>
        <v>7</v>
      </c>
      <c r="Q21" s="12">
        <f>VLOOKUP($C21,Sheet3!$B$6:$C$10,2,1)*$Q$3/5</f>
        <v>3.2</v>
      </c>
      <c r="R21" s="12">
        <f>VLOOKUP($D21,Sheet3!$B$11:$C$15,2,1)*$R$3/5</f>
        <v>2.4</v>
      </c>
      <c r="S21" s="12">
        <f>VLOOKUP($E21,Sheet3!$B$16:$C$20,2,1)*$S$3/5</f>
        <v>2.8</v>
      </c>
      <c r="T21" s="12">
        <f>VLOOKUP($F21,Sheet3!$B$21:$C$25,2,1)*$T$3/5</f>
        <v>1.4</v>
      </c>
      <c r="U21" s="12">
        <f>VLOOKUP($G21,Sheet3!$B$26:$C$30,2,1)*$U$3/5</f>
        <v>2.8</v>
      </c>
      <c r="V21" s="12">
        <f>VLOOKUP($H21,Sheet3!$B$31:$C$35,2,1)*$V$3/5</f>
        <v>1.4</v>
      </c>
      <c r="W21" s="12">
        <f>VLOOKUP($I21,Sheet3!$B$36:$C$40,2,1)*$W$3/5</f>
        <v>6</v>
      </c>
      <c r="X21" s="12">
        <f>VLOOKUP($J21,Sheet3!$B$41:$C$45,2,1)*$X$3/5</f>
        <v>4</v>
      </c>
      <c r="Y21" s="12">
        <f>VLOOKUP($K21,Sheet3!$B$46:$C$50,2,1)*$Y$3/5</f>
        <v>4.8</v>
      </c>
      <c r="Z21" s="12">
        <f>VLOOKUP($L21,Sheet3!$B$51:$C$55,2,1)*$Z$3/5</f>
        <v>6</v>
      </c>
      <c r="AA21" s="12">
        <f>VLOOKUP($M21,Sheet3!$B$56:$C$60,2,1)*$AA$3/5</f>
        <v>5.4</v>
      </c>
      <c r="AB21" s="12">
        <f>VLOOKUP($N21,Sheet3!$B$61:$C$65,2,1)*$AB$3/5</f>
        <v>4.8</v>
      </c>
      <c r="AC21" s="14">
        <f t="shared" si="2"/>
        <v>52</v>
      </c>
      <c r="AD21" s="15" t="str">
        <f>VLOOKUP($AC21,Sheet3!$F$5:$G$8,2,1)</f>
        <v>预警</v>
      </c>
    </row>
    <row r="22" spans="1:30">
      <c r="A22" s="9" t="s">
        <v>256</v>
      </c>
      <c r="B22" s="6">
        <f t="shared" si="1"/>
        <v>10.25</v>
      </c>
      <c r="C22" s="7">
        <f t="shared" si="1"/>
        <v>64259.6971</v>
      </c>
      <c r="D22" s="8">
        <f t="shared" si="1"/>
        <v>0.3551</v>
      </c>
      <c r="E22" s="7">
        <f t="shared" si="1"/>
        <v>1335.6069</v>
      </c>
      <c r="F22" s="8">
        <f t="shared" si="1"/>
        <v>0.9355</v>
      </c>
      <c r="G22" s="8">
        <f t="shared" si="1"/>
        <v>0.9032</v>
      </c>
      <c r="H22" s="8">
        <f t="shared" si="1"/>
        <v>0</v>
      </c>
      <c r="I22" s="8">
        <f t="shared" si="1"/>
        <v>0</v>
      </c>
      <c r="J22" s="6">
        <f t="shared" si="1"/>
        <v>98.9414</v>
      </c>
      <c r="K22" s="8">
        <f t="shared" si="1"/>
        <v>0.3765</v>
      </c>
      <c r="L22" s="8">
        <f t="shared" si="1"/>
        <v>0.6646</v>
      </c>
      <c r="M22" s="8">
        <f t="shared" si="1"/>
        <v>0.5848</v>
      </c>
      <c r="N22" s="8">
        <f t="shared" si="1"/>
        <v>0.119</v>
      </c>
      <c r="P22" s="12">
        <f>VLOOKUP($B22,Sheet3!$B$1:$C$5,2,1)*$P$3/5</f>
        <v>7</v>
      </c>
      <c r="Q22" s="12">
        <f>VLOOKUP($C22,Sheet3!$B$6:$C$10,2,1)*$Q$3/5</f>
        <v>8</v>
      </c>
      <c r="R22" s="12">
        <f>VLOOKUP($D22,Sheet3!$B$11:$C$15,2,1)*$R$3/5</f>
        <v>6</v>
      </c>
      <c r="S22" s="12">
        <f>VLOOKUP($E22,Sheet3!$B$16:$C$20,2,1)*$S$3/5</f>
        <v>4.2</v>
      </c>
      <c r="T22" s="12">
        <f>VLOOKUP($F22,Sheet3!$B$21:$C$25,2,1)*$T$3/5</f>
        <v>7</v>
      </c>
      <c r="U22" s="12">
        <f>VLOOKUP($G22,Sheet3!$B$26:$C$30,2,1)*$U$3/5</f>
        <v>5.6</v>
      </c>
      <c r="V22" s="12">
        <f>VLOOKUP($H22,Sheet3!$B$31:$C$35,2,1)*$V$3/5</f>
        <v>1.4</v>
      </c>
      <c r="W22" s="12">
        <f>VLOOKUP($I22,Sheet3!$B$36:$C$40,2,1)*$W$3/5</f>
        <v>6</v>
      </c>
      <c r="X22" s="12">
        <f>VLOOKUP($J22,Sheet3!$B$41:$C$45,2,1)*$X$3/5</f>
        <v>2</v>
      </c>
      <c r="Y22" s="12">
        <f>VLOOKUP($K22,Sheet3!$B$46:$C$50,2,1)*$Y$3/5</f>
        <v>3.2</v>
      </c>
      <c r="Z22" s="12">
        <f>VLOOKUP($L22,Sheet3!$B$51:$C$55,2,1)*$Z$3/5</f>
        <v>4</v>
      </c>
      <c r="AA22" s="12">
        <f>VLOOKUP($M22,Sheet3!$B$56:$C$60,2,1)*$AA$3/5</f>
        <v>7.2</v>
      </c>
      <c r="AB22" s="12">
        <f>VLOOKUP($N22,Sheet3!$B$61:$C$65,2,1)*$AB$3/5</f>
        <v>6.4</v>
      </c>
      <c r="AC22" s="14">
        <f t="shared" si="2"/>
        <v>68</v>
      </c>
      <c r="AD22" s="15" t="str">
        <f>VLOOKUP($AC22,Sheet3!$F$5:$G$8,2,1)</f>
        <v>成长</v>
      </c>
    </row>
    <row r="23" spans="1:30">
      <c r="A23" s="9" t="s">
        <v>257</v>
      </c>
      <c r="B23" s="6">
        <f t="shared" si="1"/>
        <v>14.988</v>
      </c>
      <c r="C23" s="7">
        <f t="shared" si="1"/>
        <v>65916.545</v>
      </c>
      <c r="D23" s="8">
        <f t="shared" si="1"/>
        <v>0.4726</v>
      </c>
      <c r="E23" s="7">
        <f t="shared" si="1"/>
        <v>1706.4781</v>
      </c>
      <c r="F23" s="8">
        <f t="shared" si="1"/>
        <v>0.625</v>
      </c>
      <c r="G23" s="8">
        <f t="shared" si="1"/>
        <v>1</v>
      </c>
      <c r="H23" s="8">
        <f t="shared" si="1"/>
        <v>0</v>
      </c>
      <c r="I23" s="8">
        <f t="shared" si="1"/>
        <v>0.0455</v>
      </c>
      <c r="J23" s="6">
        <f t="shared" si="1"/>
        <v>94.3502</v>
      </c>
      <c r="K23" s="8">
        <f t="shared" si="1"/>
        <v>0.4516</v>
      </c>
      <c r="L23" s="8">
        <f t="shared" si="1"/>
        <v>1.7208</v>
      </c>
      <c r="M23" s="8">
        <f t="shared" si="1"/>
        <v>1.0207</v>
      </c>
      <c r="N23" s="8">
        <f t="shared" si="1"/>
        <v>0.0269</v>
      </c>
      <c r="P23" s="12">
        <f>VLOOKUP($B23,Sheet3!$B$1:$C$5,2,1)*$P$3/5</f>
        <v>7</v>
      </c>
      <c r="Q23" s="12">
        <f>VLOOKUP($C23,Sheet3!$B$6:$C$10,2,1)*$Q$3/5</f>
        <v>8</v>
      </c>
      <c r="R23" s="12">
        <f>VLOOKUP($D23,Sheet3!$B$11:$C$15,2,1)*$R$3/5</f>
        <v>4.8</v>
      </c>
      <c r="S23" s="12">
        <f>VLOOKUP($E23,Sheet3!$B$16:$C$20,2,1)*$S$3/5</f>
        <v>7</v>
      </c>
      <c r="T23" s="12">
        <f>VLOOKUP($F23,Sheet3!$B$21:$C$25,2,1)*$T$3/5</f>
        <v>2.8</v>
      </c>
      <c r="U23" s="12">
        <f>VLOOKUP($G23,Sheet3!$B$26:$C$30,2,1)*$U$3/5</f>
        <v>7</v>
      </c>
      <c r="V23" s="12">
        <f>VLOOKUP($H23,Sheet3!$B$31:$C$35,2,1)*$V$3/5</f>
        <v>1.4</v>
      </c>
      <c r="W23" s="12">
        <f>VLOOKUP($I23,Sheet3!$B$36:$C$40,2,1)*$W$3/5</f>
        <v>3.6</v>
      </c>
      <c r="X23" s="12">
        <f>VLOOKUP($J23,Sheet3!$B$41:$C$45,2,1)*$X$3/5</f>
        <v>2</v>
      </c>
      <c r="Y23" s="12">
        <f>VLOOKUP($K23,Sheet3!$B$46:$C$50,2,1)*$Y$3/5</f>
        <v>6.4</v>
      </c>
      <c r="Z23" s="12">
        <f>VLOOKUP($L23,Sheet3!$B$51:$C$55,2,1)*$Z$3/5</f>
        <v>10</v>
      </c>
      <c r="AA23" s="12">
        <f>VLOOKUP($M23,Sheet3!$B$56:$C$60,2,1)*$AA$3/5</f>
        <v>3.6</v>
      </c>
      <c r="AB23" s="12">
        <f>VLOOKUP($N23,Sheet3!$B$61:$C$65,2,1)*$AB$3/5</f>
        <v>3.2</v>
      </c>
      <c r="AC23" s="14">
        <f t="shared" si="2"/>
        <v>66.8</v>
      </c>
      <c r="AD23" s="16" t="str">
        <f>VLOOKUP($AC23,Sheet3!$F$5:$G$8,2,1)</f>
        <v>成长</v>
      </c>
    </row>
    <row r="24" spans="1:1">
      <c r="A24" s="13"/>
    </row>
    <row r="29" spans="1:14">
      <c r="A29" s="3" t="s">
        <v>237</v>
      </c>
      <c r="B29" s="31" t="s">
        <v>10</v>
      </c>
      <c r="C29" s="31" t="s">
        <v>49</v>
      </c>
      <c r="D29" s="31" t="s">
        <v>64</v>
      </c>
      <c r="E29" s="31" t="s">
        <v>70</v>
      </c>
      <c r="F29" s="31" t="s">
        <v>72</v>
      </c>
      <c r="G29" s="31" t="s">
        <v>103</v>
      </c>
      <c r="H29" s="31" t="s">
        <v>145</v>
      </c>
      <c r="I29" s="31" t="s">
        <v>155</v>
      </c>
      <c r="J29" s="31" t="s">
        <v>157</v>
      </c>
      <c r="K29" s="31" t="s">
        <v>159</v>
      </c>
      <c r="L29" s="31" t="s">
        <v>166</v>
      </c>
      <c r="M29" s="31" t="s">
        <v>192</v>
      </c>
      <c r="N29" s="31" t="s">
        <v>236</v>
      </c>
    </row>
    <row r="30" spans="1:14">
      <c r="A30" s="9" t="s">
        <v>238</v>
      </c>
      <c r="B30" s="8">
        <v>2.1943</v>
      </c>
      <c r="C30" s="8">
        <v>0.6834</v>
      </c>
      <c r="D30" s="8">
        <v>0.6412</v>
      </c>
      <c r="E30" s="8">
        <v>1.2619</v>
      </c>
      <c r="F30" s="8">
        <v>0</v>
      </c>
      <c r="G30" s="32">
        <v>8.6182</v>
      </c>
      <c r="H30" s="6">
        <v>100.1535</v>
      </c>
      <c r="I30" s="8">
        <v>0.2675</v>
      </c>
      <c r="J30" s="8">
        <v>0.8917</v>
      </c>
      <c r="K30" s="8">
        <v>0.758</v>
      </c>
      <c r="L30" s="32">
        <v>1134.5257</v>
      </c>
      <c r="M30" s="7">
        <v>40311.5827</v>
      </c>
      <c r="N30" s="8">
        <v>-0.0466</v>
      </c>
    </row>
    <row r="31" spans="1:14">
      <c r="A31" s="9" t="s">
        <v>239</v>
      </c>
      <c r="B31" s="8">
        <v>1.3402</v>
      </c>
      <c r="C31" s="8">
        <v>0.6948</v>
      </c>
      <c r="D31" s="8">
        <v>0.6724</v>
      </c>
      <c r="E31" s="8">
        <v>0.6751</v>
      </c>
      <c r="F31" s="8">
        <v>0.0455</v>
      </c>
      <c r="G31" s="32">
        <v>4.1173</v>
      </c>
      <c r="H31" s="6">
        <v>36.1045</v>
      </c>
      <c r="I31" s="8">
        <v>0.8413</v>
      </c>
      <c r="J31" s="8">
        <v>1</v>
      </c>
      <c r="K31" s="8">
        <v>0.7778</v>
      </c>
      <c r="L31" s="32">
        <v>1233.9672</v>
      </c>
      <c r="M31" s="7">
        <v>37339.7635</v>
      </c>
      <c r="N31" s="8">
        <v>-0.0312</v>
      </c>
    </row>
    <row r="32" spans="1:14">
      <c r="A32" s="9" t="s">
        <v>240</v>
      </c>
      <c r="B32" s="8">
        <v>0.8519</v>
      </c>
      <c r="C32" s="8">
        <v>0.6094</v>
      </c>
      <c r="D32" s="8">
        <v>0.5975</v>
      </c>
      <c r="E32" s="8">
        <v>0.5186</v>
      </c>
      <c r="F32" s="8">
        <v>0</v>
      </c>
      <c r="G32" s="32">
        <v>6.9615</v>
      </c>
      <c r="H32" s="6">
        <v>68.0689</v>
      </c>
      <c r="I32" s="8">
        <v>0.4</v>
      </c>
      <c r="J32" s="8">
        <v>0.94</v>
      </c>
      <c r="K32" s="8">
        <v>0.62</v>
      </c>
      <c r="L32" s="32">
        <v>1436.9873</v>
      </c>
      <c r="M32" s="7">
        <v>29143.149</v>
      </c>
      <c r="N32" s="8">
        <v>0.0282</v>
      </c>
    </row>
    <row r="33" spans="1:14">
      <c r="A33" s="9" t="s">
        <v>241</v>
      </c>
      <c r="B33" s="8">
        <v>0.7304</v>
      </c>
      <c r="C33" s="8">
        <v>0.7539</v>
      </c>
      <c r="D33" s="8">
        <v>0.4798</v>
      </c>
      <c r="E33" s="8">
        <v>0.6767</v>
      </c>
      <c r="F33" s="8">
        <v>0.125</v>
      </c>
      <c r="G33" s="32">
        <v>8.7716</v>
      </c>
      <c r="H33" s="6">
        <v>39.5526</v>
      </c>
      <c r="I33" s="8">
        <v>0.8041</v>
      </c>
      <c r="J33" s="8">
        <v>0.9588</v>
      </c>
      <c r="K33" s="8">
        <v>0.7526</v>
      </c>
      <c r="L33" s="32">
        <v>1300.279</v>
      </c>
      <c r="M33" s="7">
        <v>33526.0007</v>
      </c>
      <c r="N33" s="8">
        <v>0.0551</v>
      </c>
    </row>
    <row r="34" spans="1:14">
      <c r="A34" s="9" t="s">
        <v>242</v>
      </c>
      <c r="B34" s="8">
        <v>0.7551</v>
      </c>
      <c r="C34" s="8">
        <v>0.8574</v>
      </c>
      <c r="D34" s="8">
        <v>0.47</v>
      </c>
      <c r="E34" s="8">
        <v>0.5723</v>
      </c>
      <c r="F34" s="8">
        <v>0</v>
      </c>
      <c r="G34" s="32">
        <v>8.5775</v>
      </c>
      <c r="H34" s="6">
        <v>41.6701</v>
      </c>
      <c r="I34" s="8">
        <v>0.693</v>
      </c>
      <c r="J34" s="8">
        <v>0.9474</v>
      </c>
      <c r="K34" s="8">
        <v>0.6579</v>
      </c>
      <c r="L34" s="32">
        <v>980.7796</v>
      </c>
      <c r="M34" s="7">
        <v>29954.1432</v>
      </c>
      <c r="N34" s="8">
        <v>0.0462</v>
      </c>
    </row>
    <row r="35" spans="1:14">
      <c r="A35" s="9" t="s">
        <v>243</v>
      </c>
      <c r="B35" s="8">
        <v>0.668</v>
      </c>
      <c r="C35" s="8">
        <v>1.8389</v>
      </c>
      <c r="D35" s="8">
        <v>0.3736</v>
      </c>
      <c r="E35" s="8">
        <v>0.8763</v>
      </c>
      <c r="F35" s="8">
        <v>0.1667</v>
      </c>
      <c r="G35" s="32">
        <v>6.6737</v>
      </c>
      <c r="H35" s="6">
        <v>55.322</v>
      </c>
      <c r="I35" s="8">
        <v>0.2009</v>
      </c>
      <c r="J35" s="8">
        <v>0.9643</v>
      </c>
      <c r="K35" s="8">
        <v>0.7768</v>
      </c>
      <c r="L35" s="32">
        <v>1473.841</v>
      </c>
      <c r="M35" s="7">
        <v>42563.532</v>
      </c>
      <c r="N35" s="8">
        <v>0.0917</v>
      </c>
    </row>
    <row r="36" spans="1:14">
      <c r="A36" s="9" t="s">
        <v>244</v>
      </c>
      <c r="B36" s="8">
        <v>0.4803</v>
      </c>
      <c r="C36" s="8">
        <v>0.875</v>
      </c>
      <c r="D36" s="8">
        <v>0.4639</v>
      </c>
      <c r="E36" s="8">
        <v>0.58</v>
      </c>
      <c r="F36" s="8">
        <v>0</v>
      </c>
      <c r="G36" s="32">
        <v>6.0208</v>
      </c>
      <c r="H36" s="6">
        <v>50.8141</v>
      </c>
      <c r="I36" s="8">
        <v>0.7843</v>
      </c>
      <c r="J36" s="8">
        <v>0.9706</v>
      </c>
      <c r="K36" s="8">
        <v>0.7353</v>
      </c>
      <c r="L36" s="32">
        <v>1339.3805</v>
      </c>
      <c r="M36" s="7">
        <v>37498.3173</v>
      </c>
      <c r="N36" s="8">
        <v>0.1295</v>
      </c>
    </row>
    <row r="37" spans="1:14">
      <c r="A37" s="9" t="s">
        <v>245</v>
      </c>
      <c r="B37" s="8">
        <v>0.598</v>
      </c>
      <c r="C37" s="8">
        <v>1.3337</v>
      </c>
      <c r="D37" s="8">
        <v>0.435</v>
      </c>
      <c r="E37" s="8">
        <v>0.526</v>
      </c>
      <c r="F37" s="8">
        <v>0</v>
      </c>
      <c r="G37" s="32">
        <v>7.9693</v>
      </c>
      <c r="H37" s="6">
        <v>36.0388</v>
      </c>
      <c r="I37" s="8">
        <v>0.0803</v>
      </c>
      <c r="J37" s="8">
        <v>1</v>
      </c>
      <c r="K37" s="8">
        <v>0.854</v>
      </c>
      <c r="L37" s="32">
        <v>2298.4483</v>
      </c>
      <c r="M37" s="7">
        <v>146304.0833</v>
      </c>
      <c r="N37" s="8">
        <v>0.097</v>
      </c>
    </row>
    <row r="38" spans="1:14">
      <c r="A38" s="9" t="s">
        <v>246</v>
      </c>
      <c r="B38" s="8">
        <v>0.6951</v>
      </c>
      <c r="C38" s="8">
        <v>0.7643</v>
      </c>
      <c r="D38" s="8">
        <v>0.0247</v>
      </c>
      <c r="E38" s="8">
        <v>0.5181</v>
      </c>
      <c r="F38" s="8">
        <v>0</v>
      </c>
      <c r="G38" s="32">
        <v>4.0053</v>
      </c>
      <c r="H38" s="6">
        <v>32.3042</v>
      </c>
      <c r="I38" s="8">
        <v>0</v>
      </c>
      <c r="J38" s="8">
        <v>1</v>
      </c>
      <c r="K38" s="8">
        <v>0.8846</v>
      </c>
      <c r="L38" s="32">
        <v>1111.9712</v>
      </c>
      <c r="M38" s="7">
        <v>36075.1343</v>
      </c>
      <c r="N38" s="8">
        <v>0.1211</v>
      </c>
    </row>
    <row r="39" spans="1:14">
      <c r="A39" s="9" t="s">
        <v>247</v>
      </c>
      <c r="B39" s="8">
        <v>0.8582</v>
      </c>
      <c r="C39" s="8">
        <v>1.3074</v>
      </c>
      <c r="D39" s="8">
        <v>0.641</v>
      </c>
      <c r="E39" s="8">
        <v>1.1781</v>
      </c>
      <c r="F39" s="8">
        <v>0.0588</v>
      </c>
      <c r="G39" s="32">
        <v>4.0439</v>
      </c>
      <c r="H39" s="6">
        <v>30.2811</v>
      </c>
      <c r="I39" s="8">
        <v>1</v>
      </c>
      <c r="J39" s="8">
        <v>1</v>
      </c>
      <c r="K39" s="8">
        <v>0.7839</v>
      </c>
      <c r="L39" s="32">
        <v>1355.228</v>
      </c>
      <c r="M39" s="7">
        <v>35065.7427</v>
      </c>
      <c r="N39" s="8">
        <v>0.0093</v>
      </c>
    </row>
    <row r="40" spans="1:14">
      <c r="A40" s="9" t="s">
        <v>248</v>
      </c>
      <c r="B40" s="8">
        <v>1.1099</v>
      </c>
      <c r="C40" s="8">
        <v>0.6554</v>
      </c>
      <c r="D40" s="8">
        <v>0.4083</v>
      </c>
      <c r="E40" s="8">
        <v>0.4539</v>
      </c>
      <c r="F40" s="8">
        <v>0</v>
      </c>
      <c r="G40" s="32">
        <v>11.2951</v>
      </c>
      <c r="H40" s="6">
        <v>68.0366</v>
      </c>
      <c r="I40" s="8">
        <v>0.878</v>
      </c>
      <c r="J40" s="8">
        <v>1</v>
      </c>
      <c r="K40" s="8">
        <v>0.9756</v>
      </c>
      <c r="L40" s="32">
        <v>1406.9572</v>
      </c>
      <c r="M40" s="7">
        <v>23844.2832</v>
      </c>
      <c r="N40" s="8">
        <v>-0.0096</v>
      </c>
    </row>
    <row r="41" spans="1:14">
      <c r="A41" s="9" t="s">
        <v>249</v>
      </c>
      <c r="B41" s="8">
        <v>4.7778</v>
      </c>
      <c r="C41" s="8">
        <v>3.0576</v>
      </c>
      <c r="D41" s="8">
        <v>0.0386</v>
      </c>
      <c r="E41" s="8">
        <v>8.6187</v>
      </c>
      <c r="F41" s="8">
        <v>0.125</v>
      </c>
      <c r="G41" s="32">
        <v>7.419</v>
      </c>
      <c r="H41" s="6">
        <v>26.2872</v>
      </c>
      <c r="I41" s="8">
        <v>1</v>
      </c>
      <c r="J41" s="8">
        <v>0.9528</v>
      </c>
      <c r="K41" s="8">
        <v>0.3145</v>
      </c>
      <c r="L41" s="32">
        <v>1183.5543</v>
      </c>
      <c r="M41" s="7">
        <v>50121.6014</v>
      </c>
      <c r="N41" s="8">
        <v>-0.105</v>
      </c>
    </row>
    <row r="42" spans="1:14">
      <c r="A42" s="9" t="s">
        <v>250</v>
      </c>
      <c r="B42" s="8">
        <v>1.6333</v>
      </c>
      <c r="C42" s="8">
        <v>0.6512</v>
      </c>
      <c r="D42" s="8">
        <v>0.448</v>
      </c>
      <c r="E42" s="8">
        <v>0.4838</v>
      </c>
      <c r="F42" s="8">
        <v>0.0667</v>
      </c>
      <c r="G42" s="32">
        <v>6.8476</v>
      </c>
      <c r="H42" s="6">
        <v>52.2355</v>
      </c>
      <c r="I42" s="8">
        <v>0</v>
      </c>
      <c r="J42" s="8">
        <v>1</v>
      </c>
      <c r="K42" s="8">
        <v>0.5161</v>
      </c>
      <c r="L42" s="32">
        <v>1326.1194</v>
      </c>
      <c r="M42" s="7">
        <v>20399.1539</v>
      </c>
      <c r="N42" s="8">
        <v>-0.0607</v>
      </c>
    </row>
    <row r="43" spans="1:14">
      <c r="A43" s="9" t="s">
        <v>251</v>
      </c>
      <c r="B43" s="8">
        <v>0.9104</v>
      </c>
      <c r="C43" s="8">
        <v>0.7311</v>
      </c>
      <c r="D43" s="8">
        <v>0.4451</v>
      </c>
      <c r="E43" s="8">
        <v>0.2966</v>
      </c>
      <c r="F43" s="8">
        <v>0.0968</v>
      </c>
      <c r="G43" s="32">
        <v>11.4148</v>
      </c>
      <c r="H43" s="6">
        <v>30.2422</v>
      </c>
      <c r="I43" s="8">
        <v>0.227</v>
      </c>
      <c r="J43" s="8">
        <v>0.6879</v>
      </c>
      <c r="K43" s="8">
        <v>0.3617</v>
      </c>
      <c r="L43" s="32">
        <v>1227.7889</v>
      </c>
      <c r="M43" s="7">
        <v>41842.4514</v>
      </c>
      <c r="N43" s="8">
        <v>0.0135</v>
      </c>
    </row>
    <row r="44" spans="1:14">
      <c r="A44" s="9" t="s">
        <v>252</v>
      </c>
      <c r="B44" s="8">
        <v>0.9257</v>
      </c>
      <c r="C44" s="8">
        <v>1.4335</v>
      </c>
      <c r="D44" s="8">
        <v>0.4207</v>
      </c>
      <c r="E44" s="8">
        <v>0.5109</v>
      </c>
      <c r="F44" s="8">
        <v>0.05</v>
      </c>
      <c r="G44" s="32">
        <v>8.0248</v>
      </c>
      <c r="H44" s="6">
        <v>48.2321</v>
      </c>
      <c r="I44" s="8">
        <v>0.1008</v>
      </c>
      <c r="J44" s="8">
        <v>0.7984</v>
      </c>
      <c r="K44" s="8">
        <v>0.5116</v>
      </c>
      <c r="L44" s="32">
        <v>1841.0339</v>
      </c>
      <c r="M44" s="7">
        <v>66283.3011</v>
      </c>
      <c r="N44" s="8">
        <v>0.0275</v>
      </c>
    </row>
    <row r="45" spans="1:14">
      <c r="A45" s="9" t="s">
        <v>253</v>
      </c>
      <c r="B45" s="8">
        <v>0.2422</v>
      </c>
      <c r="C45" s="8">
        <v>1.7198</v>
      </c>
      <c r="D45" s="8">
        <v>0.5124</v>
      </c>
      <c r="E45" s="8">
        <v>0.1371</v>
      </c>
      <c r="F45" s="8">
        <v>0</v>
      </c>
      <c r="G45" s="32">
        <v>2.5746</v>
      </c>
      <c r="H45" s="6">
        <v>30.9015</v>
      </c>
      <c r="I45" s="8">
        <v>0.8082</v>
      </c>
      <c r="J45" s="8">
        <v>0.7808</v>
      </c>
      <c r="K45" s="8">
        <v>0.6164</v>
      </c>
      <c r="L45" s="32">
        <v>1515.8997</v>
      </c>
      <c r="M45" s="7">
        <v>58097.438</v>
      </c>
      <c r="N45" s="8">
        <v>0.2638</v>
      </c>
    </row>
    <row r="46" spans="1:14">
      <c r="A46" s="9" t="s">
        <v>254</v>
      </c>
      <c r="B46" s="8">
        <v>0.7556</v>
      </c>
      <c r="C46" s="8">
        <v>0.5651</v>
      </c>
      <c r="D46" s="8">
        <v>0.6074</v>
      </c>
      <c r="E46" s="8">
        <v>0.3768</v>
      </c>
      <c r="F46" s="8">
        <v>0</v>
      </c>
      <c r="G46" s="32">
        <v>6.8</v>
      </c>
      <c r="H46" s="6">
        <v>58.8914</v>
      </c>
      <c r="I46" s="8">
        <v>0.0112</v>
      </c>
      <c r="J46" s="8">
        <v>0.9101</v>
      </c>
      <c r="K46" s="8">
        <v>0.8315</v>
      </c>
      <c r="L46" s="32">
        <v>1162.3322</v>
      </c>
      <c r="M46" s="7">
        <v>39769.3333</v>
      </c>
      <c r="N46" s="8">
        <v>0.0588</v>
      </c>
    </row>
    <row r="47" spans="1:14">
      <c r="A47" s="9" t="s">
        <v>255</v>
      </c>
      <c r="B47" s="8">
        <v>0.7284</v>
      </c>
      <c r="C47" s="8">
        <v>0.809</v>
      </c>
      <c r="D47" s="8">
        <v>0.7192</v>
      </c>
      <c r="E47" s="8">
        <v>0.408</v>
      </c>
      <c r="F47" s="8">
        <v>0</v>
      </c>
      <c r="G47" s="32">
        <v>8.9103</v>
      </c>
      <c r="H47" s="6">
        <v>67.8227</v>
      </c>
      <c r="I47" s="8">
        <v>0</v>
      </c>
      <c r="J47" s="8">
        <v>0.8347</v>
      </c>
      <c r="K47" s="8">
        <v>0.4215</v>
      </c>
      <c r="L47" s="32">
        <v>1290.3687</v>
      </c>
      <c r="M47" s="7">
        <v>20558.4657</v>
      </c>
      <c r="N47" s="8">
        <v>0.0595</v>
      </c>
    </row>
    <row r="48" spans="1:14">
      <c r="A48" s="9" t="s">
        <v>256</v>
      </c>
      <c r="B48" s="8">
        <v>0.5848</v>
      </c>
      <c r="C48" s="8">
        <v>0.6646</v>
      </c>
      <c r="D48" s="8">
        <v>0.3551</v>
      </c>
      <c r="E48" s="8">
        <v>0.3765</v>
      </c>
      <c r="F48" s="8">
        <v>0</v>
      </c>
      <c r="G48" s="32">
        <v>10.25</v>
      </c>
      <c r="H48" s="6">
        <v>98.9414</v>
      </c>
      <c r="I48" s="8">
        <v>0</v>
      </c>
      <c r="J48" s="8">
        <v>0.9032</v>
      </c>
      <c r="K48" s="8">
        <v>0.9355</v>
      </c>
      <c r="L48" s="32">
        <v>1335.6069</v>
      </c>
      <c r="M48" s="7">
        <v>64259.6971</v>
      </c>
      <c r="N48" s="8">
        <v>0.119</v>
      </c>
    </row>
    <row r="49" spans="1:14">
      <c r="A49" s="9" t="s">
        <v>257</v>
      </c>
      <c r="B49" s="8">
        <v>1.0207</v>
      </c>
      <c r="C49" s="8">
        <v>1.7208</v>
      </c>
      <c r="D49" s="8">
        <v>0.4726</v>
      </c>
      <c r="E49" s="8">
        <v>0.4516</v>
      </c>
      <c r="F49" s="8">
        <v>0.0455</v>
      </c>
      <c r="G49" s="32">
        <v>14.988</v>
      </c>
      <c r="H49" s="6">
        <v>94.3502</v>
      </c>
      <c r="I49" s="8">
        <v>0</v>
      </c>
      <c r="J49" s="8">
        <v>1</v>
      </c>
      <c r="K49" s="8">
        <v>0.625</v>
      </c>
      <c r="L49" s="32">
        <v>1706.4781</v>
      </c>
      <c r="M49" s="7">
        <v>65916.545</v>
      </c>
      <c r="N49" s="8">
        <v>0.0269</v>
      </c>
    </row>
  </sheetData>
  <mergeCells count="2">
    <mergeCell ref="B1:N1"/>
    <mergeCell ref="P1:AB1"/>
  </mergeCells>
  <conditionalFormatting sqref="AD4:AD23">
    <cfRule type="containsText" dxfId="7" priority="1" operator="between" text="预警">
      <formula>NOT(ISERROR(SEARCH("预警",AD4)))</formula>
    </cfRule>
    <cfRule type="containsText" dxfId="6" priority="2" operator="between" text="成长">
      <formula>NOT(ISERROR(SEARCH("成长",AD4)))</formula>
    </cfRule>
    <cfRule type="containsText" dxfId="5" priority="3" operator="between" text="健康">
      <formula>NOT(ISERROR(SEARCH("健康",AD4)))</formula>
    </cfRule>
    <cfRule type="containsText" dxfId="4" priority="4" operator="between" text="优秀">
      <formula>NOT(ISERROR(SEARCH("优秀",AD4)))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9"/>
  <sheetViews>
    <sheetView zoomScale="80" zoomScaleNormal="80" workbookViewId="0">
      <selection activeCell="A1" sqref="A1:AD23"/>
    </sheetView>
  </sheetViews>
  <sheetFormatPr defaultColWidth="9" defaultRowHeight="16.5"/>
  <cols>
    <col min="1" max="1" width="13.75" style="1" customWidth="1"/>
    <col min="2" max="14" width="9" style="1" customWidth="1"/>
    <col min="15" max="15" width="1.625" style="1" customWidth="1"/>
    <col min="16" max="28" width="9" style="1" customWidth="1"/>
    <col min="29" max="16384" width="9" style="1"/>
  </cols>
  <sheetData>
    <row r="1" spans="1:28">
      <c r="A1" s="1" t="s">
        <v>272</v>
      </c>
      <c r="B1" s="2" t="s">
        <v>263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" t="s">
        <v>264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66" spans="1:30">
      <c r="A2" s="3" t="s">
        <v>237</v>
      </c>
      <c r="B2" s="4" t="s">
        <v>103</v>
      </c>
      <c r="C2" s="4" t="s">
        <v>192</v>
      </c>
      <c r="D2" s="4" t="s">
        <v>64</v>
      </c>
      <c r="E2" s="4" t="s">
        <v>166</v>
      </c>
      <c r="F2" s="4" t="s">
        <v>159</v>
      </c>
      <c r="G2" s="4" t="s">
        <v>157</v>
      </c>
      <c r="H2" s="4" t="s">
        <v>155</v>
      </c>
      <c r="I2" s="4" t="s">
        <v>72</v>
      </c>
      <c r="J2" s="4" t="s">
        <v>145</v>
      </c>
      <c r="K2" s="4" t="s">
        <v>70</v>
      </c>
      <c r="L2" s="4" t="s">
        <v>49</v>
      </c>
      <c r="M2" s="4" t="s">
        <v>10</v>
      </c>
      <c r="N2" s="4" t="s">
        <v>236</v>
      </c>
      <c r="P2" s="10" t="s">
        <v>103</v>
      </c>
      <c r="Q2" s="10" t="s">
        <v>192</v>
      </c>
      <c r="R2" s="10" t="s">
        <v>64</v>
      </c>
      <c r="S2" s="10" t="s">
        <v>166</v>
      </c>
      <c r="T2" s="10" t="s">
        <v>159</v>
      </c>
      <c r="U2" s="10" t="s">
        <v>157</v>
      </c>
      <c r="V2" s="10" t="s">
        <v>155</v>
      </c>
      <c r="W2" s="10" t="s">
        <v>72</v>
      </c>
      <c r="X2" s="10" t="s">
        <v>145</v>
      </c>
      <c r="Y2" s="10" t="s">
        <v>70</v>
      </c>
      <c r="Z2" s="10" t="s">
        <v>49</v>
      </c>
      <c r="AA2" s="10" t="s">
        <v>10</v>
      </c>
      <c r="AB2" s="10" t="s">
        <v>236</v>
      </c>
      <c r="AC2" s="13" t="s">
        <v>265</v>
      </c>
      <c r="AD2" s="13" t="s">
        <v>266</v>
      </c>
    </row>
    <row r="3" spans="1:28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P3" s="11">
        <v>7</v>
      </c>
      <c r="Q3" s="11">
        <v>8</v>
      </c>
      <c r="R3" s="11">
        <v>6</v>
      </c>
      <c r="S3" s="11">
        <v>7</v>
      </c>
      <c r="T3" s="11">
        <v>7</v>
      </c>
      <c r="U3" s="11">
        <v>7</v>
      </c>
      <c r="V3" s="11">
        <v>7</v>
      </c>
      <c r="W3" s="11">
        <v>6</v>
      </c>
      <c r="X3" s="11">
        <v>10</v>
      </c>
      <c r="Y3" s="11">
        <v>8</v>
      </c>
      <c r="Z3" s="11">
        <v>10</v>
      </c>
      <c r="AA3" s="11">
        <v>9</v>
      </c>
      <c r="AB3" s="11">
        <v>8</v>
      </c>
    </row>
    <row r="4" spans="1:31">
      <c r="A4" s="5" t="s">
        <v>238</v>
      </c>
      <c r="B4" s="6">
        <f>INDEX($B$30:$N$49,MATCH($A4,$A$30:$A$49,),MATCH(B$2,$B$29:$N$29,))</f>
        <v>3.6754</v>
      </c>
      <c r="C4" s="7">
        <f t="shared" ref="C4:N19" si="0">INDEX($B$30:$N$49,MATCH($A4,$A$30:$A$49,),MATCH(C$2,$B$29:$N$29,))</f>
        <v>40590.638</v>
      </c>
      <c r="D4" s="8">
        <f t="shared" si="0"/>
        <v>0.6257</v>
      </c>
      <c r="E4" s="7">
        <f t="shared" si="0"/>
        <v>1258.9707</v>
      </c>
      <c r="F4" s="8">
        <f t="shared" si="0"/>
        <v>0.5655</v>
      </c>
      <c r="G4" s="8">
        <f t="shared" si="0"/>
        <v>0.9793</v>
      </c>
      <c r="H4" s="8">
        <f t="shared" si="0"/>
        <v>0.3172</v>
      </c>
      <c r="I4" s="8">
        <f t="shared" si="0"/>
        <v>0</v>
      </c>
      <c r="J4" s="6">
        <f t="shared" si="0"/>
        <v>83.6381</v>
      </c>
      <c r="K4" s="8">
        <f t="shared" si="0"/>
        <v>1.314</v>
      </c>
      <c r="L4" s="8">
        <f t="shared" si="0"/>
        <v>0.7384</v>
      </c>
      <c r="M4" s="8">
        <f t="shared" si="0"/>
        <v>2.0519</v>
      </c>
      <c r="N4" s="8">
        <f t="shared" si="0"/>
        <v>-0.0305</v>
      </c>
      <c r="P4" s="12">
        <f>VLOOKUP($B4,Sheet3!$B$1:$C$5,2,1)*$P$3/5</f>
        <v>1.4</v>
      </c>
      <c r="Q4" s="12">
        <f>VLOOKUP($C4,Sheet3!$B$6:$C$10,2,1)*$Q$3/5</f>
        <v>6.4</v>
      </c>
      <c r="R4" s="12">
        <f>VLOOKUP($D4,Sheet3!$B$11:$C$15,2,1)*$R$3/5</f>
        <v>3.6</v>
      </c>
      <c r="S4" s="12">
        <f>VLOOKUP($E4,Sheet3!$B$16:$C$20,2,1)*$S$3/5</f>
        <v>2.8</v>
      </c>
      <c r="T4" s="12">
        <f>VLOOKUP($F4,Sheet3!$B$21:$C$25,2,1)*$T$3/5</f>
        <v>2.8</v>
      </c>
      <c r="U4" s="12">
        <f>VLOOKUP($G4,Sheet3!$B$26:$C$30,2,1)*$U$3/5</f>
        <v>7</v>
      </c>
      <c r="V4" s="12">
        <f>VLOOKUP($H4,Sheet3!$B$31:$C$35,2,1)*$V$3/5</f>
        <v>2.8</v>
      </c>
      <c r="W4" s="12">
        <f>VLOOKUP($I4,Sheet3!$B$36:$C$40,2,1)*$W$3/5</f>
        <v>6</v>
      </c>
      <c r="X4" s="12">
        <f>VLOOKUP($J4,Sheet3!$B$41:$C$45,2,1)*$X$3/5</f>
        <v>2</v>
      </c>
      <c r="Y4" s="12">
        <f>VLOOKUP($K4,Sheet3!$B$46:$C$50,2,1)*$Y$3/5</f>
        <v>8</v>
      </c>
      <c r="Z4" s="12">
        <f>VLOOKUP($L4,Sheet3!$B$51:$C$55,2,1)*$Z$3/5</f>
        <v>4</v>
      </c>
      <c r="AA4" s="12">
        <f>VLOOKUP($M4,Sheet3!$B$56:$C$60,2,1)*$AA$3/5</f>
        <v>1.8</v>
      </c>
      <c r="AB4" s="12">
        <f>VLOOKUP($N4,Sheet3!$B$61:$C$65,2,1)*$AB$3/5</f>
        <v>1.6</v>
      </c>
      <c r="AC4" s="14">
        <f>SUM(P4:AB4)</f>
        <v>50.2</v>
      </c>
      <c r="AD4" s="15" t="str">
        <f>VLOOKUP(AC4,Sheet3!$F$5:$G$8,2,1)</f>
        <v>预警</v>
      </c>
      <c r="AE4" s="1">
        <f>RANK(AC4,$AC$4:$AC$23)</f>
        <v>19</v>
      </c>
    </row>
    <row r="5" spans="1:31">
      <c r="A5" s="9" t="s">
        <v>239</v>
      </c>
      <c r="B5" s="6">
        <f t="shared" ref="B5:N23" si="1">INDEX($B$30:$N$49,MATCH($A5,$A$30:$A$49,),MATCH(B$2,$B$29:$N$29,))</f>
        <v>4.766</v>
      </c>
      <c r="C5" s="7">
        <f t="shared" si="0"/>
        <v>42159.1474</v>
      </c>
      <c r="D5" s="8">
        <f t="shared" si="0"/>
        <v>0.647</v>
      </c>
      <c r="E5" s="7">
        <f t="shared" si="0"/>
        <v>1348.7088</v>
      </c>
      <c r="F5" s="8">
        <f t="shared" si="0"/>
        <v>0.8169</v>
      </c>
      <c r="G5" s="8">
        <f t="shared" si="0"/>
        <v>0.9507</v>
      </c>
      <c r="H5" s="8">
        <f t="shared" si="0"/>
        <v>0.6268</v>
      </c>
      <c r="I5" s="8">
        <f t="shared" si="0"/>
        <v>0.05</v>
      </c>
      <c r="J5" s="6">
        <f t="shared" si="0"/>
        <v>37.1727</v>
      </c>
      <c r="K5" s="8">
        <f t="shared" si="0"/>
        <v>0.6323</v>
      </c>
      <c r="L5" s="8">
        <f t="shared" si="0"/>
        <v>0.778</v>
      </c>
      <c r="M5" s="8">
        <f t="shared" si="0"/>
        <v>1.1938</v>
      </c>
      <c r="N5" s="8">
        <f t="shared" si="0"/>
        <v>-0.0197</v>
      </c>
      <c r="P5" s="12">
        <f>VLOOKUP($B5,Sheet3!$B$1:$C$5,2,1)*$P$3/5</f>
        <v>2.8</v>
      </c>
      <c r="Q5" s="12">
        <f>VLOOKUP($C5,Sheet3!$B$6:$C$10,2,1)*$Q$3/5</f>
        <v>6.4</v>
      </c>
      <c r="R5" s="12">
        <f>VLOOKUP($D5,Sheet3!$B$11:$C$15,2,1)*$R$3/5</f>
        <v>3.6</v>
      </c>
      <c r="S5" s="12">
        <f>VLOOKUP($E5,Sheet3!$B$16:$C$20,2,1)*$S$3/5</f>
        <v>4.2</v>
      </c>
      <c r="T5" s="12">
        <f>VLOOKUP($F5,Sheet3!$B$21:$C$25,2,1)*$T$3/5</f>
        <v>5.6</v>
      </c>
      <c r="U5" s="12">
        <f>VLOOKUP($G5,Sheet3!$B$26:$C$30,2,1)*$U$3/5</f>
        <v>7</v>
      </c>
      <c r="V5" s="12">
        <f>VLOOKUP($H5,Sheet3!$B$31:$C$35,2,1)*$V$3/5</f>
        <v>7</v>
      </c>
      <c r="W5" s="12">
        <f>VLOOKUP($I5,Sheet3!$B$36:$C$40,2,1)*$W$3/5</f>
        <v>3.6</v>
      </c>
      <c r="X5" s="12">
        <f>VLOOKUP($J5,Sheet3!$B$41:$C$45,2,1)*$X$3/5</f>
        <v>10</v>
      </c>
      <c r="Y5" s="12">
        <f>VLOOKUP($K5,Sheet3!$B$46:$C$50,2,1)*$Y$3/5</f>
        <v>8</v>
      </c>
      <c r="Z5" s="12">
        <f>VLOOKUP($L5,Sheet3!$B$51:$C$55,2,1)*$Z$3/5</f>
        <v>6</v>
      </c>
      <c r="AA5" s="12">
        <f>VLOOKUP($M5,Sheet3!$B$56:$C$60,2,1)*$AA$3/5</f>
        <v>1.8</v>
      </c>
      <c r="AB5" s="12">
        <f>VLOOKUP($N5,Sheet3!$B$61:$C$65,2,1)*$AB$3/5</f>
        <v>1.6</v>
      </c>
      <c r="AC5" s="14">
        <f t="shared" ref="AC5:AC23" si="2">SUM(P5:AB5)</f>
        <v>67.6</v>
      </c>
      <c r="AD5" s="15" t="str">
        <f>VLOOKUP(AC5,Sheet3!$F$5:$G$8,2,1)</f>
        <v>成长</v>
      </c>
      <c r="AE5" s="1">
        <f t="shared" ref="AE5:AE23" si="3">RANK(AC5,$AC$4:$AC$23)</f>
        <v>11</v>
      </c>
    </row>
    <row r="6" spans="1:31">
      <c r="A6" s="9" t="s">
        <v>240</v>
      </c>
      <c r="B6" s="6">
        <f t="shared" si="1"/>
        <v>8.7538</v>
      </c>
      <c r="C6" s="7">
        <f t="shared" si="0"/>
        <v>39973.872</v>
      </c>
      <c r="D6" s="8">
        <f t="shared" si="0"/>
        <v>0.6081</v>
      </c>
      <c r="E6" s="7">
        <f t="shared" si="0"/>
        <v>1620.7246</v>
      </c>
      <c r="F6" s="8">
        <f t="shared" si="0"/>
        <v>0.4714</v>
      </c>
      <c r="G6" s="8">
        <f t="shared" si="0"/>
        <v>1</v>
      </c>
      <c r="H6" s="8">
        <f t="shared" si="0"/>
        <v>0.4429</v>
      </c>
      <c r="I6" s="8">
        <f t="shared" si="0"/>
        <v>0.2</v>
      </c>
      <c r="J6" s="6">
        <f t="shared" si="0"/>
        <v>60.3244</v>
      </c>
      <c r="K6" s="8">
        <f t="shared" si="0"/>
        <v>0.5024</v>
      </c>
      <c r="L6" s="8">
        <f t="shared" si="0"/>
        <v>0.7699</v>
      </c>
      <c r="M6" s="8">
        <f t="shared" si="0"/>
        <v>0.6936</v>
      </c>
      <c r="N6" s="8">
        <f t="shared" si="0"/>
        <v>0.0633</v>
      </c>
      <c r="P6" s="12">
        <f>VLOOKUP($B6,Sheet3!$B$1:$C$5,2,1)*$P$3/5</f>
        <v>7</v>
      </c>
      <c r="Q6" s="12">
        <f>VLOOKUP($C6,Sheet3!$B$6:$C$10,2,1)*$Q$3/5</f>
        <v>6.4</v>
      </c>
      <c r="R6" s="12">
        <f>VLOOKUP($D6,Sheet3!$B$11:$C$15,2,1)*$R$3/5</f>
        <v>3.6</v>
      </c>
      <c r="S6" s="12">
        <f>VLOOKUP($E6,Sheet3!$B$16:$C$20,2,1)*$S$3/5</f>
        <v>5.6</v>
      </c>
      <c r="T6" s="12">
        <f>VLOOKUP($F6,Sheet3!$B$21:$C$25,2,1)*$T$3/5</f>
        <v>1.4</v>
      </c>
      <c r="U6" s="12">
        <f>VLOOKUP($G6,Sheet3!$B$26:$C$30,2,1)*$U$3/5</f>
        <v>7</v>
      </c>
      <c r="V6" s="12">
        <f>VLOOKUP($H6,Sheet3!$B$31:$C$35,2,1)*$V$3/5</f>
        <v>4.2</v>
      </c>
      <c r="W6" s="12">
        <f>VLOOKUP($I6,Sheet3!$B$36:$C$40,2,1)*$W$3/5</f>
        <v>1.2</v>
      </c>
      <c r="X6" s="12">
        <f>VLOOKUP($J6,Sheet3!$B$41:$C$45,2,1)*$X$3/5</f>
        <v>6</v>
      </c>
      <c r="Y6" s="12">
        <f>VLOOKUP($K6,Sheet3!$B$46:$C$50,2,1)*$Y$3/5</f>
        <v>6.4</v>
      </c>
      <c r="Z6" s="12">
        <f>VLOOKUP($L6,Sheet3!$B$51:$C$55,2,1)*$Z$3/5</f>
        <v>6</v>
      </c>
      <c r="AA6" s="12">
        <f>VLOOKUP($M6,Sheet3!$B$56:$C$60,2,1)*$AA$3/5</f>
        <v>7.2</v>
      </c>
      <c r="AB6" s="12">
        <f>VLOOKUP($N6,Sheet3!$B$61:$C$65,2,1)*$AB$3/5</f>
        <v>4.8</v>
      </c>
      <c r="AC6" s="14">
        <f t="shared" si="2"/>
        <v>66.8</v>
      </c>
      <c r="AD6" s="15" t="str">
        <f>VLOOKUP(AC6,Sheet3!$F$5:$G$8,2,1)</f>
        <v>成长</v>
      </c>
      <c r="AE6" s="1">
        <f t="shared" si="3"/>
        <v>12</v>
      </c>
    </row>
    <row r="7" spans="1:31">
      <c r="A7" s="5" t="s">
        <v>241</v>
      </c>
      <c r="B7" s="6">
        <f t="shared" si="1"/>
        <v>12.088</v>
      </c>
      <c r="C7" s="7">
        <f t="shared" si="0"/>
        <v>40087.3933</v>
      </c>
      <c r="D7" s="8">
        <f t="shared" si="0"/>
        <v>0.4752</v>
      </c>
      <c r="E7" s="7">
        <f t="shared" si="0"/>
        <v>1627.5659</v>
      </c>
      <c r="F7" s="8">
        <f t="shared" si="0"/>
        <v>0.6986</v>
      </c>
      <c r="G7" s="8">
        <f t="shared" si="0"/>
        <v>0.863</v>
      </c>
      <c r="H7" s="8">
        <f t="shared" si="0"/>
        <v>0.8082</v>
      </c>
      <c r="I7" s="8">
        <f t="shared" si="0"/>
        <v>0</v>
      </c>
      <c r="J7" s="6">
        <f t="shared" si="0"/>
        <v>61.5282</v>
      </c>
      <c r="K7" s="8">
        <f t="shared" si="0"/>
        <v>0.4537</v>
      </c>
      <c r="L7" s="8">
        <f t="shared" si="0"/>
        <v>0.9143</v>
      </c>
      <c r="M7" s="8">
        <f t="shared" si="0"/>
        <v>0.7696</v>
      </c>
      <c r="N7" s="8">
        <f t="shared" si="0"/>
        <v>0.039</v>
      </c>
      <c r="P7" s="12">
        <f>VLOOKUP($B7,Sheet3!$B$1:$C$5,2,1)*$P$3/5</f>
        <v>7</v>
      </c>
      <c r="Q7" s="12">
        <f>VLOOKUP($C7,Sheet3!$B$6:$C$10,2,1)*$Q$3/5</f>
        <v>6.4</v>
      </c>
      <c r="R7" s="12">
        <f>VLOOKUP($D7,Sheet3!$B$11:$C$15,2,1)*$R$3/5</f>
        <v>4.8</v>
      </c>
      <c r="S7" s="12">
        <f>VLOOKUP($E7,Sheet3!$B$16:$C$20,2,1)*$S$3/5</f>
        <v>5.6</v>
      </c>
      <c r="T7" s="12">
        <f>VLOOKUP($F7,Sheet3!$B$21:$C$25,2,1)*$T$3/5</f>
        <v>4.2</v>
      </c>
      <c r="U7" s="12">
        <f>VLOOKUP($G7,Sheet3!$B$26:$C$30,2,1)*$U$3/5</f>
        <v>4.2</v>
      </c>
      <c r="V7" s="12">
        <f>VLOOKUP($H7,Sheet3!$B$31:$C$35,2,1)*$V$3/5</f>
        <v>7</v>
      </c>
      <c r="W7" s="12">
        <f>VLOOKUP($I7,Sheet3!$B$36:$C$40,2,1)*$W$3/5</f>
        <v>6</v>
      </c>
      <c r="X7" s="12">
        <f>VLOOKUP($J7,Sheet3!$B$41:$C$45,2,1)*$X$3/5</f>
        <v>6</v>
      </c>
      <c r="Y7" s="12">
        <f>VLOOKUP($K7,Sheet3!$B$46:$C$50,2,1)*$Y$3/5</f>
        <v>6.4</v>
      </c>
      <c r="Z7" s="12">
        <f>VLOOKUP($L7,Sheet3!$B$51:$C$55,2,1)*$Z$3/5</f>
        <v>8</v>
      </c>
      <c r="AA7" s="12">
        <f>VLOOKUP($M7,Sheet3!$B$56:$C$60,2,1)*$AA$3/5</f>
        <v>5.4</v>
      </c>
      <c r="AB7" s="12">
        <f>VLOOKUP($N7,Sheet3!$B$61:$C$65,2,1)*$AB$3/5</f>
        <v>3.2</v>
      </c>
      <c r="AC7" s="14">
        <f t="shared" si="2"/>
        <v>74.2</v>
      </c>
      <c r="AD7" s="16" t="str">
        <f>VLOOKUP(AC7,Sheet3!$F$5:$G$8,2,1)</f>
        <v>成长</v>
      </c>
      <c r="AE7" s="1">
        <f t="shared" si="3"/>
        <v>7</v>
      </c>
    </row>
    <row r="8" spans="1:31">
      <c r="A8" s="9" t="s">
        <v>242</v>
      </c>
      <c r="B8" s="6">
        <f t="shared" si="1"/>
        <v>10.5278</v>
      </c>
      <c r="C8" s="7">
        <f t="shared" si="0"/>
        <v>37985.7376</v>
      </c>
      <c r="D8" s="8">
        <f t="shared" si="0"/>
        <v>0.4701</v>
      </c>
      <c r="E8" s="7">
        <f t="shared" si="0"/>
        <v>1204.3269</v>
      </c>
      <c r="F8" s="8">
        <f t="shared" si="0"/>
        <v>0.6456</v>
      </c>
      <c r="G8" s="8">
        <f t="shared" si="0"/>
        <v>0.9747</v>
      </c>
      <c r="H8" s="8">
        <f t="shared" si="0"/>
        <v>0.7342</v>
      </c>
      <c r="I8" s="8">
        <f t="shared" si="0"/>
        <v>0</v>
      </c>
      <c r="J8" s="6">
        <f t="shared" si="0"/>
        <v>61.3424</v>
      </c>
      <c r="K8" s="8">
        <f t="shared" si="0"/>
        <v>0.4981</v>
      </c>
      <c r="L8" s="8">
        <f t="shared" si="0"/>
        <v>1.0662</v>
      </c>
      <c r="M8" s="8">
        <f t="shared" si="0"/>
        <v>0.7234</v>
      </c>
      <c r="N8" s="8">
        <f t="shared" si="0"/>
        <v>0.0441</v>
      </c>
      <c r="P8" s="12">
        <f>VLOOKUP($B8,Sheet3!$B$1:$C$5,2,1)*$P$3/5</f>
        <v>7</v>
      </c>
      <c r="Q8" s="12">
        <f>VLOOKUP($C8,Sheet3!$B$6:$C$10,2,1)*$Q$3/5</f>
        <v>6.4</v>
      </c>
      <c r="R8" s="12">
        <f>VLOOKUP($D8,Sheet3!$B$11:$C$15,2,1)*$R$3/5</f>
        <v>4.8</v>
      </c>
      <c r="S8" s="12">
        <f>VLOOKUP($E8,Sheet3!$B$16:$C$20,2,1)*$S$3/5</f>
        <v>2.8</v>
      </c>
      <c r="T8" s="12">
        <f>VLOOKUP($F8,Sheet3!$B$21:$C$25,2,1)*$T$3/5</f>
        <v>2.8</v>
      </c>
      <c r="U8" s="12">
        <f>VLOOKUP($G8,Sheet3!$B$26:$C$30,2,1)*$U$3/5</f>
        <v>7</v>
      </c>
      <c r="V8" s="12">
        <f>VLOOKUP($H8,Sheet3!$B$31:$C$35,2,1)*$V$3/5</f>
        <v>7</v>
      </c>
      <c r="W8" s="12">
        <f>VLOOKUP($I8,Sheet3!$B$36:$C$40,2,1)*$W$3/5</f>
        <v>6</v>
      </c>
      <c r="X8" s="12">
        <f>VLOOKUP($J8,Sheet3!$B$41:$C$45,2,1)*$X$3/5</f>
        <v>6</v>
      </c>
      <c r="Y8" s="12">
        <f>VLOOKUP($K8,Sheet3!$B$46:$C$50,2,1)*$Y$3/5</f>
        <v>6.4</v>
      </c>
      <c r="Z8" s="12">
        <f>VLOOKUP($L8,Sheet3!$B$51:$C$55,2,1)*$Z$3/5</f>
        <v>10</v>
      </c>
      <c r="AA8" s="12">
        <f>VLOOKUP($M8,Sheet3!$B$56:$C$60,2,1)*$AA$3/5</f>
        <v>5.4</v>
      </c>
      <c r="AB8" s="12">
        <f>VLOOKUP($N8,Sheet3!$B$61:$C$65,2,1)*$AB$3/5</f>
        <v>3.2</v>
      </c>
      <c r="AC8" s="14">
        <f t="shared" si="2"/>
        <v>74.8</v>
      </c>
      <c r="AD8" s="15" t="str">
        <f>VLOOKUP(AC8,Sheet3!$F$5:$G$8,2,1)</f>
        <v>成长</v>
      </c>
      <c r="AE8" s="1">
        <f t="shared" si="3"/>
        <v>6</v>
      </c>
    </row>
    <row r="9" spans="1:31">
      <c r="A9" s="5" t="s">
        <v>243</v>
      </c>
      <c r="B9" s="6">
        <f t="shared" si="1"/>
        <v>14.2936</v>
      </c>
      <c r="C9" s="7">
        <f t="shared" si="0"/>
        <v>83535.8582</v>
      </c>
      <c r="D9" s="8">
        <f t="shared" si="0"/>
        <v>0.7852</v>
      </c>
      <c r="E9" s="7">
        <f t="shared" si="0"/>
        <v>3019.9518</v>
      </c>
      <c r="F9" s="8">
        <f t="shared" si="0"/>
        <v>1.593</v>
      </c>
      <c r="G9" s="8">
        <f t="shared" si="0"/>
        <v>1.9654</v>
      </c>
      <c r="H9" s="8">
        <f t="shared" si="0"/>
        <v>0.3116</v>
      </c>
      <c r="I9" s="8">
        <f t="shared" si="0"/>
        <v>0</v>
      </c>
      <c r="J9" s="6">
        <f t="shared" si="0"/>
        <v>116.841</v>
      </c>
      <c r="K9" s="8">
        <f t="shared" si="0"/>
        <v>1.7636</v>
      </c>
      <c r="L9" s="8">
        <f t="shared" si="0"/>
        <v>2.9304</v>
      </c>
      <c r="M9" s="8">
        <f t="shared" si="0"/>
        <v>1.4982</v>
      </c>
      <c r="N9" s="8">
        <f t="shared" si="0"/>
        <v>0.1358</v>
      </c>
      <c r="P9" s="12">
        <f>VLOOKUP($B9,Sheet3!$B$1:$C$5,2,1)*$P$3/5</f>
        <v>7</v>
      </c>
      <c r="Q9" s="12">
        <f>VLOOKUP($C9,Sheet3!$B$6:$C$10,2,1)*$Q$3/5</f>
        <v>8</v>
      </c>
      <c r="R9" s="12">
        <f>VLOOKUP($D9,Sheet3!$B$11:$C$15,2,1)*$R$3/5</f>
        <v>1.2</v>
      </c>
      <c r="S9" s="12">
        <f>VLOOKUP($E9,Sheet3!$B$16:$C$20,2,1)*$S$3/5</f>
        <v>7</v>
      </c>
      <c r="T9" s="12">
        <f>VLOOKUP($F9,Sheet3!$B$21:$C$25,2,1)*$T$3/5</f>
        <v>7</v>
      </c>
      <c r="U9" s="12">
        <f>VLOOKUP($G9,Sheet3!$B$26:$C$30,2,1)*$U$3/5</f>
        <v>7</v>
      </c>
      <c r="V9" s="12">
        <f>VLOOKUP($H9,Sheet3!$B$31:$C$35,2,1)*$V$3/5</f>
        <v>2.8</v>
      </c>
      <c r="W9" s="12">
        <f>VLOOKUP($I9,Sheet3!$B$36:$C$40,2,1)*$W$3/5</f>
        <v>6</v>
      </c>
      <c r="X9" s="12">
        <f>VLOOKUP($J9,Sheet3!$B$41:$C$45,2,1)*$X$3/5</f>
        <v>2</v>
      </c>
      <c r="Y9" s="12">
        <f>VLOOKUP($K9,Sheet3!$B$46:$C$50,2,1)*$Y$3/5</f>
        <v>8</v>
      </c>
      <c r="Z9" s="12">
        <f>VLOOKUP($L9,Sheet3!$B$51:$C$55,2,1)*$Z$3/5</f>
        <v>10</v>
      </c>
      <c r="AA9" s="12">
        <f>VLOOKUP($M9,Sheet3!$B$56:$C$60,2,1)*$AA$3/5</f>
        <v>1.8</v>
      </c>
      <c r="AB9" s="12">
        <f>VLOOKUP($N9,Sheet3!$B$61:$C$65,2,1)*$AB$3/5</f>
        <v>6.4</v>
      </c>
      <c r="AC9" s="14">
        <f t="shared" si="2"/>
        <v>74.2</v>
      </c>
      <c r="AD9" s="16" t="str">
        <f>VLOOKUP(AC9,Sheet3!$F$5:$G$8,2,1)</f>
        <v>成长</v>
      </c>
      <c r="AE9" s="1">
        <f t="shared" si="3"/>
        <v>8</v>
      </c>
    </row>
    <row r="10" spans="1:31">
      <c r="A10" s="5" t="s">
        <v>244</v>
      </c>
      <c r="B10" s="6">
        <f t="shared" si="1"/>
        <v>11.1667</v>
      </c>
      <c r="C10" s="7">
        <f t="shared" si="0"/>
        <v>28021.9245</v>
      </c>
      <c r="D10" s="8">
        <f t="shared" si="0"/>
        <v>0.4433</v>
      </c>
      <c r="E10" s="7">
        <f t="shared" si="0"/>
        <v>1314.7463</v>
      </c>
      <c r="F10" s="8">
        <f t="shared" si="0"/>
        <v>0.4699</v>
      </c>
      <c r="G10" s="8">
        <f t="shared" si="0"/>
        <v>0.8795</v>
      </c>
      <c r="H10" s="8">
        <f t="shared" si="0"/>
        <v>0.6265</v>
      </c>
      <c r="I10" s="8">
        <f t="shared" si="0"/>
        <v>0</v>
      </c>
      <c r="J10" s="6">
        <f t="shared" si="0"/>
        <v>73.2333</v>
      </c>
      <c r="K10" s="8">
        <f t="shared" si="0"/>
        <v>0.491</v>
      </c>
      <c r="L10" s="8">
        <f t="shared" si="0"/>
        <v>0.6912</v>
      </c>
      <c r="M10" s="8">
        <f t="shared" si="0"/>
        <v>1.0001</v>
      </c>
      <c r="N10" s="8">
        <f t="shared" si="0"/>
        <v>-0.003</v>
      </c>
      <c r="P10" s="12">
        <f>VLOOKUP($B10,Sheet3!$B$1:$C$5,2,1)*$P$3/5</f>
        <v>7</v>
      </c>
      <c r="Q10" s="12">
        <f>VLOOKUP($C10,Sheet3!$B$6:$C$10,2,1)*$Q$3/5</f>
        <v>3.2</v>
      </c>
      <c r="R10" s="12">
        <f>VLOOKUP($D10,Sheet3!$B$11:$C$15,2,1)*$R$3/5</f>
        <v>6</v>
      </c>
      <c r="S10" s="12">
        <f>VLOOKUP($E10,Sheet3!$B$16:$C$20,2,1)*$S$3/5</f>
        <v>4.2</v>
      </c>
      <c r="T10" s="12">
        <f>VLOOKUP($F10,Sheet3!$B$21:$C$25,2,1)*$T$3/5</f>
        <v>1.4</v>
      </c>
      <c r="U10" s="12">
        <f>VLOOKUP($G10,Sheet3!$B$26:$C$30,2,1)*$U$3/5</f>
        <v>4.2</v>
      </c>
      <c r="V10" s="12">
        <f>VLOOKUP($H10,Sheet3!$B$31:$C$35,2,1)*$V$3/5</f>
        <v>7</v>
      </c>
      <c r="W10" s="12">
        <f>VLOOKUP($I10,Sheet3!$B$36:$C$40,2,1)*$W$3/5</f>
        <v>6</v>
      </c>
      <c r="X10" s="12">
        <f>VLOOKUP($J10,Sheet3!$B$41:$C$45,2,1)*$X$3/5</f>
        <v>2</v>
      </c>
      <c r="Y10" s="12">
        <f>VLOOKUP($K10,Sheet3!$B$46:$C$50,2,1)*$Y$3/5</f>
        <v>6.4</v>
      </c>
      <c r="Z10" s="12">
        <f>VLOOKUP($L10,Sheet3!$B$51:$C$55,2,1)*$Z$3/5</f>
        <v>4</v>
      </c>
      <c r="AA10" s="12">
        <f>VLOOKUP($M10,Sheet3!$B$56:$C$60,2,1)*$AA$3/5</f>
        <v>3.6</v>
      </c>
      <c r="AB10" s="12">
        <f>VLOOKUP($N10,Sheet3!$B$61:$C$65,2,1)*$AB$3/5</f>
        <v>1.6</v>
      </c>
      <c r="AC10" s="14">
        <f t="shared" si="2"/>
        <v>56.6</v>
      </c>
      <c r="AD10" s="16" t="str">
        <f>VLOOKUP(AC10,Sheet3!$F$5:$G$8,2,1)</f>
        <v>预警</v>
      </c>
      <c r="AE10" s="1">
        <f t="shared" si="3"/>
        <v>18</v>
      </c>
    </row>
    <row r="11" spans="1:31">
      <c r="A11" s="9" t="s">
        <v>245</v>
      </c>
      <c r="B11" s="6">
        <f t="shared" si="1"/>
        <v>8.9281</v>
      </c>
      <c r="C11" s="7">
        <f t="shared" si="0"/>
        <v>156113.8717</v>
      </c>
      <c r="D11" s="8">
        <f t="shared" si="0"/>
        <v>0.4344</v>
      </c>
      <c r="E11" s="7">
        <f t="shared" si="0"/>
        <v>2819.9668</v>
      </c>
      <c r="F11" s="8">
        <f t="shared" si="0"/>
        <v>0.875</v>
      </c>
      <c r="G11" s="8">
        <f t="shared" si="0"/>
        <v>0.9917</v>
      </c>
      <c r="H11" s="8">
        <f t="shared" si="0"/>
        <v>0.0667</v>
      </c>
      <c r="I11" s="8">
        <f t="shared" si="0"/>
        <v>0.05</v>
      </c>
      <c r="J11" s="6">
        <f t="shared" si="0"/>
        <v>46.1575</v>
      </c>
      <c r="K11" s="8">
        <f t="shared" si="0"/>
        <v>0.4484</v>
      </c>
      <c r="L11" s="8">
        <f t="shared" si="0"/>
        <v>1.7277</v>
      </c>
      <c r="M11" s="8">
        <f t="shared" si="0"/>
        <v>0.4848</v>
      </c>
      <c r="N11" s="8">
        <f t="shared" si="0"/>
        <v>0.1162</v>
      </c>
      <c r="P11" s="12">
        <f>VLOOKUP($B11,Sheet3!$B$1:$C$5,2,1)*$P$3/5</f>
        <v>7</v>
      </c>
      <c r="Q11" s="12">
        <f>VLOOKUP($C11,Sheet3!$B$6:$C$10,2,1)*$Q$3/5</f>
        <v>8</v>
      </c>
      <c r="R11" s="12">
        <f>VLOOKUP($D11,Sheet3!$B$11:$C$15,2,1)*$R$3/5</f>
        <v>6</v>
      </c>
      <c r="S11" s="12">
        <f>VLOOKUP($E11,Sheet3!$B$16:$C$20,2,1)*$S$3/5</f>
        <v>7</v>
      </c>
      <c r="T11" s="12">
        <f>VLOOKUP($F11,Sheet3!$B$21:$C$25,2,1)*$T$3/5</f>
        <v>5.6</v>
      </c>
      <c r="U11" s="12">
        <f>VLOOKUP($G11,Sheet3!$B$26:$C$30,2,1)*$U$3/5</f>
        <v>7</v>
      </c>
      <c r="V11" s="12">
        <f>VLOOKUP($H11,Sheet3!$B$31:$C$35,2,1)*$V$3/5</f>
        <v>1.4</v>
      </c>
      <c r="W11" s="12">
        <f>VLOOKUP($I11,Sheet3!$B$36:$C$40,2,1)*$W$3/5</f>
        <v>3.6</v>
      </c>
      <c r="X11" s="12">
        <f>VLOOKUP($J11,Sheet3!$B$41:$C$45,2,1)*$X$3/5</f>
        <v>10</v>
      </c>
      <c r="Y11" s="12">
        <f>VLOOKUP($K11,Sheet3!$B$46:$C$50,2,1)*$Y$3/5</f>
        <v>4.8</v>
      </c>
      <c r="Z11" s="12">
        <f>VLOOKUP($L11,Sheet3!$B$51:$C$55,2,1)*$Z$3/5</f>
        <v>10</v>
      </c>
      <c r="AA11" s="12">
        <f>VLOOKUP($M11,Sheet3!$B$56:$C$60,2,1)*$AA$3/5</f>
        <v>9</v>
      </c>
      <c r="AB11" s="12">
        <f>VLOOKUP($N11,Sheet3!$B$61:$C$65,2,1)*$AB$3/5</f>
        <v>6.4</v>
      </c>
      <c r="AC11" s="14">
        <f t="shared" si="2"/>
        <v>85.8</v>
      </c>
      <c r="AD11" s="17" t="str">
        <f>VLOOKUP(AC11,Sheet3!$F$5:$G$8,2,1)</f>
        <v>优秀</v>
      </c>
      <c r="AE11" s="1">
        <f t="shared" si="3"/>
        <v>2</v>
      </c>
    </row>
    <row r="12" spans="1:31">
      <c r="A12" s="9" t="s">
        <v>246</v>
      </c>
      <c r="B12" s="6">
        <f t="shared" si="1"/>
        <v>2.5805</v>
      </c>
      <c r="C12" s="7">
        <f t="shared" si="0"/>
        <v>39082.0838</v>
      </c>
      <c r="D12" s="8">
        <f t="shared" si="0"/>
        <v>0.0242</v>
      </c>
      <c r="E12" s="7">
        <f t="shared" si="0"/>
        <v>1115.3304</v>
      </c>
      <c r="F12" s="8">
        <f t="shared" si="0"/>
        <v>0.8614</v>
      </c>
      <c r="G12" s="8">
        <f t="shared" si="0"/>
        <v>0.9406</v>
      </c>
      <c r="H12" s="8">
        <f t="shared" si="0"/>
        <v>0</v>
      </c>
      <c r="I12" s="8">
        <f t="shared" si="0"/>
        <v>0</v>
      </c>
      <c r="J12" s="6">
        <f t="shared" si="0"/>
        <v>47.6793</v>
      </c>
      <c r="K12" s="8">
        <f t="shared" si="0"/>
        <v>0.4653</v>
      </c>
      <c r="L12" s="8">
        <f t="shared" si="0"/>
        <v>0.9987</v>
      </c>
      <c r="M12" s="8">
        <f t="shared" si="0"/>
        <v>0.4321</v>
      </c>
      <c r="N12" s="8">
        <f t="shared" si="0"/>
        <v>0.2872</v>
      </c>
      <c r="P12" s="12">
        <f>VLOOKUP($B12,Sheet3!$B$1:$C$5,2,1)*$P$3/5</f>
        <v>1.4</v>
      </c>
      <c r="Q12" s="12">
        <f>VLOOKUP($C12,Sheet3!$B$6:$C$10,2,1)*$Q$3/5</f>
        <v>6.4</v>
      </c>
      <c r="R12" s="12">
        <f>VLOOKUP($D12,Sheet3!$B$11:$C$15,2,1)*$R$3/5</f>
        <v>6</v>
      </c>
      <c r="S12" s="12">
        <f>VLOOKUP($E12,Sheet3!$B$16:$C$20,2,1)*$S$3/5</f>
        <v>1.4</v>
      </c>
      <c r="T12" s="12">
        <f>VLOOKUP($F12,Sheet3!$B$21:$C$25,2,1)*$T$3/5</f>
        <v>5.6</v>
      </c>
      <c r="U12" s="12">
        <f>VLOOKUP($G12,Sheet3!$B$26:$C$30,2,1)*$U$3/5</f>
        <v>5.6</v>
      </c>
      <c r="V12" s="12">
        <f>VLOOKUP($H12,Sheet3!$B$31:$C$35,2,1)*$V$3/5</f>
        <v>1.4</v>
      </c>
      <c r="W12" s="12">
        <f>VLOOKUP($I12,Sheet3!$B$36:$C$40,2,1)*$W$3/5</f>
        <v>6</v>
      </c>
      <c r="X12" s="12">
        <f>VLOOKUP($J12,Sheet3!$B$41:$C$45,2,1)*$X$3/5</f>
        <v>10</v>
      </c>
      <c r="Y12" s="12">
        <f>VLOOKUP($K12,Sheet3!$B$46:$C$50,2,1)*$Y$3/5</f>
        <v>6.4</v>
      </c>
      <c r="Z12" s="12">
        <f>VLOOKUP($L12,Sheet3!$B$51:$C$55,2,1)*$Z$3/5</f>
        <v>8</v>
      </c>
      <c r="AA12" s="12">
        <f>VLOOKUP($M12,Sheet3!$B$56:$C$60,2,1)*$AA$3/5</f>
        <v>9</v>
      </c>
      <c r="AB12" s="12">
        <f>VLOOKUP($N12,Sheet3!$B$61:$C$65,2,1)*$AB$3/5</f>
        <v>8</v>
      </c>
      <c r="AC12" s="14">
        <f t="shared" si="2"/>
        <v>75.2</v>
      </c>
      <c r="AD12" s="15" t="str">
        <f>VLOOKUP(AC12,Sheet3!$F$5:$G$8,2,1)</f>
        <v>健康</v>
      </c>
      <c r="AE12" s="1">
        <f t="shared" si="3"/>
        <v>5</v>
      </c>
    </row>
    <row r="13" spans="1:31">
      <c r="A13" s="5" t="s">
        <v>247</v>
      </c>
      <c r="B13" s="6">
        <f t="shared" si="1"/>
        <v>6.2049</v>
      </c>
      <c r="C13" s="7">
        <f t="shared" si="0"/>
        <v>36170.0636</v>
      </c>
      <c r="D13" s="8">
        <f t="shared" si="0"/>
        <v>0.6415</v>
      </c>
      <c r="E13" s="7">
        <f t="shared" si="0"/>
        <v>1358.9574</v>
      </c>
      <c r="F13" s="8">
        <f t="shared" si="0"/>
        <v>0.7732</v>
      </c>
      <c r="G13" s="8">
        <f t="shared" si="0"/>
        <v>1</v>
      </c>
      <c r="H13" s="8">
        <f t="shared" si="0"/>
        <v>1</v>
      </c>
      <c r="I13" s="8">
        <f t="shared" si="0"/>
        <v>0</v>
      </c>
      <c r="J13" s="6">
        <f t="shared" si="0"/>
        <v>52.0877</v>
      </c>
      <c r="K13" s="8">
        <f t="shared" si="0"/>
        <v>0.6863</v>
      </c>
      <c r="L13" s="8">
        <f t="shared" si="0"/>
        <v>1.2307</v>
      </c>
      <c r="M13" s="8">
        <f t="shared" si="0"/>
        <v>0.4898</v>
      </c>
      <c r="N13" s="8">
        <f t="shared" si="0"/>
        <v>0.0577</v>
      </c>
      <c r="P13" s="12">
        <f>VLOOKUP($B13,Sheet3!$B$1:$C$5,2,1)*$P$3/5</f>
        <v>5.6</v>
      </c>
      <c r="Q13" s="12">
        <f>VLOOKUP($C13,Sheet3!$B$6:$C$10,2,1)*$Q$3/5</f>
        <v>6.4</v>
      </c>
      <c r="R13" s="12">
        <f>VLOOKUP($D13,Sheet3!$B$11:$C$15,2,1)*$R$3/5</f>
        <v>3.6</v>
      </c>
      <c r="S13" s="12">
        <f>VLOOKUP($E13,Sheet3!$B$16:$C$20,2,1)*$S$3/5</f>
        <v>4.2</v>
      </c>
      <c r="T13" s="12">
        <f>VLOOKUP($F13,Sheet3!$B$21:$C$25,2,1)*$T$3/5</f>
        <v>5.6</v>
      </c>
      <c r="U13" s="12">
        <f>VLOOKUP($G13,Sheet3!$B$26:$C$30,2,1)*$U$3/5</f>
        <v>7</v>
      </c>
      <c r="V13" s="12">
        <f>VLOOKUP($H13,Sheet3!$B$31:$C$35,2,1)*$V$3/5</f>
        <v>7</v>
      </c>
      <c r="W13" s="12">
        <f>VLOOKUP($I13,Sheet3!$B$36:$C$40,2,1)*$W$3/5</f>
        <v>6</v>
      </c>
      <c r="X13" s="12">
        <f>VLOOKUP($J13,Sheet3!$B$41:$C$45,2,1)*$X$3/5</f>
        <v>10</v>
      </c>
      <c r="Y13" s="12">
        <f>VLOOKUP($K13,Sheet3!$B$46:$C$50,2,1)*$Y$3/5</f>
        <v>8</v>
      </c>
      <c r="Z13" s="12">
        <f>VLOOKUP($L13,Sheet3!$B$51:$C$55,2,1)*$Z$3/5</f>
        <v>10</v>
      </c>
      <c r="AA13" s="12">
        <f>VLOOKUP($M13,Sheet3!$B$56:$C$60,2,1)*$AA$3/5</f>
        <v>9</v>
      </c>
      <c r="AB13" s="12">
        <f>VLOOKUP($N13,Sheet3!$B$61:$C$65,2,1)*$AB$3/5</f>
        <v>4.8</v>
      </c>
      <c r="AC13" s="14">
        <f t="shared" si="2"/>
        <v>87.2</v>
      </c>
      <c r="AD13" s="16" t="str">
        <f>VLOOKUP(AC13,Sheet3!$F$5:$G$8,2,1)</f>
        <v>优秀</v>
      </c>
      <c r="AE13" s="1">
        <f t="shared" si="3"/>
        <v>1</v>
      </c>
    </row>
    <row r="14" spans="1:31">
      <c r="A14" s="9" t="s">
        <v>248</v>
      </c>
      <c r="B14" s="6">
        <f t="shared" si="1"/>
        <v>8.9067</v>
      </c>
      <c r="C14" s="7">
        <f t="shared" si="0"/>
        <v>17599.1748</v>
      </c>
      <c r="D14" s="8">
        <f t="shared" si="0"/>
        <v>0.4403</v>
      </c>
      <c r="E14" s="7">
        <f t="shared" si="0"/>
        <v>1473.9848</v>
      </c>
      <c r="F14" s="8">
        <f t="shared" si="0"/>
        <v>0.9245</v>
      </c>
      <c r="G14" s="8">
        <f t="shared" si="0"/>
        <v>1</v>
      </c>
      <c r="H14" s="8">
        <f t="shared" si="0"/>
        <v>0.7925</v>
      </c>
      <c r="I14" s="8">
        <f t="shared" si="0"/>
        <v>0</v>
      </c>
      <c r="J14" s="6">
        <f t="shared" si="0"/>
        <v>69.0043</v>
      </c>
      <c r="K14" s="8">
        <f t="shared" si="0"/>
        <v>0.669</v>
      </c>
      <c r="L14" s="8">
        <f t="shared" si="0"/>
        <v>0.3899</v>
      </c>
      <c r="M14" s="8">
        <f t="shared" si="0"/>
        <v>1.9233</v>
      </c>
      <c r="N14" s="8">
        <f t="shared" si="0"/>
        <v>-0.0273</v>
      </c>
      <c r="P14" s="12">
        <f>VLOOKUP($B14,Sheet3!$B$1:$C$5,2,1)*$P$3/5</f>
        <v>7</v>
      </c>
      <c r="Q14" s="12">
        <f>VLOOKUP($C14,Sheet3!$B$6:$C$10,2,1)*$Q$3/5</f>
        <v>1.6</v>
      </c>
      <c r="R14" s="12">
        <f>VLOOKUP($D14,Sheet3!$B$11:$C$15,2,1)*$R$3/5</f>
        <v>6</v>
      </c>
      <c r="S14" s="12">
        <f>VLOOKUP($E14,Sheet3!$B$16:$C$20,2,1)*$S$3/5</f>
        <v>4.2</v>
      </c>
      <c r="T14" s="12">
        <f>VLOOKUP($F14,Sheet3!$B$21:$C$25,2,1)*$T$3/5</f>
        <v>7</v>
      </c>
      <c r="U14" s="12">
        <f>VLOOKUP($G14,Sheet3!$B$26:$C$30,2,1)*$U$3/5</f>
        <v>7</v>
      </c>
      <c r="V14" s="12">
        <f>VLOOKUP($H14,Sheet3!$B$31:$C$35,2,1)*$V$3/5</f>
        <v>7</v>
      </c>
      <c r="W14" s="12">
        <f>VLOOKUP($I14,Sheet3!$B$36:$C$40,2,1)*$W$3/5</f>
        <v>6</v>
      </c>
      <c r="X14" s="12">
        <f>VLOOKUP($J14,Sheet3!$B$41:$C$45,2,1)*$X$3/5</f>
        <v>2</v>
      </c>
      <c r="Y14" s="12">
        <f>VLOOKUP($K14,Sheet3!$B$46:$C$50,2,1)*$Y$3/5</f>
        <v>8</v>
      </c>
      <c r="Z14" s="12">
        <f>VLOOKUP($L14,Sheet3!$B$51:$C$55,2,1)*$Z$3/5</f>
        <v>2</v>
      </c>
      <c r="AA14" s="12">
        <f>VLOOKUP($M14,Sheet3!$B$56:$C$60,2,1)*$AA$3/5</f>
        <v>1.8</v>
      </c>
      <c r="AB14" s="12">
        <f>VLOOKUP($N14,Sheet3!$B$61:$C$65,2,1)*$AB$3/5</f>
        <v>1.6</v>
      </c>
      <c r="AC14" s="14">
        <f t="shared" si="2"/>
        <v>61.2</v>
      </c>
      <c r="AD14" s="15" t="str">
        <f>VLOOKUP(AC14,Sheet3!$F$5:$G$8,2,1)</f>
        <v>成长</v>
      </c>
      <c r="AE14" s="1">
        <f t="shared" si="3"/>
        <v>16</v>
      </c>
    </row>
    <row r="15" spans="1:31">
      <c r="A15" s="5" t="s">
        <v>249</v>
      </c>
      <c r="B15" s="6">
        <f t="shared" si="1"/>
        <v>9.782</v>
      </c>
      <c r="C15" s="7">
        <f t="shared" si="0"/>
        <v>36379.7267</v>
      </c>
      <c r="D15" s="8">
        <f t="shared" si="0"/>
        <v>0.4887</v>
      </c>
      <c r="E15" s="7">
        <f t="shared" si="0"/>
        <v>1124.9953</v>
      </c>
      <c r="F15" s="8">
        <f t="shared" si="0"/>
        <v>0.3192</v>
      </c>
      <c r="G15" s="8">
        <f t="shared" si="0"/>
        <v>0.9577</v>
      </c>
      <c r="H15" s="8">
        <f t="shared" si="0"/>
        <v>1</v>
      </c>
      <c r="I15" s="8">
        <f t="shared" si="0"/>
        <v>0</v>
      </c>
      <c r="J15" s="6">
        <f t="shared" si="0"/>
        <v>33.1675</v>
      </c>
      <c r="K15" s="8">
        <f t="shared" si="0"/>
        <v>0.7077</v>
      </c>
      <c r="L15" s="8">
        <f t="shared" si="0"/>
        <v>1.5667</v>
      </c>
      <c r="M15" s="8">
        <f t="shared" si="0"/>
        <v>0.7644</v>
      </c>
      <c r="N15" s="8">
        <f t="shared" si="0"/>
        <v>0.0377</v>
      </c>
      <c r="P15" s="12">
        <f>VLOOKUP($B15,Sheet3!$B$1:$C$5,2,1)*$P$3/5</f>
        <v>7</v>
      </c>
      <c r="Q15" s="12">
        <f>VLOOKUP($C15,Sheet3!$B$6:$C$10,2,1)*$Q$3/5</f>
        <v>6.4</v>
      </c>
      <c r="R15" s="12">
        <f>VLOOKUP($D15,Sheet3!$B$11:$C$15,2,1)*$R$3/5</f>
        <v>4.8</v>
      </c>
      <c r="S15" s="12">
        <f>VLOOKUP($E15,Sheet3!$B$16:$C$20,2,1)*$S$3/5</f>
        <v>1.4</v>
      </c>
      <c r="T15" s="12">
        <f>VLOOKUP($F15,Sheet3!$B$21:$C$25,2,1)*$T$3/5</f>
        <v>1.4</v>
      </c>
      <c r="U15" s="12">
        <f>VLOOKUP($G15,Sheet3!$B$26:$C$30,2,1)*$U$3/5</f>
        <v>7</v>
      </c>
      <c r="V15" s="12">
        <f>VLOOKUP($H15,Sheet3!$B$31:$C$35,2,1)*$V$3/5</f>
        <v>7</v>
      </c>
      <c r="W15" s="12">
        <f>VLOOKUP($I15,Sheet3!$B$36:$C$40,2,1)*$W$3/5</f>
        <v>6</v>
      </c>
      <c r="X15" s="12">
        <f>VLOOKUP($J15,Sheet3!$B$41:$C$45,2,1)*$X$3/5</f>
        <v>10</v>
      </c>
      <c r="Y15" s="12">
        <f>VLOOKUP($K15,Sheet3!$B$46:$C$50,2,1)*$Y$3/5</f>
        <v>8</v>
      </c>
      <c r="Z15" s="12">
        <f>VLOOKUP($L15,Sheet3!$B$51:$C$55,2,1)*$Z$3/5</f>
        <v>10</v>
      </c>
      <c r="AA15" s="12">
        <f>VLOOKUP($M15,Sheet3!$B$56:$C$60,2,1)*$AA$3/5</f>
        <v>5.4</v>
      </c>
      <c r="AB15" s="12">
        <f>VLOOKUP($N15,Sheet3!$B$61:$C$65,2,1)*$AB$3/5</f>
        <v>3.2</v>
      </c>
      <c r="AC15" s="14">
        <f t="shared" si="2"/>
        <v>77.6</v>
      </c>
      <c r="AD15" s="17" t="str">
        <f>VLOOKUP(AC15,Sheet3!$F$5:$G$8,2,1)</f>
        <v>健康</v>
      </c>
      <c r="AE15" s="1">
        <f t="shared" si="3"/>
        <v>3</v>
      </c>
    </row>
    <row r="16" spans="1:31">
      <c r="A16" s="9" t="s">
        <v>250</v>
      </c>
      <c r="B16" s="6">
        <f t="shared" si="1"/>
        <v>8.2788</v>
      </c>
      <c r="C16" s="7">
        <f t="shared" si="0"/>
        <v>22922.5821</v>
      </c>
      <c r="D16" s="8">
        <f t="shared" si="0"/>
        <v>0.4589</v>
      </c>
      <c r="E16" s="7">
        <f t="shared" si="0"/>
        <v>1369.383</v>
      </c>
      <c r="F16" s="8">
        <f t="shared" si="0"/>
        <v>0.5474</v>
      </c>
      <c r="G16" s="8">
        <f t="shared" si="0"/>
        <v>1</v>
      </c>
      <c r="H16" s="8">
        <f t="shared" si="0"/>
        <v>0</v>
      </c>
      <c r="I16" s="8">
        <f t="shared" si="0"/>
        <v>0</v>
      </c>
      <c r="J16" s="6">
        <f t="shared" si="0"/>
        <v>47.2071</v>
      </c>
      <c r="K16" s="8">
        <f t="shared" si="0"/>
        <v>0.58</v>
      </c>
      <c r="L16" s="8">
        <f t="shared" si="0"/>
        <v>0.9716</v>
      </c>
      <c r="M16" s="8">
        <f t="shared" si="0"/>
        <v>1.0058</v>
      </c>
      <c r="N16" s="8">
        <f t="shared" si="0"/>
        <v>0.0645</v>
      </c>
      <c r="P16" s="12">
        <f>VLOOKUP($B16,Sheet3!$B$1:$C$5,2,1)*$P$3/5</f>
        <v>7</v>
      </c>
      <c r="Q16" s="12">
        <f>VLOOKUP($C16,Sheet3!$B$6:$C$10,2,1)*$Q$3/5</f>
        <v>3.2</v>
      </c>
      <c r="R16" s="12">
        <f>VLOOKUP($D16,Sheet3!$B$11:$C$15,2,1)*$R$3/5</f>
        <v>4.8</v>
      </c>
      <c r="S16" s="12">
        <f>VLOOKUP($E16,Sheet3!$B$16:$C$20,2,1)*$S$3/5</f>
        <v>4.2</v>
      </c>
      <c r="T16" s="12">
        <f>VLOOKUP($F16,Sheet3!$B$21:$C$25,2,1)*$T$3/5</f>
        <v>2.8</v>
      </c>
      <c r="U16" s="12">
        <f>VLOOKUP($G16,Sheet3!$B$26:$C$30,2,1)*$U$3/5</f>
        <v>7</v>
      </c>
      <c r="V16" s="12">
        <f>VLOOKUP($H16,Sheet3!$B$31:$C$35,2,1)*$V$3/5</f>
        <v>1.4</v>
      </c>
      <c r="W16" s="12">
        <f>VLOOKUP($I16,Sheet3!$B$36:$C$40,2,1)*$W$3/5</f>
        <v>6</v>
      </c>
      <c r="X16" s="12">
        <f>VLOOKUP($J16,Sheet3!$B$41:$C$45,2,1)*$X$3/5</f>
        <v>10</v>
      </c>
      <c r="Y16" s="12">
        <f>VLOOKUP($K16,Sheet3!$B$46:$C$50,2,1)*$Y$3/5</f>
        <v>8</v>
      </c>
      <c r="Z16" s="12">
        <f>VLOOKUP($L16,Sheet3!$B$51:$C$55,2,1)*$Z$3/5</f>
        <v>8</v>
      </c>
      <c r="AA16" s="12">
        <f>VLOOKUP($M16,Sheet3!$B$56:$C$60,2,1)*$AA$3/5</f>
        <v>3.6</v>
      </c>
      <c r="AB16" s="12">
        <f>VLOOKUP($N16,Sheet3!$B$61:$C$65,2,1)*$AB$3/5</f>
        <v>4.8</v>
      </c>
      <c r="AC16" s="14">
        <f t="shared" si="2"/>
        <v>70.8</v>
      </c>
      <c r="AD16" s="15" t="str">
        <f>VLOOKUP(AC16,Sheet3!$F$5:$G$8,2,1)</f>
        <v>成长</v>
      </c>
      <c r="AE16" s="1">
        <f t="shared" si="3"/>
        <v>9</v>
      </c>
    </row>
    <row r="17" spans="1:31">
      <c r="A17" s="5" t="s">
        <v>251</v>
      </c>
      <c r="B17" s="6">
        <f t="shared" si="1"/>
        <v>11.4148</v>
      </c>
      <c r="C17" s="7">
        <f t="shared" si="0"/>
        <v>19313.9268</v>
      </c>
      <c r="D17" s="8">
        <f t="shared" si="0"/>
        <v>0.4055</v>
      </c>
      <c r="E17" s="7">
        <f t="shared" si="0"/>
        <v>1043.8621</v>
      </c>
      <c r="F17" s="8">
        <f t="shared" si="0"/>
        <v>0.2695</v>
      </c>
      <c r="G17" s="8">
        <f t="shared" si="0"/>
        <v>0.6028</v>
      </c>
      <c r="H17" s="8">
        <f t="shared" si="0"/>
        <v>0.2624</v>
      </c>
      <c r="I17" s="8">
        <f t="shared" si="0"/>
        <v>0.0294</v>
      </c>
      <c r="J17" s="6">
        <f t="shared" si="0"/>
        <v>30.2422</v>
      </c>
      <c r="K17" s="8">
        <f t="shared" si="0"/>
        <v>0.37</v>
      </c>
      <c r="L17" s="8">
        <f t="shared" si="0"/>
        <v>0.3475</v>
      </c>
      <c r="M17" s="8">
        <f t="shared" si="0"/>
        <v>0.9902</v>
      </c>
      <c r="N17" s="8">
        <f t="shared" si="0"/>
        <v>-0.0018</v>
      </c>
      <c r="P17" s="12">
        <f>VLOOKUP($B17,Sheet3!$B$1:$C$5,2,1)*$P$3/5</f>
        <v>7</v>
      </c>
      <c r="Q17" s="12">
        <f>VLOOKUP($C17,Sheet3!$B$6:$C$10,2,1)*$Q$3/5</f>
        <v>1.6</v>
      </c>
      <c r="R17" s="12">
        <f>VLOOKUP($D17,Sheet3!$B$11:$C$15,2,1)*$R$3/5</f>
        <v>6</v>
      </c>
      <c r="S17" s="12">
        <f>VLOOKUP($E17,Sheet3!$B$16:$C$20,2,1)*$S$3/5</f>
        <v>1.4</v>
      </c>
      <c r="T17" s="12">
        <f>VLOOKUP($F17,Sheet3!$B$21:$C$25,2,1)*$T$3/5</f>
        <v>1.4</v>
      </c>
      <c r="U17" s="12">
        <f>VLOOKUP($G17,Sheet3!$B$26:$C$30,2,1)*$U$3/5</f>
        <v>1.4</v>
      </c>
      <c r="V17" s="12">
        <f>VLOOKUP($H17,Sheet3!$B$31:$C$35,2,1)*$V$3/5</f>
        <v>1.4</v>
      </c>
      <c r="W17" s="12">
        <f>VLOOKUP($I17,Sheet3!$B$36:$C$40,2,1)*$W$3/5</f>
        <v>4.8</v>
      </c>
      <c r="X17" s="12">
        <f>VLOOKUP($J17,Sheet3!$B$41:$C$45,2,1)*$X$3/5</f>
        <v>10</v>
      </c>
      <c r="Y17" s="12">
        <f>VLOOKUP($K17,Sheet3!$B$46:$C$50,2,1)*$Y$3/5</f>
        <v>3.2</v>
      </c>
      <c r="Z17" s="12">
        <f>VLOOKUP($L17,Sheet3!$B$51:$C$55,2,1)*$Z$3/5</f>
        <v>2</v>
      </c>
      <c r="AA17" s="12">
        <f>VLOOKUP($M17,Sheet3!$B$56:$C$60,2,1)*$AA$3/5</f>
        <v>3.6</v>
      </c>
      <c r="AB17" s="12">
        <f>VLOOKUP($N17,Sheet3!$B$61:$C$65,2,1)*$AB$3/5</f>
        <v>1.6</v>
      </c>
      <c r="AC17" s="14">
        <f t="shared" si="2"/>
        <v>45.4</v>
      </c>
      <c r="AD17" s="15" t="str">
        <f>VLOOKUP(AC17,Sheet3!$F$5:$G$8,2,1)</f>
        <v>预警</v>
      </c>
      <c r="AE17" s="1">
        <f t="shared" si="3"/>
        <v>20</v>
      </c>
    </row>
    <row r="18" spans="1:31">
      <c r="A18" s="5" t="s">
        <v>252</v>
      </c>
      <c r="B18" s="6">
        <f t="shared" si="1"/>
        <v>9.8201</v>
      </c>
      <c r="C18" s="7">
        <f t="shared" si="0"/>
        <v>42429.4222</v>
      </c>
      <c r="D18" s="8">
        <f t="shared" si="0"/>
        <v>0.4302</v>
      </c>
      <c r="E18" s="7">
        <f t="shared" si="0"/>
        <v>1651.316</v>
      </c>
      <c r="F18" s="8">
        <f t="shared" si="0"/>
        <v>0.514</v>
      </c>
      <c r="G18" s="8">
        <f t="shared" si="0"/>
        <v>0.6822</v>
      </c>
      <c r="H18" s="8">
        <f t="shared" si="0"/>
        <v>0.1682</v>
      </c>
      <c r="I18" s="8">
        <f t="shared" si="0"/>
        <v>0.0526</v>
      </c>
      <c r="J18" s="6">
        <f t="shared" si="0"/>
        <v>114.8407</v>
      </c>
      <c r="K18" s="8">
        <f t="shared" si="0"/>
        <v>0.5592</v>
      </c>
      <c r="L18" s="8">
        <f t="shared" si="0"/>
        <v>1.1232</v>
      </c>
      <c r="M18" s="8">
        <f t="shared" si="0"/>
        <v>0.9797</v>
      </c>
      <c r="N18" s="8">
        <f t="shared" si="0"/>
        <v>0.0108</v>
      </c>
      <c r="P18" s="12">
        <f>VLOOKUP($B18,Sheet3!$B$1:$C$5,2,1)*$P$3/5</f>
        <v>7</v>
      </c>
      <c r="Q18" s="12">
        <f>VLOOKUP($C18,Sheet3!$B$6:$C$10,2,1)*$Q$3/5</f>
        <v>6.4</v>
      </c>
      <c r="R18" s="12">
        <f>VLOOKUP($D18,Sheet3!$B$11:$C$15,2,1)*$R$3/5</f>
        <v>6</v>
      </c>
      <c r="S18" s="12">
        <f>VLOOKUP($E18,Sheet3!$B$16:$C$20,2,1)*$S$3/5</f>
        <v>5.6</v>
      </c>
      <c r="T18" s="12">
        <f>VLOOKUP($F18,Sheet3!$B$21:$C$25,2,1)*$T$3/5</f>
        <v>2.8</v>
      </c>
      <c r="U18" s="12">
        <f>VLOOKUP($G18,Sheet3!$B$26:$C$30,2,1)*$U$3/5</f>
        <v>1.4</v>
      </c>
      <c r="V18" s="12">
        <f>VLOOKUP($H18,Sheet3!$B$31:$C$35,2,1)*$V$3/5</f>
        <v>1.4</v>
      </c>
      <c r="W18" s="12">
        <f>VLOOKUP($I18,Sheet3!$B$36:$C$40,2,1)*$W$3/5</f>
        <v>3.6</v>
      </c>
      <c r="X18" s="12">
        <f>VLOOKUP($J18,Sheet3!$B$41:$C$45,2,1)*$X$3/5</f>
        <v>2</v>
      </c>
      <c r="Y18" s="12">
        <f>VLOOKUP($K18,Sheet3!$B$46:$C$50,2,1)*$Y$3/5</f>
        <v>8</v>
      </c>
      <c r="Z18" s="12">
        <f>VLOOKUP($L18,Sheet3!$B$51:$C$55,2,1)*$Z$3/5</f>
        <v>10</v>
      </c>
      <c r="AA18" s="12">
        <f>VLOOKUP($M18,Sheet3!$B$56:$C$60,2,1)*$AA$3/5</f>
        <v>3.6</v>
      </c>
      <c r="AB18" s="12">
        <f>VLOOKUP($N18,Sheet3!$B$61:$C$65,2,1)*$AB$3/5</f>
        <v>3.2</v>
      </c>
      <c r="AC18" s="14">
        <f t="shared" si="2"/>
        <v>61</v>
      </c>
      <c r="AD18" s="16" t="str">
        <f>VLOOKUP(AC18,Sheet3!$F$5:$G$8,2,1)</f>
        <v>成长</v>
      </c>
      <c r="AE18" s="1">
        <f t="shared" si="3"/>
        <v>17</v>
      </c>
    </row>
    <row r="19" spans="1:31">
      <c r="A19" s="5" t="s">
        <v>253</v>
      </c>
      <c r="B19" s="6">
        <f t="shared" si="1"/>
        <v>3.7083</v>
      </c>
      <c r="C19" s="7">
        <f t="shared" si="0"/>
        <v>36241.7156</v>
      </c>
      <c r="D19" s="8">
        <f t="shared" si="0"/>
        <v>0.519</v>
      </c>
      <c r="E19" s="7">
        <f t="shared" si="0"/>
        <v>1699.9868</v>
      </c>
      <c r="F19" s="8">
        <f t="shared" si="0"/>
        <v>0.6533</v>
      </c>
      <c r="G19" s="8">
        <f t="shared" si="0"/>
        <v>0.8267</v>
      </c>
      <c r="H19" s="8">
        <f t="shared" si="0"/>
        <v>1</v>
      </c>
      <c r="I19" s="8">
        <f t="shared" si="0"/>
        <v>0</v>
      </c>
      <c r="J19" s="6">
        <f t="shared" si="0"/>
        <v>49.5861</v>
      </c>
      <c r="K19" s="8">
        <f t="shared" si="0"/>
        <v>0.5734</v>
      </c>
      <c r="L19" s="8">
        <f t="shared" si="0"/>
        <v>1.0405</v>
      </c>
      <c r="M19" s="8">
        <f t="shared" si="0"/>
        <v>1.166</v>
      </c>
      <c r="N19" s="8">
        <f t="shared" si="0"/>
        <v>-0.0189</v>
      </c>
      <c r="P19" s="12">
        <f>VLOOKUP($B19,Sheet3!$B$1:$C$5,2,1)*$P$3/5</f>
        <v>1.4</v>
      </c>
      <c r="Q19" s="12">
        <f>VLOOKUP($C19,Sheet3!$B$6:$C$10,2,1)*$Q$3/5</f>
        <v>6.4</v>
      </c>
      <c r="R19" s="12">
        <f>VLOOKUP($D19,Sheet3!$B$11:$C$15,2,1)*$R$3/5</f>
        <v>4.8</v>
      </c>
      <c r="S19" s="12">
        <f>VLOOKUP($E19,Sheet3!$B$16:$C$20,2,1)*$S$3/5</f>
        <v>5.6</v>
      </c>
      <c r="T19" s="12">
        <f>VLOOKUP($F19,Sheet3!$B$21:$C$25,2,1)*$T$3/5</f>
        <v>4.2</v>
      </c>
      <c r="U19" s="12">
        <f>VLOOKUP($G19,Sheet3!$B$26:$C$30,2,1)*$U$3/5</f>
        <v>2.8</v>
      </c>
      <c r="V19" s="12">
        <f>VLOOKUP($H19,Sheet3!$B$31:$C$35,2,1)*$V$3/5</f>
        <v>7</v>
      </c>
      <c r="W19" s="12">
        <f>VLOOKUP($I19,Sheet3!$B$36:$C$40,2,1)*$W$3/5</f>
        <v>6</v>
      </c>
      <c r="X19" s="12">
        <f>VLOOKUP($J19,Sheet3!$B$41:$C$45,2,1)*$X$3/5</f>
        <v>10</v>
      </c>
      <c r="Y19" s="12">
        <f>VLOOKUP($K19,Sheet3!$B$46:$C$50,2,1)*$Y$3/5</f>
        <v>8</v>
      </c>
      <c r="Z19" s="12">
        <f>VLOOKUP($L19,Sheet3!$B$51:$C$55,2,1)*$Z$3/5</f>
        <v>10</v>
      </c>
      <c r="AA19" s="12">
        <f>VLOOKUP($M19,Sheet3!$B$56:$C$60,2,1)*$AA$3/5</f>
        <v>1.8</v>
      </c>
      <c r="AB19" s="12">
        <f>VLOOKUP($N19,Sheet3!$B$61:$C$65,2,1)*$AB$3/5</f>
        <v>1.6</v>
      </c>
      <c r="AC19" s="14">
        <f t="shared" si="2"/>
        <v>69.6</v>
      </c>
      <c r="AD19" s="16" t="str">
        <f>VLOOKUP(AC19,Sheet3!$F$5:$G$8,2,1)</f>
        <v>成长</v>
      </c>
      <c r="AE19" s="1">
        <f t="shared" si="3"/>
        <v>10</v>
      </c>
    </row>
    <row r="20" spans="1:31">
      <c r="A20" s="9" t="s">
        <v>254</v>
      </c>
      <c r="B20" s="6">
        <f t="shared" si="1"/>
        <v>6.9483</v>
      </c>
      <c r="C20" s="7">
        <f t="shared" si="1"/>
        <v>53613.6154</v>
      </c>
      <c r="D20" s="8">
        <f t="shared" si="1"/>
        <v>0.6125</v>
      </c>
      <c r="E20" s="7">
        <f t="shared" si="1"/>
        <v>1308.8883</v>
      </c>
      <c r="F20" s="8">
        <f t="shared" si="1"/>
        <v>0.9178</v>
      </c>
      <c r="G20" s="8">
        <f t="shared" si="1"/>
        <v>1</v>
      </c>
      <c r="H20" s="8">
        <f t="shared" si="1"/>
        <v>0.0137</v>
      </c>
      <c r="I20" s="8">
        <f t="shared" si="1"/>
        <v>0.0385</v>
      </c>
      <c r="J20" s="6">
        <f t="shared" si="1"/>
        <v>67.1656</v>
      </c>
      <c r="K20" s="8">
        <f t="shared" si="1"/>
        <v>0.3279</v>
      </c>
      <c r="L20" s="8">
        <f t="shared" si="1"/>
        <v>0.7585</v>
      </c>
      <c r="M20" s="8">
        <f t="shared" si="1"/>
        <v>0.7822</v>
      </c>
      <c r="N20" s="8">
        <f t="shared" si="1"/>
        <v>0.0563</v>
      </c>
      <c r="P20" s="12">
        <f>VLOOKUP($B20,Sheet3!$B$1:$C$5,2,1)*$P$3/5</f>
        <v>5.6</v>
      </c>
      <c r="Q20" s="12">
        <f>VLOOKUP($C20,Sheet3!$B$6:$C$10,2,1)*$Q$3/5</f>
        <v>8</v>
      </c>
      <c r="R20" s="12">
        <f>VLOOKUP($D20,Sheet3!$B$11:$C$15,2,1)*$R$3/5</f>
        <v>3.6</v>
      </c>
      <c r="S20" s="12">
        <f>VLOOKUP($E20,Sheet3!$B$16:$C$20,2,1)*$S$3/5</f>
        <v>4.2</v>
      </c>
      <c r="T20" s="12">
        <f>VLOOKUP($F20,Sheet3!$B$21:$C$25,2,1)*$T$3/5</f>
        <v>7</v>
      </c>
      <c r="U20" s="12">
        <f>VLOOKUP($G20,Sheet3!$B$26:$C$30,2,1)*$U$3/5</f>
        <v>7</v>
      </c>
      <c r="V20" s="12">
        <f>VLOOKUP($H20,Sheet3!$B$31:$C$35,2,1)*$V$3/5</f>
        <v>1.4</v>
      </c>
      <c r="W20" s="12">
        <f>VLOOKUP($I20,Sheet3!$B$36:$C$40,2,1)*$W$3/5</f>
        <v>4.8</v>
      </c>
      <c r="X20" s="12">
        <f>VLOOKUP($J20,Sheet3!$B$41:$C$45,2,1)*$X$3/5</f>
        <v>4</v>
      </c>
      <c r="Y20" s="12">
        <f>VLOOKUP($K20,Sheet3!$B$46:$C$50,2,1)*$Y$3/5</f>
        <v>3.2</v>
      </c>
      <c r="Z20" s="12">
        <f>VLOOKUP($L20,Sheet3!$B$51:$C$55,2,1)*$Z$3/5</f>
        <v>6</v>
      </c>
      <c r="AA20" s="12">
        <f>VLOOKUP($M20,Sheet3!$B$56:$C$60,2,1)*$AA$3/5</f>
        <v>5.4</v>
      </c>
      <c r="AB20" s="12">
        <f>VLOOKUP($N20,Sheet3!$B$61:$C$65,2,1)*$AB$3/5</f>
        <v>4.8</v>
      </c>
      <c r="AC20" s="14">
        <f t="shared" si="2"/>
        <v>65</v>
      </c>
      <c r="AD20" s="15" t="str">
        <f>VLOOKUP(AC20,Sheet3!$F$5:$G$8,2,1)</f>
        <v>成长</v>
      </c>
      <c r="AE20" s="1">
        <f t="shared" si="3"/>
        <v>14</v>
      </c>
    </row>
    <row r="21" spans="1:31">
      <c r="A21" s="5" t="s">
        <v>255</v>
      </c>
      <c r="B21" s="6">
        <f t="shared" si="1"/>
        <v>6.476</v>
      </c>
      <c r="C21" s="7">
        <f t="shared" si="1"/>
        <v>23108.5717</v>
      </c>
      <c r="D21" s="8">
        <f t="shared" si="1"/>
        <v>0.7836</v>
      </c>
      <c r="E21" s="7">
        <f t="shared" si="1"/>
        <v>1403.6627</v>
      </c>
      <c r="F21" s="8">
        <f t="shared" si="1"/>
        <v>0.4462</v>
      </c>
      <c r="G21" s="8">
        <f t="shared" si="1"/>
        <v>0.9032</v>
      </c>
      <c r="H21" s="8">
        <f t="shared" si="1"/>
        <v>0</v>
      </c>
      <c r="I21" s="8">
        <f t="shared" si="1"/>
        <v>0</v>
      </c>
      <c r="J21" s="6">
        <f t="shared" si="1"/>
        <v>46.2895</v>
      </c>
      <c r="K21" s="8">
        <f t="shared" si="1"/>
        <v>0.4695</v>
      </c>
      <c r="L21" s="8">
        <f t="shared" si="1"/>
        <v>0.8999</v>
      </c>
      <c r="M21" s="8">
        <f t="shared" si="1"/>
        <v>0.6142</v>
      </c>
      <c r="N21" s="8">
        <f t="shared" si="1"/>
        <v>0.1005</v>
      </c>
      <c r="P21" s="12">
        <f>VLOOKUP($B21,Sheet3!$B$1:$C$5,2,1)*$P$3/5</f>
        <v>5.6</v>
      </c>
      <c r="Q21" s="12">
        <f>VLOOKUP($C21,Sheet3!$B$6:$C$10,2,1)*$Q$3/5</f>
        <v>3.2</v>
      </c>
      <c r="R21" s="12">
        <f>VLOOKUP($D21,Sheet3!$B$11:$C$15,2,1)*$R$3/5</f>
        <v>1.2</v>
      </c>
      <c r="S21" s="12">
        <f>VLOOKUP($E21,Sheet3!$B$16:$C$20,2,1)*$S$3/5</f>
        <v>4.2</v>
      </c>
      <c r="T21" s="12">
        <f>VLOOKUP($F21,Sheet3!$B$21:$C$25,2,1)*$T$3/5</f>
        <v>1.4</v>
      </c>
      <c r="U21" s="12">
        <f>VLOOKUP($G21,Sheet3!$B$26:$C$30,2,1)*$U$3/5</f>
        <v>5.6</v>
      </c>
      <c r="V21" s="12">
        <f>VLOOKUP($H21,Sheet3!$B$31:$C$35,2,1)*$V$3/5</f>
        <v>1.4</v>
      </c>
      <c r="W21" s="12">
        <f>VLOOKUP($I21,Sheet3!$B$36:$C$40,2,1)*$W$3/5</f>
        <v>6</v>
      </c>
      <c r="X21" s="12">
        <f>VLOOKUP($J21,Sheet3!$B$41:$C$45,2,1)*$X$3/5</f>
        <v>10</v>
      </c>
      <c r="Y21" s="12">
        <f>VLOOKUP($K21,Sheet3!$B$46:$C$50,2,1)*$Y$3/5</f>
        <v>6.4</v>
      </c>
      <c r="Z21" s="12">
        <f>VLOOKUP($L21,Sheet3!$B$51:$C$55,2,1)*$Z$3/5</f>
        <v>8</v>
      </c>
      <c r="AA21" s="12">
        <f>VLOOKUP($M21,Sheet3!$B$56:$C$60,2,1)*$AA$3/5</f>
        <v>7.2</v>
      </c>
      <c r="AB21" s="12">
        <f>VLOOKUP($N21,Sheet3!$B$61:$C$65,2,1)*$AB$3/5</f>
        <v>6.4</v>
      </c>
      <c r="AC21" s="14">
        <f t="shared" si="2"/>
        <v>66.6</v>
      </c>
      <c r="AD21" s="15" t="str">
        <f>VLOOKUP(AC21,Sheet3!$F$5:$G$8,2,1)</f>
        <v>成长</v>
      </c>
      <c r="AE21" s="1">
        <f t="shared" si="3"/>
        <v>13</v>
      </c>
    </row>
    <row r="22" spans="1:31">
      <c r="A22" s="9" t="s">
        <v>256</v>
      </c>
      <c r="B22" s="6">
        <f t="shared" si="1"/>
        <v>19.6634</v>
      </c>
      <c r="C22" s="7">
        <f t="shared" si="1"/>
        <v>92661.1776</v>
      </c>
      <c r="D22" s="8">
        <f t="shared" si="1"/>
        <v>0.7228</v>
      </c>
      <c r="E22" s="7">
        <f t="shared" si="1"/>
        <v>2446.6344</v>
      </c>
      <c r="F22" s="8">
        <f t="shared" si="1"/>
        <v>1.6896</v>
      </c>
      <c r="G22" s="8">
        <f t="shared" si="1"/>
        <v>1.8276</v>
      </c>
      <c r="H22" s="8">
        <f t="shared" si="1"/>
        <v>0</v>
      </c>
      <c r="I22" s="8">
        <f t="shared" si="1"/>
        <v>0.08</v>
      </c>
      <c r="J22" s="6">
        <f t="shared" si="1"/>
        <v>181.5448</v>
      </c>
      <c r="K22" s="8">
        <f t="shared" si="1"/>
        <v>2.0342</v>
      </c>
      <c r="L22" s="8">
        <f t="shared" si="1"/>
        <v>0.966</v>
      </c>
      <c r="M22" s="8">
        <f t="shared" si="1"/>
        <v>2.8546</v>
      </c>
      <c r="N22" s="8">
        <f t="shared" si="1"/>
        <v>-0.1272</v>
      </c>
      <c r="P22" s="12">
        <f>VLOOKUP($B22,Sheet3!$B$1:$C$5,2,1)*$P$3/5</f>
        <v>7</v>
      </c>
      <c r="Q22" s="12">
        <f>VLOOKUP($C22,Sheet3!$B$6:$C$10,2,1)*$Q$3/5</f>
        <v>8</v>
      </c>
      <c r="R22" s="12">
        <f>VLOOKUP($D22,Sheet3!$B$11:$C$15,2,1)*$R$3/5</f>
        <v>2.4</v>
      </c>
      <c r="S22" s="12">
        <f>VLOOKUP($E22,Sheet3!$B$16:$C$20,2,1)*$S$3/5</f>
        <v>7</v>
      </c>
      <c r="T22" s="12">
        <f>VLOOKUP($F22,Sheet3!$B$21:$C$25,2,1)*$T$3/5</f>
        <v>7</v>
      </c>
      <c r="U22" s="12">
        <f>VLOOKUP($G22,Sheet3!$B$26:$C$30,2,1)*$U$3/5</f>
        <v>7</v>
      </c>
      <c r="V22" s="12">
        <f>VLOOKUP($H22,Sheet3!$B$31:$C$35,2,1)*$V$3/5</f>
        <v>1.4</v>
      </c>
      <c r="W22" s="12">
        <f>VLOOKUP($I22,Sheet3!$B$36:$C$40,2,1)*$W$3/5</f>
        <v>2.4</v>
      </c>
      <c r="X22" s="12">
        <f>VLOOKUP($J22,Sheet3!$B$41:$C$45,2,1)*$X$3/5</f>
        <v>2</v>
      </c>
      <c r="Y22" s="12">
        <f>VLOOKUP($K22,Sheet3!$B$46:$C$50,2,1)*$Y$3/5</f>
        <v>8</v>
      </c>
      <c r="Z22" s="12">
        <f>VLOOKUP($L22,Sheet3!$B$51:$C$55,2,1)*$Z$3/5</f>
        <v>8</v>
      </c>
      <c r="AA22" s="12">
        <f>VLOOKUP($M22,Sheet3!$B$56:$C$60,2,1)*$AA$3/5</f>
        <v>1.8</v>
      </c>
      <c r="AB22" s="12">
        <f>VLOOKUP($N22,Sheet3!$B$61:$C$65,2,1)*$AB$3/5</f>
        <v>1.6</v>
      </c>
      <c r="AC22" s="14">
        <f t="shared" si="2"/>
        <v>63.6</v>
      </c>
      <c r="AD22" s="15" t="str">
        <f>VLOOKUP(AC22,Sheet3!$F$5:$G$8,2,1)</f>
        <v>成长</v>
      </c>
      <c r="AE22" s="1">
        <f t="shared" si="3"/>
        <v>15</v>
      </c>
    </row>
    <row r="23" spans="1:31">
      <c r="A23" s="9" t="s">
        <v>257</v>
      </c>
      <c r="B23" s="6">
        <f t="shared" si="1"/>
        <v>24.88</v>
      </c>
      <c r="C23" s="7">
        <f t="shared" si="1"/>
        <v>179815.7728</v>
      </c>
      <c r="D23" s="8">
        <f t="shared" si="1"/>
        <v>0.2792</v>
      </c>
      <c r="E23" s="7">
        <f t="shared" si="1"/>
        <v>3538.5292</v>
      </c>
      <c r="F23" s="8">
        <f t="shared" si="1"/>
        <v>1.3422</v>
      </c>
      <c r="G23" s="8">
        <f t="shared" si="1"/>
        <v>1.8684</v>
      </c>
      <c r="H23" s="8">
        <f t="shared" si="1"/>
        <v>0</v>
      </c>
      <c r="I23" s="8">
        <f t="shared" si="1"/>
        <v>0.087</v>
      </c>
      <c r="J23" s="6">
        <f t="shared" si="1"/>
        <v>177.5078</v>
      </c>
      <c r="K23" s="8">
        <f t="shared" si="1"/>
        <v>0.8696</v>
      </c>
      <c r="L23" s="8">
        <f t="shared" si="1"/>
        <v>4.9058</v>
      </c>
      <c r="M23" s="8">
        <f t="shared" si="1"/>
        <v>1.354</v>
      </c>
      <c r="N23" s="8">
        <f t="shared" si="1"/>
        <v>0.3526</v>
      </c>
      <c r="P23" s="12">
        <f>VLOOKUP($B23,Sheet3!$B$1:$C$5,2,1)*$P$3/5</f>
        <v>7</v>
      </c>
      <c r="Q23" s="12">
        <f>VLOOKUP($C23,Sheet3!$B$6:$C$10,2,1)*$Q$3/5</f>
        <v>8</v>
      </c>
      <c r="R23" s="12">
        <f>VLOOKUP($D23,Sheet3!$B$11:$C$15,2,1)*$R$3/5</f>
        <v>6</v>
      </c>
      <c r="S23" s="12">
        <f>VLOOKUP($E23,Sheet3!$B$16:$C$20,2,1)*$S$3/5</f>
        <v>7</v>
      </c>
      <c r="T23" s="12">
        <f>VLOOKUP($F23,Sheet3!$B$21:$C$25,2,1)*$T$3/5</f>
        <v>7</v>
      </c>
      <c r="U23" s="12">
        <f>VLOOKUP($G23,Sheet3!$B$26:$C$30,2,1)*$U$3/5</f>
        <v>7</v>
      </c>
      <c r="V23" s="12">
        <f>VLOOKUP($H23,Sheet3!$B$31:$C$35,2,1)*$V$3/5</f>
        <v>1.4</v>
      </c>
      <c r="W23" s="12">
        <f>VLOOKUP($I23,Sheet3!$B$36:$C$40,2,1)*$W$3/5</f>
        <v>2.4</v>
      </c>
      <c r="X23" s="12">
        <f>VLOOKUP($J23,Sheet3!$B$41:$C$45,2,1)*$X$3/5</f>
        <v>2</v>
      </c>
      <c r="Y23" s="12">
        <f>VLOOKUP($K23,Sheet3!$B$46:$C$50,2,1)*$Y$3/5</f>
        <v>8</v>
      </c>
      <c r="Z23" s="12">
        <f>VLOOKUP($L23,Sheet3!$B$51:$C$55,2,1)*$Z$3/5</f>
        <v>10</v>
      </c>
      <c r="AA23" s="12">
        <f>VLOOKUP($M23,Sheet3!$B$56:$C$60,2,1)*$AA$3/5</f>
        <v>1.8</v>
      </c>
      <c r="AB23" s="12">
        <f>VLOOKUP($N23,Sheet3!$B$61:$C$65,2,1)*$AB$3/5</f>
        <v>8</v>
      </c>
      <c r="AC23" s="14">
        <f t="shared" si="2"/>
        <v>75.6</v>
      </c>
      <c r="AD23" s="16" t="str">
        <f>VLOOKUP(AC23,Sheet3!$F$5:$G$8,2,1)</f>
        <v>健康</v>
      </c>
      <c r="AE23" s="1">
        <f t="shared" si="3"/>
        <v>4</v>
      </c>
    </row>
    <row r="24" spans="1:1">
      <c r="A24" s="13"/>
    </row>
    <row r="25" spans="16:18">
      <c r="P25" s="33" t="s">
        <v>273</v>
      </c>
      <c r="Q25" s="14">
        <f>SUM(P4:W4)</f>
        <v>32.8</v>
      </c>
      <c r="R25" s="34">
        <f>SUM(P3:W3)</f>
        <v>55</v>
      </c>
    </row>
    <row r="26" spans="16:18">
      <c r="P26" s="13" t="s">
        <v>274</v>
      </c>
      <c r="Q26" s="14">
        <f>SUM(X4)</f>
        <v>2</v>
      </c>
      <c r="R26" s="34">
        <f>SUM(X3)</f>
        <v>10</v>
      </c>
    </row>
    <row r="27" spans="16:18">
      <c r="P27" s="13" t="s">
        <v>275</v>
      </c>
      <c r="Q27" s="14">
        <f>SUM(Y4:Z4)</f>
        <v>12</v>
      </c>
      <c r="R27" s="34">
        <f>SUM(Y3:Z3)</f>
        <v>18</v>
      </c>
    </row>
    <row r="28" spans="16:18">
      <c r="P28" s="13" t="s">
        <v>276</v>
      </c>
      <c r="Q28" s="14">
        <f>SUM(AA4)</f>
        <v>1.8</v>
      </c>
      <c r="R28" s="34">
        <f>SUM(AA3)</f>
        <v>9</v>
      </c>
    </row>
    <row r="29" spans="1:18">
      <c r="A29" s="3" t="s">
        <v>237</v>
      </c>
      <c r="B29" s="31" t="s">
        <v>10</v>
      </c>
      <c r="C29" s="31" t="s">
        <v>49</v>
      </c>
      <c r="D29" s="31" t="s">
        <v>64</v>
      </c>
      <c r="E29" s="31" t="s">
        <v>70</v>
      </c>
      <c r="F29" s="31" t="s">
        <v>72</v>
      </c>
      <c r="G29" s="31" t="s">
        <v>103</v>
      </c>
      <c r="H29" s="31" t="s">
        <v>145</v>
      </c>
      <c r="I29" s="31" t="s">
        <v>155</v>
      </c>
      <c r="J29" s="31" t="s">
        <v>157</v>
      </c>
      <c r="K29" s="31" t="s">
        <v>159</v>
      </c>
      <c r="L29" s="31" t="s">
        <v>166</v>
      </c>
      <c r="M29" s="31" t="s">
        <v>192</v>
      </c>
      <c r="N29" s="31" t="s">
        <v>236</v>
      </c>
      <c r="P29" s="13" t="s">
        <v>277</v>
      </c>
      <c r="Q29" s="14">
        <f>SUM(AB4)</f>
        <v>1.6</v>
      </c>
      <c r="R29" s="34">
        <f>SUM(AB3)</f>
        <v>8</v>
      </c>
    </row>
    <row r="30" spans="1:18">
      <c r="A30" s="9" t="s">
        <v>238</v>
      </c>
      <c r="B30" s="8">
        <v>2.0519</v>
      </c>
      <c r="C30" s="8">
        <v>0.7384</v>
      </c>
      <c r="D30" s="8">
        <v>0.6257</v>
      </c>
      <c r="E30" s="8">
        <v>1.314</v>
      </c>
      <c r="F30" s="8">
        <v>0</v>
      </c>
      <c r="G30" s="32">
        <v>3.6754</v>
      </c>
      <c r="H30" s="6">
        <v>83.6381</v>
      </c>
      <c r="I30" s="8">
        <v>0.3172</v>
      </c>
      <c r="J30" s="8">
        <v>0.9793</v>
      </c>
      <c r="K30" s="8">
        <v>0.5655</v>
      </c>
      <c r="L30" s="32">
        <v>1258.9707</v>
      </c>
      <c r="M30" s="7">
        <v>40590.638</v>
      </c>
      <c r="N30" s="8">
        <v>-0.0305</v>
      </c>
      <c r="Q30" s="14">
        <f>SUM(Q25:Q29)</f>
        <v>50.2</v>
      </c>
      <c r="R30" s="34">
        <f>SUM(R25:R29)</f>
        <v>100</v>
      </c>
    </row>
    <row r="31" spans="1:14">
      <c r="A31" s="9" t="s">
        <v>239</v>
      </c>
      <c r="B31" s="8">
        <v>1.1938</v>
      </c>
      <c r="C31" s="8">
        <v>0.778</v>
      </c>
      <c r="D31" s="8">
        <v>0.647</v>
      </c>
      <c r="E31" s="8">
        <v>0.6323</v>
      </c>
      <c r="F31" s="8">
        <v>0.05</v>
      </c>
      <c r="G31" s="32">
        <v>4.766</v>
      </c>
      <c r="H31" s="6">
        <v>37.1727</v>
      </c>
      <c r="I31" s="8">
        <v>0.6268</v>
      </c>
      <c r="J31" s="8">
        <v>0.9507</v>
      </c>
      <c r="K31" s="8">
        <v>0.8169</v>
      </c>
      <c r="L31" s="32">
        <v>1348.7088</v>
      </c>
      <c r="M31" s="7">
        <v>42159.1474</v>
      </c>
      <c r="N31" s="8">
        <v>-0.0197</v>
      </c>
    </row>
    <row r="32" spans="1:14">
      <c r="A32" s="9" t="s">
        <v>240</v>
      </c>
      <c r="B32" s="8">
        <v>0.6936</v>
      </c>
      <c r="C32" s="8">
        <v>0.7699</v>
      </c>
      <c r="D32" s="8">
        <v>0.6081</v>
      </c>
      <c r="E32" s="8">
        <v>0.5024</v>
      </c>
      <c r="F32" s="8">
        <v>0.2</v>
      </c>
      <c r="G32" s="32">
        <v>8.7538</v>
      </c>
      <c r="H32" s="6">
        <v>60.3244</v>
      </c>
      <c r="I32" s="8">
        <v>0.4429</v>
      </c>
      <c r="J32" s="8">
        <v>1</v>
      </c>
      <c r="K32" s="8">
        <v>0.4714</v>
      </c>
      <c r="L32" s="32">
        <v>1620.7246</v>
      </c>
      <c r="M32" s="7">
        <v>39973.872</v>
      </c>
      <c r="N32" s="8">
        <v>0.0633</v>
      </c>
    </row>
    <row r="33" spans="1:28">
      <c r="A33" s="9" t="s">
        <v>241</v>
      </c>
      <c r="B33" s="8">
        <v>0.7696</v>
      </c>
      <c r="C33" s="8">
        <v>0.9143</v>
      </c>
      <c r="D33" s="8">
        <v>0.4752</v>
      </c>
      <c r="E33" s="8">
        <v>0.4537</v>
      </c>
      <c r="F33" s="8">
        <v>0</v>
      </c>
      <c r="G33" s="32">
        <v>12.088</v>
      </c>
      <c r="H33" s="6">
        <v>61.5282</v>
      </c>
      <c r="I33" s="8">
        <v>0.8082</v>
      </c>
      <c r="J33" s="8">
        <v>0.863</v>
      </c>
      <c r="K33" s="8">
        <v>0.6986</v>
      </c>
      <c r="L33" s="32">
        <v>1627.5659</v>
      </c>
      <c r="M33" s="7">
        <v>40087.3933</v>
      </c>
      <c r="N33" s="8">
        <v>0.039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14">
      <c r="A34" s="9" t="s">
        <v>242</v>
      </c>
      <c r="B34" s="8">
        <v>0.7234</v>
      </c>
      <c r="C34" s="8">
        <v>1.0662</v>
      </c>
      <c r="D34" s="8">
        <v>0.4701</v>
      </c>
      <c r="E34" s="8">
        <v>0.4981</v>
      </c>
      <c r="F34" s="8">
        <v>0</v>
      </c>
      <c r="G34" s="32">
        <v>10.5278</v>
      </c>
      <c r="H34" s="6">
        <v>61.3424</v>
      </c>
      <c r="I34" s="8">
        <v>0.7342</v>
      </c>
      <c r="J34" s="8">
        <v>0.9747</v>
      </c>
      <c r="K34" s="8">
        <v>0.6456</v>
      </c>
      <c r="L34" s="32">
        <v>1204.3269</v>
      </c>
      <c r="M34" s="7">
        <v>37985.7376</v>
      </c>
      <c r="N34" s="8">
        <v>0.0441</v>
      </c>
    </row>
    <row r="35" spans="1:14">
      <c r="A35" s="9" t="s">
        <v>243</v>
      </c>
      <c r="B35" s="8">
        <v>1.4982</v>
      </c>
      <c r="C35" s="8">
        <v>2.9304</v>
      </c>
      <c r="D35" s="8">
        <v>0.7852</v>
      </c>
      <c r="E35" s="8">
        <v>1.7636</v>
      </c>
      <c r="F35" s="8">
        <v>0</v>
      </c>
      <c r="G35" s="32">
        <v>14.2936</v>
      </c>
      <c r="H35" s="6">
        <v>116.841</v>
      </c>
      <c r="I35" s="8">
        <v>0.3116</v>
      </c>
      <c r="J35" s="8">
        <v>1.9654</v>
      </c>
      <c r="K35" s="8">
        <v>1.593</v>
      </c>
      <c r="L35" s="32">
        <v>3019.9518</v>
      </c>
      <c r="M35" s="7">
        <v>83535.8582</v>
      </c>
      <c r="N35" s="8">
        <v>0.1358</v>
      </c>
    </row>
    <row r="36" spans="1:14">
      <c r="A36" s="9" t="s">
        <v>244</v>
      </c>
      <c r="B36" s="8">
        <v>1.0001</v>
      </c>
      <c r="C36" s="8">
        <v>0.6912</v>
      </c>
      <c r="D36" s="8">
        <v>0.4433</v>
      </c>
      <c r="E36" s="8">
        <v>0.491</v>
      </c>
      <c r="F36" s="8">
        <v>0</v>
      </c>
      <c r="G36" s="32">
        <v>11.1667</v>
      </c>
      <c r="H36" s="6">
        <v>73.2333</v>
      </c>
      <c r="I36" s="8">
        <v>0.6265</v>
      </c>
      <c r="J36" s="8">
        <v>0.8795</v>
      </c>
      <c r="K36" s="8">
        <v>0.4699</v>
      </c>
      <c r="L36" s="32">
        <v>1314.7463</v>
      </c>
      <c r="M36" s="7">
        <v>28021.9245</v>
      </c>
      <c r="N36" s="8">
        <v>-0.003</v>
      </c>
    </row>
    <row r="37" spans="1:14">
      <c r="A37" s="9" t="s">
        <v>245</v>
      </c>
      <c r="B37" s="8">
        <v>0.4848</v>
      </c>
      <c r="C37" s="8">
        <v>1.7277</v>
      </c>
      <c r="D37" s="8">
        <v>0.4344</v>
      </c>
      <c r="E37" s="8">
        <v>0.4484</v>
      </c>
      <c r="F37" s="8">
        <v>0.05</v>
      </c>
      <c r="G37" s="32">
        <v>8.9281</v>
      </c>
      <c r="H37" s="6">
        <v>46.1575</v>
      </c>
      <c r="I37" s="8">
        <v>0.0667</v>
      </c>
      <c r="J37" s="8">
        <v>0.9917</v>
      </c>
      <c r="K37" s="8">
        <v>0.875</v>
      </c>
      <c r="L37" s="32">
        <v>2819.9668</v>
      </c>
      <c r="M37" s="7">
        <v>156113.8717</v>
      </c>
      <c r="N37" s="8">
        <v>0.1162</v>
      </c>
    </row>
    <row r="38" spans="1:14">
      <c r="A38" s="9" t="s">
        <v>246</v>
      </c>
      <c r="B38" s="8">
        <v>0.4321</v>
      </c>
      <c r="C38" s="8">
        <v>0.9987</v>
      </c>
      <c r="D38" s="8">
        <v>0.0242</v>
      </c>
      <c r="E38" s="8">
        <v>0.4653</v>
      </c>
      <c r="F38" s="8">
        <v>0</v>
      </c>
      <c r="G38" s="32">
        <v>2.5805</v>
      </c>
      <c r="H38" s="6">
        <v>47.6793</v>
      </c>
      <c r="I38" s="8">
        <v>0</v>
      </c>
      <c r="J38" s="8">
        <v>0.9406</v>
      </c>
      <c r="K38" s="8">
        <v>0.8614</v>
      </c>
      <c r="L38" s="32">
        <v>1115.3304</v>
      </c>
      <c r="M38" s="7">
        <v>39082.0838</v>
      </c>
      <c r="N38" s="8">
        <v>0.2872</v>
      </c>
    </row>
    <row r="39" spans="1:14">
      <c r="A39" s="9" t="s">
        <v>247</v>
      </c>
      <c r="B39" s="8">
        <v>0.4898</v>
      </c>
      <c r="C39" s="8">
        <v>1.2307</v>
      </c>
      <c r="D39" s="8">
        <v>0.6415</v>
      </c>
      <c r="E39" s="8">
        <v>0.6863</v>
      </c>
      <c r="F39" s="8">
        <v>0</v>
      </c>
      <c r="G39" s="32">
        <v>6.2049</v>
      </c>
      <c r="H39" s="6">
        <v>52.0877</v>
      </c>
      <c r="I39" s="8">
        <v>1</v>
      </c>
      <c r="J39" s="8">
        <v>1</v>
      </c>
      <c r="K39" s="8">
        <v>0.7732</v>
      </c>
      <c r="L39" s="32">
        <v>1358.9574</v>
      </c>
      <c r="M39" s="7">
        <v>36170.0636</v>
      </c>
      <c r="N39" s="8">
        <v>0.0577</v>
      </c>
    </row>
    <row r="40" spans="1:14">
      <c r="A40" s="9" t="s">
        <v>248</v>
      </c>
      <c r="B40" s="8">
        <v>1.9233</v>
      </c>
      <c r="C40" s="8">
        <v>0.3899</v>
      </c>
      <c r="D40" s="8">
        <v>0.4403</v>
      </c>
      <c r="E40" s="8">
        <v>0.669</v>
      </c>
      <c r="F40" s="8">
        <v>0</v>
      </c>
      <c r="G40" s="32">
        <v>8.9067</v>
      </c>
      <c r="H40" s="6">
        <v>69.0043</v>
      </c>
      <c r="I40" s="8">
        <v>0.7925</v>
      </c>
      <c r="J40" s="8">
        <v>1</v>
      </c>
      <c r="K40" s="8">
        <v>0.9245</v>
      </c>
      <c r="L40" s="32">
        <v>1473.9848</v>
      </c>
      <c r="M40" s="7">
        <v>17599.1748</v>
      </c>
      <c r="N40" s="8">
        <v>-0.0273</v>
      </c>
    </row>
    <row r="41" spans="1:14">
      <c r="A41" s="9" t="s">
        <v>249</v>
      </c>
      <c r="B41" s="8">
        <v>0.7644</v>
      </c>
      <c r="C41" s="8">
        <v>1.5667</v>
      </c>
      <c r="D41" s="8">
        <v>0.4887</v>
      </c>
      <c r="E41" s="8">
        <v>0.7077</v>
      </c>
      <c r="F41" s="8">
        <v>0</v>
      </c>
      <c r="G41" s="32">
        <v>9.782</v>
      </c>
      <c r="H41" s="6">
        <v>33.1675</v>
      </c>
      <c r="I41" s="8">
        <v>1</v>
      </c>
      <c r="J41" s="8">
        <v>0.9577</v>
      </c>
      <c r="K41" s="8">
        <v>0.3192</v>
      </c>
      <c r="L41" s="32">
        <v>1124.9953</v>
      </c>
      <c r="M41" s="7">
        <v>36379.7267</v>
      </c>
      <c r="N41" s="8">
        <v>0.0377</v>
      </c>
    </row>
    <row r="42" spans="1:14">
      <c r="A42" s="9" t="s">
        <v>250</v>
      </c>
      <c r="B42" s="8">
        <v>1.0058</v>
      </c>
      <c r="C42" s="8">
        <v>0.9716</v>
      </c>
      <c r="D42" s="8">
        <v>0.4589</v>
      </c>
      <c r="E42" s="8">
        <v>0.58</v>
      </c>
      <c r="F42" s="8">
        <v>0</v>
      </c>
      <c r="G42" s="32">
        <v>8.2788</v>
      </c>
      <c r="H42" s="6">
        <v>47.2071</v>
      </c>
      <c r="I42" s="8">
        <v>0</v>
      </c>
      <c r="J42" s="8">
        <v>1</v>
      </c>
      <c r="K42" s="8">
        <v>0.5474</v>
      </c>
      <c r="L42" s="32">
        <v>1369.383</v>
      </c>
      <c r="M42" s="7">
        <v>22922.5821</v>
      </c>
      <c r="N42" s="8">
        <v>0.0645</v>
      </c>
    </row>
    <row r="43" spans="1:14">
      <c r="A43" s="9" t="s">
        <v>251</v>
      </c>
      <c r="B43" s="8">
        <v>0.9902</v>
      </c>
      <c r="C43" s="8">
        <v>0.3475</v>
      </c>
      <c r="D43" s="8">
        <v>0.4055</v>
      </c>
      <c r="E43" s="8">
        <v>0.37</v>
      </c>
      <c r="F43" s="8">
        <v>0.0294</v>
      </c>
      <c r="G43" s="32">
        <v>11.4148</v>
      </c>
      <c r="H43" s="6">
        <v>30.2422</v>
      </c>
      <c r="I43" s="8">
        <v>0.2624</v>
      </c>
      <c r="J43" s="8">
        <v>0.6028</v>
      </c>
      <c r="K43" s="8">
        <v>0.2695</v>
      </c>
      <c r="L43" s="32">
        <v>1043.8621</v>
      </c>
      <c r="M43" s="7">
        <v>19313.9268</v>
      </c>
      <c r="N43" s="8">
        <v>-0.0018</v>
      </c>
    </row>
    <row r="44" spans="1:14">
      <c r="A44" s="9" t="s">
        <v>252</v>
      </c>
      <c r="B44" s="8">
        <v>0.9797</v>
      </c>
      <c r="C44" s="8">
        <v>1.1232</v>
      </c>
      <c r="D44" s="8">
        <v>0.4302</v>
      </c>
      <c r="E44" s="8">
        <v>0.5592</v>
      </c>
      <c r="F44" s="8">
        <v>0.0526</v>
      </c>
      <c r="G44" s="32">
        <v>9.8201</v>
      </c>
      <c r="H44" s="6">
        <v>114.8407</v>
      </c>
      <c r="I44" s="8">
        <v>0.1682</v>
      </c>
      <c r="J44" s="8">
        <v>0.6822</v>
      </c>
      <c r="K44" s="8">
        <v>0.514</v>
      </c>
      <c r="L44" s="32">
        <v>1651.316</v>
      </c>
      <c r="M44" s="7">
        <v>42429.4222</v>
      </c>
      <c r="N44" s="8">
        <v>0.0108</v>
      </c>
    </row>
    <row r="45" spans="1:14">
      <c r="A45" s="9" t="s">
        <v>253</v>
      </c>
      <c r="B45" s="8">
        <v>1.166</v>
      </c>
      <c r="C45" s="8">
        <v>1.0405</v>
      </c>
      <c r="D45" s="8">
        <v>0.519</v>
      </c>
      <c r="E45" s="8">
        <v>0.5734</v>
      </c>
      <c r="F45" s="8">
        <v>0</v>
      </c>
      <c r="G45" s="32">
        <v>3.7083</v>
      </c>
      <c r="H45" s="6">
        <v>49.5861</v>
      </c>
      <c r="I45" s="8">
        <v>1</v>
      </c>
      <c r="J45" s="8">
        <v>0.8267</v>
      </c>
      <c r="K45" s="8">
        <v>0.6533</v>
      </c>
      <c r="L45" s="32">
        <v>1699.9868</v>
      </c>
      <c r="M45" s="7">
        <v>36241.7156</v>
      </c>
      <c r="N45" s="8">
        <v>-0.0189</v>
      </c>
    </row>
    <row r="46" spans="1:14">
      <c r="A46" s="9" t="s">
        <v>254</v>
      </c>
      <c r="B46" s="8">
        <v>0.7822</v>
      </c>
      <c r="C46" s="8">
        <v>0.7585</v>
      </c>
      <c r="D46" s="8">
        <v>0.6125</v>
      </c>
      <c r="E46" s="8">
        <v>0.3279</v>
      </c>
      <c r="F46" s="8">
        <v>0.0385</v>
      </c>
      <c r="G46" s="32">
        <v>6.9483</v>
      </c>
      <c r="H46" s="6">
        <v>67.1656</v>
      </c>
      <c r="I46" s="8">
        <v>0.0137</v>
      </c>
      <c r="J46" s="8">
        <v>1</v>
      </c>
      <c r="K46" s="8">
        <v>0.9178</v>
      </c>
      <c r="L46" s="32">
        <v>1308.8883</v>
      </c>
      <c r="M46" s="7">
        <v>53613.6154</v>
      </c>
      <c r="N46" s="8">
        <v>0.0563</v>
      </c>
    </row>
    <row r="47" spans="1:14">
      <c r="A47" s="9" t="s">
        <v>255</v>
      </c>
      <c r="B47" s="8">
        <v>0.6142</v>
      </c>
      <c r="C47" s="8">
        <v>0.8999</v>
      </c>
      <c r="D47" s="8">
        <v>0.7836</v>
      </c>
      <c r="E47" s="8">
        <v>0.4695</v>
      </c>
      <c r="F47" s="8">
        <v>0</v>
      </c>
      <c r="G47" s="32">
        <v>6.476</v>
      </c>
      <c r="H47" s="6">
        <v>46.2895</v>
      </c>
      <c r="I47" s="8">
        <v>0</v>
      </c>
      <c r="J47" s="8">
        <v>0.9032</v>
      </c>
      <c r="K47" s="8">
        <v>0.4462</v>
      </c>
      <c r="L47" s="32">
        <v>1403.6627</v>
      </c>
      <c r="M47" s="7">
        <v>23108.5717</v>
      </c>
      <c r="N47" s="8">
        <v>0.1005</v>
      </c>
    </row>
    <row r="48" spans="1:14">
      <c r="A48" s="9" t="s">
        <v>256</v>
      </c>
      <c r="B48" s="8">
        <v>2.8546</v>
      </c>
      <c r="C48" s="8">
        <v>0.966</v>
      </c>
      <c r="D48" s="8">
        <v>0.7228</v>
      </c>
      <c r="E48" s="8">
        <v>2.0342</v>
      </c>
      <c r="F48" s="8">
        <v>0.08</v>
      </c>
      <c r="G48" s="32">
        <v>19.6634</v>
      </c>
      <c r="H48" s="6">
        <v>181.5448</v>
      </c>
      <c r="I48" s="8">
        <v>0</v>
      </c>
      <c r="J48" s="8">
        <v>1.8276</v>
      </c>
      <c r="K48" s="8">
        <v>1.6896</v>
      </c>
      <c r="L48" s="32">
        <v>2446.6344</v>
      </c>
      <c r="M48" s="7">
        <v>92661.1776</v>
      </c>
      <c r="N48" s="8">
        <v>-0.1272</v>
      </c>
    </row>
    <row r="49" spans="1:14">
      <c r="A49" s="9" t="s">
        <v>257</v>
      </c>
      <c r="B49" s="8">
        <v>1.354</v>
      </c>
      <c r="C49" s="8">
        <v>4.9058</v>
      </c>
      <c r="D49" s="8">
        <v>0.2792</v>
      </c>
      <c r="E49" s="8">
        <v>0.8696</v>
      </c>
      <c r="F49" s="8">
        <v>0.087</v>
      </c>
      <c r="G49" s="32">
        <v>24.88</v>
      </c>
      <c r="H49" s="6">
        <v>177.5078</v>
      </c>
      <c r="I49" s="8">
        <v>0</v>
      </c>
      <c r="J49" s="8">
        <v>1.8684</v>
      </c>
      <c r="K49" s="8">
        <v>1.3422</v>
      </c>
      <c r="L49" s="32">
        <v>3538.5292</v>
      </c>
      <c r="M49" s="7">
        <v>179815.7728</v>
      </c>
      <c r="N49" s="8">
        <v>0.3526</v>
      </c>
    </row>
  </sheetData>
  <mergeCells count="2">
    <mergeCell ref="B1:N1"/>
    <mergeCell ref="P1:AB1"/>
  </mergeCells>
  <conditionalFormatting sqref="AD4:AD23">
    <cfRule type="containsText" dxfId="7" priority="1" operator="between" text="预警">
      <formula>NOT(ISERROR(SEARCH("预警",AD4)))</formula>
    </cfRule>
    <cfRule type="containsText" dxfId="6" priority="2" operator="between" text="成长">
      <formula>NOT(ISERROR(SEARCH("成长",AD4)))</formula>
    </cfRule>
    <cfRule type="containsText" dxfId="5" priority="3" operator="between" text="健康">
      <formula>NOT(ISERROR(SEARCH("健康",AD4)))</formula>
    </cfRule>
    <cfRule type="containsText" dxfId="4" priority="4" operator="between" text="优秀">
      <formula>NOT(ISERROR(SEARCH("优秀",AD4)))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topLeftCell="A7" workbookViewId="0">
      <selection activeCell="G22" sqref="G22"/>
    </sheetView>
  </sheetViews>
  <sheetFormatPr defaultColWidth="9" defaultRowHeight="14.25" outlineLevelCol="6"/>
  <cols>
    <col min="2" max="2" width="9" style="18"/>
    <col min="7" max="7" width="10.5" customWidth="1"/>
  </cols>
  <sheetData>
    <row r="1" customHeight="1" spans="1:3">
      <c r="A1" s="19" t="s">
        <v>278</v>
      </c>
      <c r="B1" s="20">
        <v>0</v>
      </c>
      <c r="C1" s="21">
        <v>1</v>
      </c>
    </row>
    <row r="2" customHeight="1" spans="1:3">
      <c r="A2" s="19"/>
      <c r="B2" s="20">
        <v>4</v>
      </c>
      <c r="C2" s="21">
        <v>2</v>
      </c>
    </row>
    <row r="3" customHeight="1" spans="1:3">
      <c r="A3" s="19"/>
      <c r="B3" s="20">
        <v>5</v>
      </c>
      <c r="C3" s="21">
        <v>3</v>
      </c>
    </row>
    <row r="4" customHeight="1" spans="1:3">
      <c r="A4" s="19"/>
      <c r="B4" s="20">
        <v>6</v>
      </c>
      <c r="C4" s="21">
        <v>4</v>
      </c>
    </row>
    <row r="5" spans="1:7">
      <c r="A5" s="19"/>
      <c r="B5" s="20">
        <v>7</v>
      </c>
      <c r="C5" s="21">
        <v>5</v>
      </c>
      <c r="F5">
        <v>0</v>
      </c>
      <c r="G5" s="22" t="s">
        <v>267</v>
      </c>
    </row>
    <row r="6" spans="1:7">
      <c r="A6" s="23" t="s">
        <v>192</v>
      </c>
      <c r="B6" s="20">
        <v>0</v>
      </c>
      <c r="C6" s="21">
        <v>1</v>
      </c>
      <c r="F6">
        <v>60</v>
      </c>
      <c r="G6" s="24" t="s">
        <v>268</v>
      </c>
    </row>
    <row r="7" spans="1:7">
      <c r="A7" s="23"/>
      <c r="B7" s="20">
        <v>20000</v>
      </c>
      <c r="C7" s="21">
        <v>2</v>
      </c>
      <c r="F7">
        <v>75</v>
      </c>
      <c r="G7" s="25" t="s">
        <v>269</v>
      </c>
    </row>
    <row r="8" spans="1:7">
      <c r="A8" s="23"/>
      <c r="B8" s="20">
        <v>30000</v>
      </c>
      <c r="C8" s="21">
        <v>3</v>
      </c>
      <c r="F8">
        <v>85</v>
      </c>
      <c r="G8" s="26" t="s">
        <v>270</v>
      </c>
    </row>
    <row r="9" spans="1:3">
      <c r="A9" s="23"/>
      <c r="B9" s="20">
        <v>35000</v>
      </c>
      <c r="C9" s="21">
        <v>4</v>
      </c>
    </row>
    <row r="10" spans="1:3">
      <c r="A10" s="23"/>
      <c r="B10" s="20">
        <v>45000</v>
      </c>
      <c r="C10" s="21">
        <v>5</v>
      </c>
    </row>
    <row r="11" spans="1:3">
      <c r="A11" s="27" t="s">
        <v>64</v>
      </c>
      <c r="B11" s="20">
        <v>0</v>
      </c>
      <c r="C11" s="21">
        <v>5</v>
      </c>
    </row>
    <row r="12" spans="1:3">
      <c r="A12" s="27"/>
      <c r="B12" s="28">
        <v>0.45</v>
      </c>
      <c r="C12" s="21">
        <v>4</v>
      </c>
    </row>
    <row r="13" spans="1:3">
      <c r="A13" s="27"/>
      <c r="B13" s="28">
        <v>0.55</v>
      </c>
      <c r="C13" s="21">
        <v>3</v>
      </c>
    </row>
    <row r="14" spans="1:3">
      <c r="A14" s="27"/>
      <c r="B14" s="28">
        <v>0.65</v>
      </c>
      <c r="C14" s="21">
        <v>2</v>
      </c>
    </row>
    <row r="15" spans="1:3">
      <c r="A15" s="27"/>
      <c r="B15" s="28">
        <v>0.75</v>
      </c>
      <c r="C15" s="21">
        <v>1</v>
      </c>
    </row>
    <row r="16" spans="1:3">
      <c r="A16" s="19" t="s">
        <v>279</v>
      </c>
      <c r="B16" s="20">
        <v>0</v>
      </c>
      <c r="C16" s="21">
        <v>1</v>
      </c>
    </row>
    <row r="17" spans="1:3">
      <c r="A17" s="19"/>
      <c r="B17" s="20">
        <v>1200</v>
      </c>
      <c r="C17" s="21">
        <v>2</v>
      </c>
    </row>
    <row r="18" spans="1:3">
      <c r="A18" s="19"/>
      <c r="B18" s="20">
        <v>1300</v>
      </c>
      <c r="C18" s="21">
        <v>3</v>
      </c>
    </row>
    <row r="19" spans="1:3">
      <c r="A19" s="19"/>
      <c r="B19" s="20">
        <v>1500</v>
      </c>
      <c r="C19" s="21">
        <v>4</v>
      </c>
    </row>
    <row r="20" spans="1:3">
      <c r="A20" s="19"/>
      <c r="B20" s="20">
        <v>1700</v>
      </c>
      <c r="C20" s="21">
        <v>5</v>
      </c>
    </row>
    <row r="21" spans="1:3">
      <c r="A21" s="19" t="s">
        <v>280</v>
      </c>
      <c r="B21" s="20">
        <v>0</v>
      </c>
      <c r="C21" s="21">
        <v>1</v>
      </c>
    </row>
    <row r="22" spans="1:3">
      <c r="A22" s="19"/>
      <c r="B22" s="28">
        <v>0.5</v>
      </c>
      <c r="C22" s="21">
        <v>2</v>
      </c>
    </row>
    <row r="23" spans="1:3">
      <c r="A23" s="19"/>
      <c r="B23" s="28">
        <v>0.65</v>
      </c>
      <c r="C23" s="21">
        <v>3</v>
      </c>
    </row>
    <row r="24" spans="1:3">
      <c r="A24" s="19"/>
      <c r="B24" s="28">
        <v>0.75</v>
      </c>
      <c r="C24" s="21">
        <v>4</v>
      </c>
    </row>
    <row r="25" spans="1:3">
      <c r="A25" s="19"/>
      <c r="B25" s="28">
        <v>0.9</v>
      </c>
      <c r="C25" s="21">
        <v>5</v>
      </c>
    </row>
    <row r="26" spans="1:3">
      <c r="A26" s="19" t="s">
        <v>281</v>
      </c>
      <c r="B26" s="20">
        <v>0</v>
      </c>
      <c r="C26" s="21">
        <v>1</v>
      </c>
    </row>
    <row r="27" spans="1:3">
      <c r="A27" s="19"/>
      <c r="B27" s="28">
        <v>0.8</v>
      </c>
      <c r="C27" s="21">
        <v>2</v>
      </c>
    </row>
    <row r="28" spans="1:3">
      <c r="A28" s="19"/>
      <c r="B28" s="28">
        <v>0.85</v>
      </c>
      <c r="C28" s="21">
        <v>3</v>
      </c>
    </row>
    <row r="29" spans="1:3">
      <c r="A29" s="19"/>
      <c r="B29" s="28">
        <v>0.9</v>
      </c>
      <c r="C29" s="21">
        <v>4</v>
      </c>
    </row>
    <row r="30" spans="1:3">
      <c r="A30" s="19"/>
      <c r="B30" s="28">
        <v>0.95</v>
      </c>
      <c r="C30" s="21">
        <v>5</v>
      </c>
    </row>
    <row r="31" spans="1:3">
      <c r="A31" s="27" t="s">
        <v>155</v>
      </c>
      <c r="B31" s="20">
        <v>0</v>
      </c>
      <c r="C31" s="21">
        <v>1</v>
      </c>
    </row>
    <row r="32" spans="1:3">
      <c r="A32" s="27"/>
      <c r="B32" s="28">
        <v>0.3</v>
      </c>
      <c r="C32" s="21">
        <v>2</v>
      </c>
    </row>
    <row r="33" spans="1:3">
      <c r="A33" s="27"/>
      <c r="B33" s="28">
        <v>0.4</v>
      </c>
      <c r="C33" s="21">
        <v>3</v>
      </c>
    </row>
    <row r="34" spans="1:3">
      <c r="A34" s="27"/>
      <c r="B34" s="28">
        <v>0.5</v>
      </c>
      <c r="C34" s="21">
        <v>4</v>
      </c>
    </row>
    <row r="35" spans="1:3">
      <c r="A35" s="27"/>
      <c r="B35" s="28">
        <v>0.6</v>
      </c>
      <c r="C35" s="21">
        <v>5</v>
      </c>
    </row>
    <row r="36" spans="1:3">
      <c r="A36" s="27" t="s">
        <v>72</v>
      </c>
      <c r="B36" s="20">
        <v>0</v>
      </c>
      <c r="C36" s="21">
        <v>5</v>
      </c>
    </row>
    <row r="37" spans="1:3">
      <c r="A37" s="27"/>
      <c r="B37" s="28">
        <v>0.02</v>
      </c>
      <c r="C37" s="21">
        <v>4</v>
      </c>
    </row>
    <row r="38" spans="1:3">
      <c r="A38" s="27"/>
      <c r="B38" s="28">
        <v>0.04</v>
      </c>
      <c r="C38" s="21">
        <v>3</v>
      </c>
    </row>
    <row r="39" spans="1:3">
      <c r="A39" s="27"/>
      <c r="B39" s="28">
        <v>0.07</v>
      </c>
      <c r="C39" s="21">
        <v>2</v>
      </c>
    </row>
    <row r="40" spans="1:3">
      <c r="A40" s="27"/>
      <c r="B40" s="28">
        <v>0.1</v>
      </c>
      <c r="C40" s="21">
        <v>1</v>
      </c>
    </row>
    <row r="41" spans="1:3">
      <c r="A41" s="29" t="s">
        <v>282</v>
      </c>
      <c r="B41" s="20">
        <v>0</v>
      </c>
      <c r="C41" s="21">
        <v>5</v>
      </c>
    </row>
    <row r="42" spans="1:3">
      <c r="A42" s="29"/>
      <c r="B42" s="20">
        <v>53</v>
      </c>
      <c r="C42" s="21">
        <v>4</v>
      </c>
    </row>
    <row r="43" spans="1:3">
      <c r="A43" s="29"/>
      <c r="B43" s="20">
        <v>58</v>
      </c>
      <c r="C43" s="21">
        <v>3</v>
      </c>
    </row>
    <row r="44" spans="1:3">
      <c r="A44" s="29"/>
      <c r="B44" s="20">
        <v>63</v>
      </c>
      <c r="C44" s="21">
        <v>2</v>
      </c>
    </row>
    <row r="45" spans="1:3">
      <c r="A45" s="29"/>
      <c r="B45" s="20">
        <v>68</v>
      </c>
      <c r="C45" s="21">
        <v>1</v>
      </c>
    </row>
    <row r="46" spans="1:3">
      <c r="A46" s="27" t="s">
        <v>283</v>
      </c>
      <c r="B46" s="20">
        <v>0</v>
      </c>
      <c r="C46" s="21">
        <v>1</v>
      </c>
    </row>
    <row r="47" spans="1:3">
      <c r="A47" s="27"/>
      <c r="B47" s="28">
        <v>0.3</v>
      </c>
      <c r="C47" s="21">
        <v>2</v>
      </c>
    </row>
    <row r="48" spans="1:3">
      <c r="A48" s="27"/>
      <c r="B48" s="28">
        <v>0.4</v>
      </c>
      <c r="C48" s="21">
        <v>3</v>
      </c>
    </row>
    <row r="49" spans="1:3">
      <c r="A49" s="27"/>
      <c r="B49" s="28">
        <v>0.45</v>
      </c>
      <c r="C49" s="21">
        <v>4</v>
      </c>
    </row>
    <row r="50" spans="1:3">
      <c r="A50" s="27"/>
      <c r="B50" s="28">
        <v>0.55</v>
      </c>
      <c r="C50" s="21">
        <v>5</v>
      </c>
    </row>
    <row r="51" spans="1:3">
      <c r="A51" s="19" t="s">
        <v>284</v>
      </c>
      <c r="B51" s="20">
        <v>0</v>
      </c>
      <c r="C51" s="21">
        <v>1</v>
      </c>
    </row>
    <row r="52" spans="1:3">
      <c r="A52" s="19"/>
      <c r="B52" s="28">
        <v>0.6</v>
      </c>
      <c r="C52" s="21">
        <v>2</v>
      </c>
    </row>
    <row r="53" spans="1:3">
      <c r="A53" s="19"/>
      <c r="B53" s="28">
        <v>0.75</v>
      </c>
      <c r="C53" s="21">
        <v>3</v>
      </c>
    </row>
    <row r="54" spans="1:3">
      <c r="A54" s="19"/>
      <c r="B54" s="28">
        <v>0.85</v>
      </c>
      <c r="C54" s="21">
        <v>4</v>
      </c>
    </row>
    <row r="55" spans="1:3">
      <c r="A55" s="19"/>
      <c r="B55" s="28">
        <v>1</v>
      </c>
      <c r="C55" s="21">
        <v>5</v>
      </c>
    </row>
    <row r="56" spans="1:3">
      <c r="A56" s="19" t="s">
        <v>285</v>
      </c>
      <c r="B56" s="20">
        <v>0</v>
      </c>
      <c r="C56" s="21">
        <v>5</v>
      </c>
    </row>
    <row r="57" spans="1:3">
      <c r="A57" s="19"/>
      <c r="B57" s="28">
        <v>0.5</v>
      </c>
      <c r="C57" s="21">
        <v>4</v>
      </c>
    </row>
    <row r="58" spans="1:3">
      <c r="A58" s="19"/>
      <c r="B58" s="28">
        <v>0.7</v>
      </c>
      <c r="C58" s="21">
        <v>3</v>
      </c>
    </row>
    <row r="59" spans="1:3">
      <c r="A59" s="19"/>
      <c r="B59" s="28">
        <v>0.9</v>
      </c>
      <c r="C59" s="21">
        <v>2</v>
      </c>
    </row>
    <row r="60" spans="1:3">
      <c r="A60" s="19"/>
      <c r="B60" s="28">
        <v>1.1</v>
      </c>
      <c r="C60" s="21">
        <v>1</v>
      </c>
    </row>
    <row r="61" spans="1:3">
      <c r="A61" s="19" t="s">
        <v>286</v>
      </c>
      <c r="B61" s="30">
        <v>-0.15</v>
      </c>
      <c r="C61" s="21">
        <v>1</v>
      </c>
    </row>
    <row r="62" spans="1:3">
      <c r="A62" s="19"/>
      <c r="B62" s="30">
        <v>0</v>
      </c>
      <c r="C62" s="21">
        <v>2</v>
      </c>
    </row>
    <row r="63" spans="1:3">
      <c r="A63" s="19"/>
      <c r="B63" s="30">
        <v>0.05</v>
      </c>
      <c r="C63" s="21">
        <v>3</v>
      </c>
    </row>
    <row r="64" spans="1:3">
      <c r="A64" s="19"/>
      <c r="B64" s="30">
        <v>0.1</v>
      </c>
      <c r="C64" s="21">
        <v>4</v>
      </c>
    </row>
    <row r="65" spans="1:3">
      <c r="A65" s="19"/>
      <c r="B65" s="30">
        <v>0.15</v>
      </c>
      <c r="C65" s="21">
        <v>5</v>
      </c>
    </row>
  </sheetData>
  <mergeCells count="13">
    <mergeCell ref="A1:A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"/>
  <sheetViews>
    <sheetView tabSelected="1" workbookViewId="0">
      <selection activeCell="A4" sqref="A4"/>
    </sheetView>
  </sheetViews>
  <sheetFormatPr defaultColWidth="9" defaultRowHeight="14.25"/>
  <sheetData>
    <row r="1" ht="16.5" spans="1:30">
      <c r="A1" s="1" t="s">
        <v>262</v>
      </c>
      <c r="B1" s="2" t="s">
        <v>263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2" t="s">
        <v>264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ht="66" spans="1:30">
      <c r="A2" s="3" t="s">
        <v>237</v>
      </c>
      <c r="B2" s="4" t="s">
        <v>103</v>
      </c>
      <c r="C2" s="4" t="s">
        <v>192</v>
      </c>
      <c r="D2" s="4" t="s">
        <v>64</v>
      </c>
      <c r="E2" s="4" t="s">
        <v>166</v>
      </c>
      <c r="F2" s="4" t="s">
        <v>159</v>
      </c>
      <c r="G2" s="4" t="s">
        <v>157</v>
      </c>
      <c r="H2" s="4" t="s">
        <v>155</v>
      </c>
      <c r="I2" s="4" t="s">
        <v>72</v>
      </c>
      <c r="J2" s="4" t="s">
        <v>145</v>
      </c>
      <c r="K2" s="4" t="s">
        <v>70</v>
      </c>
      <c r="L2" s="4" t="s">
        <v>49</v>
      </c>
      <c r="M2" s="4" t="s">
        <v>10</v>
      </c>
      <c r="N2" s="4" t="s">
        <v>236</v>
      </c>
      <c r="O2" s="1"/>
      <c r="P2" s="10" t="s">
        <v>103</v>
      </c>
      <c r="Q2" s="10" t="s">
        <v>192</v>
      </c>
      <c r="R2" s="10" t="s">
        <v>64</v>
      </c>
      <c r="S2" s="10" t="s">
        <v>166</v>
      </c>
      <c r="T2" s="10" t="s">
        <v>159</v>
      </c>
      <c r="U2" s="10" t="s">
        <v>157</v>
      </c>
      <c r="V2" s="10" t="s">
        <v>155</v>
      </c>
      <c r="W2" s="10" t="s">
        <v>72</v>
      </c>
      <c r="X2" s="10" t="s">
        <v>145</v>
      </c>
      <c r="Y2" s="10" t="s">
        <v>70</v>
      </c>
      <c r="Z2" s="10" t="s">
        <v>49</v>
      </c>
      <c r="AA2" s="10" t="s">
        <v>10</v>
      </c>
      <c r="AB2" s="10" t="s">
        <v>236</v>
      </c>
      <c r="AC2" s="13" t="s">
        <v>265</v>
      </c>
      <c r="AD2" s="13" t="s">
        <v>266</v>
      </c>
    </row>
    <row r="3" ht="16.5" spans="1:30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1">
        <v>7</v>
      </c>
      <c r="Q3" s="11">
        <v>8</v>
      </c>
      <c r="R3" s="11">
        <v>6</v>
      </c>
      <c r="S3" s="11">
        <v>7</v>
      </c>
      <c r="T3" s="11">
        <v>7</v>
      </c>
      <c r="U3" s="11">
        <v>7</v>
      </c>
      <c r="V3" s="11">
        <v>7</v>
      </c>
      <c r="W3" s="11">
        <v>6</v>
      </c>
      <c r="X3" s="11">
        <v>10</v>
      </c>
      <c r="Y3" s="11">
        <v>8</v>
      </c>
      <c r="Z3" s="11">
        <v>10</v>
      </c>
      <c r="AA3" s="11">
        <v>9</v>
      </c>
      <c r="AB3" s="11">
        <v>8</v>
      </c>
      <c r="AC3" s="1"/>
      <c r="AD3" s="1"/>
    </row>
    <row r="4" ht="33" spans="1:30">
      <c r="A4" s="5" t="s">
        <v>238</v>
      </c>
      <c r="B4" s="6">
        <v>5.4098</v>
      </c>
      <c r="C4" s="7">
        <v>43625.7247</v>
      </c>
      <c r="D4" s="8">
        <v>0.6333</v>
      </c>
      <c r="E4" s="7">
        <v>1348.0455</v>
      </c>
      <c r="F4" s="8">
        <v>0.6579</v>
      </c>
      <c r="G4" s="8">
        <v>0.9539</v>
      </c>
      <c r="H4" s="8">
        <v>0.2368</v>
      </c>
      <c r="I4" s="8">
        <v>0</v>
      </c>
      <c r="J4" s="6">
        <v>90.0285</v>
      </c>
      <c r="K4" s="8">
        <v>0.5127</v>
      </c>
      <c r="L4" s="8">
        <v>0.7131</v>
      </c>
      <c r="M4" s="8">
        <v>1.1241</v>
      </c>
      <c r="N4" s="8">
        <v>-0.0102</v>
      </c>
      <c r="O4" s="1"/>
      <c r="P4" s="12">
        <v>4.2</v>
      </c>
      <c r="Q4" s="12">
        <v>6.4</v>
      </c>
      <c r="R4" s="12">
        <v>3.6</v>
      </c>
      <c r="S4" s="12">
        <v>4.2</v>
      </c>
      <c r="T4" s="12">
        <v>4.2</v>
      </c>
      <c r="U4" s="12">
        <v>7</v>
      </c>
      <c r="V4" s="12">
        <v>1.4</v>
      </c>
      <c r="W4" s="12">
        <v>6</v>
      </c>
      <c r="X4" s="12">
        <v>2</v>
      </c>
      <c r="Y4" s="12">
        <v>6.4</v>
      </c>
      <c r="Z4" s="12">
        <v>4</v>
      </c>
      <c r="AA4" s="12">
        <v>1.8</v>
      </c>
      <c r="AB4" s="12">
        <v>1.6</v>
      </c>
      <c r="AC4" s="14">
        <v>52.8</v>
      </c>
      <c r="AD4" s="15" t="s">
        <v>267</v>
      </c>
    </row>
    <row r="5" ht="16.5" spans="1:30">
      <c r="A5" s="9" t="s">
        <v>239</v>
      </c>
      <c r="B5" s="6">
        <v>3.9886</v>
      </c>
      <c r="C5" s="7">
        <v>42723.4236</v>
      </c>
      <c r="D5" s="8">
        <v>0.7011</v>
      </c>
      <c r="E5" s="7">
        <v>1350.0682</v>
      </c>
      <c r="F5" s="8">
        <v>0.7591</v>
      </c>
      <c r="G5" s="8">
        <v>0.8686</v>
      </c>
      <c r="H5" s="8">
        <v>0.8686</v>
      </c>
      <c r="I5" s="8">
        <v>0.125</v>
      </c>
      <c r="J5" s="6">
        <v>33.2452</v>
      </c>
      <c r="K5" s="8">
        <v>0.6228</v>
      </c>
      <c r="L5" s="8">
        <v>0.7942</v>
      </c>
      <c r="M5" s="8">
        <v>1.0273</v>
      </c>
      <c r="N5" s="8">
        <v>-0.0048</v>
      </c>
      <c r="O5" s="1"/>
      <c r="P5" s="12">
        <v>1.4</v>
      </c>
      <c r="Q5" s="12">
        <v>6.4</v>
      </c>
      <c r="R5" s="12">
        <v>2.4</v>
      </c>
      <c r="S5" s="12">
        <v>4.2</v>
      </c>
      <c r="T5" s="12">
        <v>5.6</v>
      </c>
      <c r="U5" s="12">
        <v>4.2</v>
      </c>
      <c r="V5" s="12">
        <v>7</v>
      </c>
      <c r="W5" s="12">
        <v>1.2</v>
      </c>
      <c r="X5" s="12">
        <v>10</v>
      </c>
      <c r="Y5" s="12">
        <v>8</v>
      </c>
      <c r="Z5" s="12">
        <v>6</v>
      </c>
      <c r="AA5" s="12">
        <v>3.6</v>
      </c>
      <c r="AB5" s="12">
        <v>1.6</v>
      </c>
      <c r="AC5" s="14">
        <v>61.6</v>
      </c>
      <c r="AD5" s="15" t="s">
        <v>268</v>
      </c>
    </row>
    <row r="6" ht="16.5" spans="1:30">
      <c r="A6" s="9" t="s">
        <v>240</v>
      </c>
      <c r="B6" s="6">
        <v>6.1849</v>
      </c>
      <c r="C6" s="7">
        <v>32137.6333</v>
      </c>
      <c r="D6" s="8">
        <v>0.5755</v>
      </c>
      <c r="E6" s="7">
        <v>1511.9746</v>
      </c>
      <c r="F6" s="8">
        <v>0.4615</v>
      </c>
      <c r="G6" s="8">
        <v>0.9808</v>
      </c>
      <c r="H6" s="8">
        <v>0.5</v>
      </c>
      <c r="I6" s="8">
        <v>0</v>
      </c>
      <c r="J6" s="6">
        <v>62.3146</v>
      </c>
      <c r="K6" s="8">
        <v>0.4024</v>
      </c>
      <c r="L6" s="8">
        <v>0.5088</v>
      </c>
      <c r="M6" s="8">
        <v>0.926</v>
      </c>
      <c r="N6" s="8">
        <v>0.0116</v>
      </c>
      <c r="O6" s="1"/>
      <c r="P6" s="12">
        <v>5.6</v>
      </c>
      <c r="Q6" s="12">
        <v>4.8</v>
      </c>
      <c r="R6" s="12">
        <v>3.6</v>
      </c>
      <c r="S6" s="12">
        <v>5.6</v>
      </c>
      <c r="T6" s="12">
        <v>1.4</v>
      </c>
      <c r="U6" s="12">
        <v>7</v>
      </c>
      <c r="V6" s="12">
        <v>5.6</v>
      </c>
      <c r="W6" s="12">
        <v>6</v>
      </c>
      <c r="X6" s="12">
        <v>6</v>
      </c>
      <c r="Y6" s="12">
        <v>4.8</v>
      </c>
      <c r="Z6" s="12">
        <v>2</v>
      </c>
      <c r="AA6" s="12">
        <v>3.6</v>
      </c>
      <c r="AB6" s="12">
        <v>3.2</v>
      </c>
      <c r="AC6" s="14">
        <v>59.2</v>
      </c>
      <c r="AD6" s="15" t="s">
        <v>267</v>
      </c>
    </row>
    <row r="7" ht="16.5" spans="1:30">
      <c r="A7" s="5" t="s">
        <v>241</v>
      </c>
      <c r="B7" s="6">
        <v>10.6218</v>
      </c>
      <c r="C7" s="7">
        <v>36409.1019</v>
      </c>
      <c r="D7" s="8">
        <v>0.4836</v>
      </c>
      <c r="E7" s="7">
        <v>1464.9285</v>
      </c>
      <c r="F7" s="8">
        <v>0.6933</v>
      </c>
      <c r="G7" s="8">
        <v>0.9867</v>
      </c>
      <c r="H7" s="8">
        <v>0.88</v>
      </c>
      <c r="I7" s="8">
        <v>0.0588</v>
      </c>
      <c r="J7" s="6">
        <v>53.204</v>
      </c>
      <c r="K7" s="8">
        <v>0.4711</v>
      </c>
      <c r="L7" s="8">
        <v>0.866</v>
      </c>
      <c r="M7" s="8">
        <v>0.7717</v>
      </c>
      <c r="N7" s="8">
        <v>0.0495</v>
      </c>
      <c r="O7" s="1"/>
      <c r="P7" s="12">
        <v>7</v>
      </c>
      <c r="Q7" s="12">
        <v>6.4</v>
      </c>
      <c r="R7" s="12">
        <v>4.8</v>
      </c>
      <c r="S7" s="12">
        <v>4.2</v>
      </c>
      <c r="T7" s="12">
        <v>4.2</v>
      </c>
      <c r="U7" s="12">
        <v>7</v>
      </c>
      <c r="V7" s="12">
        <v>7</v>
      </c>
      <c r="W7" s="12">
        <v>3.6</v>
      </c>
      <c r="X7" s="12">
        <v>8</v>
      </c>
      <c r="Y7" s="12">
        <v>6.4</v>
      </c>
      <c r="Z7" s="12">
        <v>8</v>
      </c>
      <c r="AA7" s="12">
        <v>5.4</v>
      </c>
      <c r="AB7" s="12">
        <v>3.2</v>
      </c>
      <c r="AC7" s="14">
        <v>75.2</v>
      </c>
      <c r="AD7" s="16" t="s">
        <v>269</v>
      </c>
    </row>
    <row r="8" ht="16.5" spans="1:30">
      <c r="A8" s="9" t="s">
        <v>242</v>
      </c>
      <c r="B8" s="6">
        <v>9.292</v>
      </c>
      <c r="C8" s="7">
        <v>34562.1837</v>
      </c>
      <c r="D8" s="8">
        <v>0.4625</v>
      </c>
      <c r="E8" s="7">
        <v>1126.1428</v>
      </c>
      <c r="F8" s="8">
        <v>0.7387</v>
      </c>
      <c r="G8" s="8">
        <v>0.8468</v>
      </c>
      <c r="H8" s="8">
        <v>0.6486</v>
      </c>
      <c r="I8" s="8">
        <v>0.0833</v>
      </c>
      <c r="J8" s="6">
        <v>41.274</v>
      </c>
      <c r="K8" s="8">
        <v>0.4862</v>
      </c>
      <c r="L8" s="8">
        <v>0.9945</v>
      </c>
      <c r="M8" s="8">
        <v>0.6637</v>
      </c>
      <c r="N8" s="8">
        <v>0.0814</v>
      </c>
      <c r="O8" s="1"/>
      <c r="P8" s="12">
        <v>7</v>
      </c>
      <c r="Q8" s="12">
        <v>4.8</v>
      </c>
      <c r="R8" s="12">
        <v>4.8</v>
      </c>
      <c r="S8" s="12">
        <v>1.4</v>
      </c>
      <c r="T8" s="12">
        <v>4.2</v>
      </c>
      <c r="U8" s="12">
        <v>2.8</v>
      </c>
      <c r="V8" s="12">
        <v>7</v>
      </c>
      <c r="W8" s="12">
        <v>2.4</v>
      </c>
      <c r="X8" s="12">
        <v>10</v>
      </c>
      <c r="Y8" s="12">
        <v>6.4</v>
      </c>
      <c r="Z8" s="12">
        <v>8</v>
      </c>
      <c r="AA8" s="12">
        <v>7.2</v>
      </c>
      <c r="AB8" s="12">
        <v>4.8</v>
      </c>
      <c r="AC8" s="14">
        <v>70.8</v>
      </c>
      <c r="AD8" s="15" t="s">
        <v>268</v>
      </c>
    </row>
    <row r="9" ht="16.5" spans="1:30">
      <c r="A9" s="5" t="s">
        <v>243</v>
      </c>
      <c r="B9" s="6">
        <v>6.903</v>
      </c>
      <c r="C9" s="7">
        <v>41931.0931</v>
      </c>
      <c r="D9" s="8">
        <v>0.37</v>
      </c>
      <c r="E9" s="7">
        <v>1453.3411</v>
      </c>
      <c r="F9" s="8">
        <v>0.7991</v>
      </c>
      <c r="G9" s="8">
        <v>0.9957</v>
      </c>
      <c r="H9" s="8">
        <v>0.1624</v>
      </c>
      <c r="I9" s="8">
        <v>0</v>
      </c>
      <c r="J9" s="6">
        <v>48.8632</v>
      </c>
      <c r="K9" s="8">
        <v>0.6559</v>
      </c>
      <c r="L9" s="8">
        <v>1.5904</v>
      </c>
      <c r="M9" s="8">
        <v>0.4585</v>
      </c>
      <c r="N9" s="8">
        <v>0.269</v>
      </c>
      <c r="O9" s="1"/>
      <c r="P9" s="12">
        <v>5.6</v>
      </c>
      <c r="Q9" s="12">
        <v>6.4</v>
      </c>
      <c r="R9" s="12">
        <v>6</v>
      </c>
      <c r="S9" s="12">
        <v>4.2</v>
      </c>
      <c r="T9" s="12">
        <v>5.6</v>
      </c>
      <c r="U9" s="12">
        <v>7</v>
      </c>
      <c r="V9" s="12">
        <v>1.4</v>
      </c>
      <c r="W9" s="12">
        <v>6</v>
      </c>
      <c r="X9" s="12">
        <v>10</v>
      </c>
      <c r="Y9" s="12">
        <v>8</v>
      </c>
      <c r="Z9" s="12">
        <v>10</v>
      </c>
      <c r="AA9" s="12">
        <v>9</v>
      </c>
      <c r="AB9" s="12">
        <v>8</v>
      </c>
      <c r="AC9" s="14">
        <v>87.2</v>
      </c>
      <c r="AD9" s="16" t="s">
        <v>270</v>
      </c>
    </row>
    <row r="10" ht="16.5" spans="1:30">
      <c r="A10" s="5" t="s">
        <v>244</v>
      </c>
      <c r="B10" s="6">
        <v>7.3442</v>
      </c>
      <c r="C10" s="7">
        <v>34464.3864</v>
      </c>
      <c r="D10" s="8">
        <v>0.4816</v>
      </c>
      <c r="E10" s="7">
        <v>1254.3517</v>
      </c>
      <c r="F10" s="8">
        <v>0.725</v>
      </c>
      <c r="G10" s="8">
        <v>0.9625</v>
      </c>
      <c r="H10" s="8">
        <v>0.775</v>
      </c>
      <c r="I10" s="8">
        <v>0</v>
      </c>
      <c r="J10" s="6">
        <v>62.8798</v>
      </c>
      <c r="K10" s="8">
        <v>0.508</v>
      </c>
      <c r="L10" s="8">
        <v>0.803</v>
      </c>
      <c r="M10" s="8">
        <v>0.6686</v>
      </c>
      <c r="N10" s="8">
        <v>0.0714</v>
      </c>
      <c r="O10" s="1"/>
      <c r="P10" s="12">
        <v>7</v>
      </c>
      <c r="Q10" s="12">
        <v>4.8</v>
      </c>
      <c r="R10" s="12">
        <v>4.8</v>
      </c>
      <c r="S10" s="12">
        <v>2.8</v>
      </c>
      <c r="T10" s="12">
        <v>4.2</v>
      </c>
      <c r="U10" s="12">
        <v>7</v>
      </c>
      <c r="V10" s="12">
        <v>7</v>
      </c>
      <c r="W10" s="12">
        <v>6</v>
      </c>
      <c r="X10" s="12">
        <v>6</v>
      </c>
      <c r="Y10" s="12">
        <v>6.4</v>
      </c>
      <c r="Z10" s="12">
        <v>6</v>
      </c>
      <c r="AA10" s="12">
        <v>7.2</v>
      </c>
      <c r="AB10" s="12">
        <v>4.8</v>
      </c>
      <c r="AC10" s="14">
        <v>74</v>
      </c>
      <c r="AD10" s="16" t="s">
        <v>268</v>
      </c>
    </row>
    <row r="11" ht="16.5" spans="1:30">
      <c r="A11" s="9" t="s">
        <v>245</v>
      </c>
      <c r="B11" s="6">
        <v>9.0405</v>
      </c>
      <c r="C11" s="7">
        <v>159644.1283</v>
      </c>
      <c r="D11" s="8">
        <v>0.4469</v>
      </c>
      <c r="E11" s="7">
        <v>2629.5297</v>
      </c>
      <c r="F11" s="8">
        <v>0.9122</v>
      </c>
      <c r="G11" s="8">
        <v>1</v>
      </c>
      <c r="H11" s="8">
        <v>0.0811</v>
      </c>
      <c r="I11" s="8">
        <v>0</v>
      </c>
      <c r="J11" s="6">
        <v>28.6584</v>
      </c>
      <c r="K11" s="8">
        <v>0.4511</v>
      </c>
      <c r="L11" s="8">
        <v>1.4296</v>
      </c>
      <c r="M11" s="8">
        <v>0.4623</v>
      </c>
      <c r="N11" s="8">
        <v>0.1785</v>
      </c>
      <c r="O11" s="1"/>
      <c r="P11" s="12">
        <v>7</v>
      </c>
      <c r="Q11" s="12">
        <v>8</v>
      </c>
      <c r="R11" s="12">
        <v>6</v>
      </c>
      <c r="S11" s="12">
        <v>7</v>
      </c>
      <c r="T11" s="12">
        <v>7</v>
      </c>
      <c r="U11" s="12">
        <v>7</v>
      </c>
      <c r="V11" s="12">
        <v>1.4</v>
      </c>
      <c r="W11" s="12">
        <v>6</v>
      </c>
      <c r="X11" s="12">
        <v>10</v>
      </c>
      <c r="Y11" s="12">
        <v>6.4</v>
      </c>
      <c r="Z11" s="12">
        <v>10</v>
      </c>
      <c r="AA11" s="12">
        <v>9</v>
      </c>
      <c r="AB11" s="12">
        <v>8</v>
      </c>
      <c r="AC11" s="14">
        <v>92.8</v>
      </c>
      <c r="AD11" s="17" t="s">
        <v>270</v>
      </c>
    </row>
    <row r="12" ht="16.5" spans="1:30">
      <c r="A12" s="9" t="s">
        <v>246</v>
      </c>
      <c r="B12" s="6">
        <v>3.4246</v>
      </c>
      <c r="C12" s="7">
        <v>32280.4167</v>
      </c>
      <c r="D12" s="8">
        <v>0.0217</v>
      </c>
      <c r="E12" s="7">
        <v>1071.9681</v>
      </c>
      <c r="F12" s="8">
        <v>0.6907</v>
      </c>
      <c r="G12" s="8">
        <v>1</v>
      </c>
      <c r="H12" s="8">
        <v>0</v>
      </c>
      <c r="I12" s="8">
        <v>0.1364</v>
      </c>
      <c r="J12" s="6">
        <v>38.1824</v>
      </c>
      <c r="K12" s="8">
        <v>0.4174</v>
      </c>
      <c r="L12" s="8">
        <v>0.8135</v>
      </c>
      <c r="M12" s="8">
        <v>0.5605</v>
      </c>
      <c r="N12" s="8">
        <v>0.201</v>
      </c>
      <c r="O12" s="1"/>
      <c r="P12" s="12">
        <v>1.4</v>
      </c>
      <c r="Q12" s="12">
        <v>4.8</v>
      </c>
      <c r="R12" s="12">
        <v>6</v>
      </c>
      <c r="S12" s="12">
        <v>1.4</v>
      </c>
      <c r="T12" s="12">
        <v>4.2</v>
      </c>
      <c r="U12" s="12">
        <v>7</v>
      </c>
      <c r="V12" s="12">
        <v>1.4</v>
      </c>
      <c r="W12" s="12">
        <v>1.2</v>
      </c>
      <c r="X12" s="12">
        <v>10</v>
      </c>
      <c r="Y12" s="12">
        <v>4.8</v>
      </c>
      <c r="Z12" s="12">
        <v>6</v>
      </c>
      <c r="AA12" s="12">
        <v>7.2</v>
      </c>
      <c r="AB12" s="12">
        <v>8</v>
      </c>
      <c r="AC12" s="14">
        <v>63.4</v>
      </c>
      <c r="AD12" s="15" t="s">
        <v>268</v>
      </c>
    </row>
    <row r="13" ht="16.5" spans="1:30">
      <c r="A13" s="5" t="s">
        <v>247</v>
      </c>
      <c r="B13" s="6">
        <v>7.8873</v>
      </c>
      <c r="C13" s="7">
        <v>36831.3933</v>
      </c>
      <c r="D13" s="8">
        <v>0.6369</v>
      </c>
      <c r="E13" s="7">
        <v>1262.3562</v>
      </c>
      <c r="F13" s="8">
        <v>0.856</v>
      </c>
      <c r="G13" s="8">
        <v>1</v>
      </c>
      <c r="H13" s="8">
        <v>1</v>
      </c>
      <c r="I13" s="8">
        <v>0.0556</v>
      </c>
      <c r="J13" s="6">
        <v>48.314</v>
      </c>
      <c r="K13" s="8">
        <v>0.8717</v>
      </c>
      <c r="L13" s="8">
        <v>1.4566</v>
      </c>
      <c r="M13" s="8">
        <v>0.6895</v>
      </c>
      <c r="N13" s="8">
        <v>0.0305</v>
      </c>
      <c r="O13" s="1"/>
      <c r="P13" s="12">
        <v>7</v>
      </c>
      <c r="Q13" s="12">
        <v>6.4</v>
      </c>
      <c r="R13" s="12">
        <v>3.6</v>
      </c>
      <c r="S13" s="12">
        <v>2.8</v>
      </c>
      <c r="T13" s="12">
        <v>5.6</v>
      </c>
      <c r="U13" s="12">
        <v>7</v>
      </c>
      <c r="V13" s="12">
        <v>7</v>
      </c>
      <c r="W13" s="12">
        <v>3.6</v>
      </c>
      <c r="X13" s="12">
        <v>10</v>
      </c>
      <c r="Y13" s="12">
        <v>8</v>
      </c>
      <c r="Z13" s="12">
        <v>10</v>
      </c>
      <c r="AA13" s="12">
        <v>7.2</v>
      </c>
      <c r="AB13" s="12">
        <v>3.2</v>
      </c>
      <c r="AC13" s="14">
        <v>81.4</v>
      </c>
      <c r="AD13" s="16" t="s">
        <v>269</v>
      </c>
    </row>
    <row r="14" ht="16.5" spans="1:30">
      <c r="A14" s="9" t="s">
        <v>248</v>
      </c>
      <c r="B14" s="6">
        <v>12.0725</v>
      </c>
      <c r="C14" s="7">
        <v>24274.2927</v>
      </c>
      <c r="D14" s="8">
        <v>0.6111</v>
      </c>
      <c r="E14" s="7">
        <v>1451.4719</v>
      </c>
      <c r="F14" s="8">
        <v>0.8393</v>
      </c>
      <c r="G14" s="8">
        <v>0.7857</v>
      </c>
      <c r="H14" s="8">
        <v>0.6964</v>
      </c>
      <c r="I14" s="8">
        <v>0.2727</v>
      </c>
      <c r="J14" s="6">
        <v>56.2303</v>
      </c>
      <c r="K14" s="8">
        <v>0.5482</v>
      </c>
      <c r="L14" s="8">
        <v>0.5812</v>
      </c>
      <c r="M14" s="8">
        <v>1.1867</v>
      </c>
      <c r="N14" s="8">
        <v>-0.0174</v>
      </c>
      <c r="O14" s="1"/>
      <c r="P14" s="12">
        <v>7</v>
      </c>
      <c r="Q14" s="12">
        <v>3.2</v>
      </c>
      <c r="R14" s="12">
        <v>3.6</v>
      </c>
      <c r="S14" s="12">
        <v>4.2</v>
      </c>
      <c r="T14" s="12">
        <v>5.6</v>
      </c>
      <c r="U14" s="12">
        <v>1.4</v>
      </c>
      <c r="V14" s="12">
        <v>7</v>
      </c>
      <c r="W14" s="12">
        <v>1.2</v>
      </c>
      <c r="X14" s="12">
        <v>8</v>
      </c>
      <c r="Y14" s="12">
        <v>6.4</v>
      </c>
      <c r="Z14" s="12">
        <v>2</v>
      </c>
      <c r="AA14" s="12">
        <v>1.8</v>
      </c>
      <c r="AB14" s="12">
        <v>1.6</v>
      </c>
      <c r="AC14" s="14">
        <v>53</v>
      </c>
      <c r="AD14" s="15" t="s">
        <v>267</v>
      </c>
    </row>
    <row r="15" ht="16.5" spans="1:30">
      <c r="A15" s="5" t="s">
        <v>249</v>
      </c>
      <c r="B15" s="6">
        <v>8.8478</v>
      </c>
      <c r="C15" s="7">
        <v>53109.7286</v>
      </c>
      <c r="D15" s="8">
        <v>0.5952</v>
      </c>
      <c r="E15" s="7">
        <v>1379.5094</v>
      </c>
      <c r="F15" s="8">
        <v>0.3333</v>
      </c>
      <c r="G15" s="8">
        <v>0.9633</v>
      </c>
      <c r="H15" s="8">
        <v>1</v>
      </c>
      <c r="I15" s="8">
        <v>0.0769</v>
      </c>
      <c r="J15" s="6">
        <v>26.4638</v>
      </c>
      <c r="K15" s="8">
        <v>0.9355</v>
      </c>
      <c r="L15" s="8">
        <v>1.9119</v>
      </c>
      <c r="M15" s="8">
        <v>0.6242</v>
      </c>
      <c r="N15" s="8">
        <v>0.0646</v>
      </c>
      <c r="O15" s="1"/>
      <c r="P15" s="12">
        <v>7</v>
      </c>
      <c r="Q15" s="12">
        <v>8</v>
      </c>
      <c r="R15" s="12">
        <v>3.6</v>
      </c>
      <c r="S15" s="12">
        <v>4.2</v>
      </c>
      <c r="T15" s="12">
        <v>1.4</v>
      </c>
      <c r="U15" s="12">
        <v>7</v>
      </c>
      <c r="V15" s="12">
        <v>7</v>
      </c>
      <c r="W15" s="12">
        <v>2.4</v>
      </c>
      <c r="X15" s="12">
        <v>10</v>
      </c>
      <c r="Y15" s="12">
        <v>8</v>
      </c>
      <c r="Z15" s="12">
        <v>10</v>
      </c>
      <c r="AA15" s="12">
        <v>7.2</v>
      </c>
      <c r="AB15" s="12">
        <v>4.8</v>
      </c>
      <c r="AC15" s="14">
        <v>80.6</v>
      </c>
      <c r="AD15" s="17" t="s">
        <v>269</v>
      </c>
    </row>
    <row r="16" ht="33" spans="1:30">
      <c r="A16" s="9" t="s">
        <v>250</v>
      </c>
      <c r="B16" s="6">
        <v>7.6034</v>
      </c>
      <c r="C16" s="7">
        <v>18238.115</v>
      </c>
      <c r="D16" s="8">
        <v>0.4411</v>
      </c>
      <c r="E16" s="7">
        <v>1160.1985</v>
      </c>
      <c r="F16" s="8">
        <v>0.5288</v>
      </c>
      <c r="G16" s="8">
        <v>1</v>
      </c>
      <c r="H16" s="8">
        <v>0</v>
      </c>
      <c r="I16" s="8">
        <v>0.0667</v>
      </c>
      <c r="J16" s="6">
        <v>40.9738</v>
      </c>
      <c r="K16" s="8">
        <v>0.4537</v>
      </c>
      <c r="L16" s="8">
        <v>0.7788</v>
      </c>
      <c r="M16" s="8">
        <v>0.7071</v>
      </c>
      <c r="N16" s="8">
        <v>0.0556</v>
      </c>
      <c r="O16" s="1"/>
      <c r="P16" s="12">
        <v>7</v>
      </c>
      <c r="Q16" s="12">
        <v>1.6</v>
      </c>
      <c r="R16" s="12">
        <v>6</v>
      </c>
      <c r="S16" s="12">
        <v>1.4</v>
      </c>
      <c r="T16" s="12">
        <v>2.8</v>
      </c>
      <c r="U16" s="12">
        <v>7</v>
      </c>
      <c r="V16" s="12">
        <v>1.4</v>
      </c>
      <c r="W16" s="12">
        <v>3.6</v>
      </c>
      <c r="X16" s="12">
        <v>10</v>
      </c>
      <c r="Y16" s="12">
        <v>6.4</v>
      </c>
      <c r="Z16" s="12">
        <v>6</v>
      </c>
      <c r="AA16" s="12">
        <v>5.4</v>
      </c>
      <c r="AB16" s="12">
        <v>4.8</v>
      </c>
      <c r="AC16" s="14">
        <v>63.4</v>
      </c>
      <c r="AD16" s="15" t="s">
        <v>268</v>
      </c>
    </row>
    <row r="17" ht="16.5" spans="1:30">
      <c r="A17" s="5" t="s">
        <v>251</v>
      </c>
      <c r="B17" s="6">
        <v>9.0272</v>
      </c>
      <c r="C17" s="7">
        <v>38549.8741</v>
      </c>
      <c r="D17" s="8">
        <v>0.4809</v>
      </c>
      <c r="E17" s="7">
        <v>1097.7737</v>
      </c>
      <c r="F17" s="8">
        <v>0.235</v>
      </c>
      <c r="G17" s="8">
        <v>0.4536</v>
      </c>
      <c r="H17" s="8">
        <v>0.2568</v>
      </c>
      <c r="I17" s="8">
        <v>0.1613</v>
      </c>
      <c r="J17" s="6">
        <v>29.1574</v>
      </c>
      <c r="K17" s="8">
        <v>0.4179</v>
      </c>
      <c r="L17" s="8">
        <v>0.6538</v>
      </c>
      <c r="M17" s="8">
        <v>0.7144</v>
      </c>
      <c r="N17" s="8">
        <v>0.0631</v>
      </c>
      <c r="O17" s="1"/>
      <c r="P17" s="12">
        <v>7</v>
      </c>
      <c r="Q17" s="12">
        <v>6.4</v>
      </c>
      <c r="R17" s="12">
        <v>4.8</v>
      </c>
      <c r="S17" s="12">
        <v>1.4</v>
      </c>
      <c r="T17" s="12">
        <v>1.4</v>
      </c>
      <c r="U17" s="12">
        <v>1.4</v>
      </c>
      <c r="V17" s="12">
        <v>1.4</v>
      </c>
      <c r="W17" s="12">
        <v>1.2</v>
      </c>
      <c r="X17" s="12">
        <v>10</v>
      </c>
      <c r="Y17" s="12">
        <v>4.8</v>
      </c>
      <c r="Z17" s="12">
        <v>4</v>
      </c>
      <c r="AA17" s="12">
        <v>5.4</v>
      </c>
      <c r="AB17" s="12">
        <v>4.8</v>
      </c>
      <c r="AC17" s="14">
        <v>54</v>
      </c>
      <c r="AD17" s="15" t="s">
        <v>267</v>
      </c>
    </row>
    <row r="18" ht="16.5" spans="1:30">
      <c r="A18" s="5" t="s">
        <v>252</v>
      </c>
      <c r="B18" s="6">
        <v>6.3203</v>
      </c>
      <c r="C18" s="7">
        <v>56466.5217</v>
      </c>
      <c r="D18" s="8">
        <v>0.436</v>
      </c>
      <c r="E18" s="7">
        <v>1601.2941</v>
      </c>
      <c r="F18" s="8">
        <v>0.6807</v>
      </c>
      <c r="G18" s="8">
        <v>0.9916</v>
      </c>
      <c r="H18" s="8">
        <v>0.3613</v>
      </c>
      <c r="I18" s="8">
        <v>0</v>
      </c>
      <c r="J18" s="6">
        <v>56.4689</v>
      </c>
      <c r="K18" s="8">
        <v>0.63</v>
      </c>
      <c r="L18" s="8">
        <v>1.4409</v>
      </c>
      <c r="M18" s="8">
        <v>1.06</v>
      </c>
      <c r="N18" s="8">
        <v>0.0029</v>
      </c>
      <c r="O18" s="1"/>
      <c r="P18" s="12">
        <v>5.6</v>
      </c>
      <c r="Q18" s="12">
        <v>8</v>
      </c>
      <c r="R18" s="12">
        <v>6</v>
      </c>
      <c r="S18" s="12">
        <v>5.6</v>
      </c>
      <c r="T18" s="12">
        <v>4.2</v>
      </c>
      <c r="U18" s="12">
        <v>7</v>
      </c>
      <c r="V18" s="12">
        <v>2.8</v>
      </c>
      <c r="W18" s="12">
        <v>6</v>
      </c>
      <c r="X18" s="12">
        <v>8</v>
      </c>
      <c r="Y18" s="12">
        <v>8</v>
      </c>
      <c r="Z18" s="12">
        <v>10</v>
      </c>
      <c r="AA18" s="12">
        <v>3.6</v>
      </c>
      <c r="AB18" s="12">
        <v>3.2</v>
      </c>
      <c r="AC18" s="14">
        <v>78</v>
      </c>
      <c r="AD18" s="16" t="s">
        <v>269</v>
      </c>
    </row>
    <row r="19" ht="16.5" spans="1:30">
      <c r="A19" s="5" t="s">
        <v>253</v>
      </c>
      <c r="B19" s="6">
        <v>3.199</v>
      </c>
      <c r="C19" s="7">
        <v>51486.3133</v>
      </c>
      <c r="D19" s="8">
        <v>0.6516</v>
      </c>
      <c r="E19" s="7">
        <v>1720.2137</v>
      </c>
      <c r="F19" s="8">
        <v>0.6329</v>
      </c>
      <c r="G19" s="8">
        <v>0.9367</v>
      </c>
      <c r="H19" s="8">
        <v>0.9367</v>
      </c>
      <c r="I19" s="8">
        <v>0</v>
      </c>
      <c r="J19" s="6">
        <v>32.6555</v>
      </c>
      <c r="K19" s="8">
        <v>0.7155</v>
      </c>
      <c r="L19" s="8">
        <v>1.0603</v>
      </c>
      <c r="M19" s="8">
        <v>1.4945</v>
      </c>
      <c r="N19" s="8">
        <v>-0.0284</v>
      </c>
      <c r="O19" s="1"/>
      <c r="P19" s="12">
        <v>1.4</v>
      </c>
      <c r="Q19" s="12">
        <v>8</v>
      </c>
      <c r="R19" s="12">
        <v>2.4</v>
      </c>
      <c r="S19" s="12">
        <v>7</v>
      </c>
      <c r="T19" s="12">
        <v>2.8</v>
      </c>
      <c r="U19" s="12">
        <v>5.6</v>
      </c>
      <c r="V19" s="12">
        <v>7</v>
      </c>
      <c r="W19" s="12">
        <v>6</v>
      </c>
      <c r="X19" s="12">
        <v>10</v>
      </c>
      <c r="Y19" s="12">
        <v>8</v>
      </c>
      <c r="Z19" s="12">
        <v>10</v>
      </c>
      <c r="AA19" s="12">
        <v>1.8</v>
      </c>
      <c r="AB19" s="12">
        <v>1.6</v>
      </c>
      <c r="AC19" s="14">
        <v>71.6</v>
      </c>
      <c r="AD19" s="16" t="s">
        <v>268</v>
      </c>
    </row>
    <row r="20" ht="16.5" spans="1:30">
      <c r="A20" s="9" t="s">
        <v>254</v>
      </c>
      <c r="B20" s="6">
        <v>5.7551</v>
      </c>
      <c r="C20" s="7">
        <v>42309.75</v>
      </c>
      <c r="D20" s="8">
        <v>0.6077</v>
      </c>
      <c r="E20" s="7">
        <v>999.7291</v>
      </c>
      <c r="F20" s="8">
        <v>0.7614</v>
      </c>
      <c r="G20" s="8">
        <v>0.8977</v>
      </c>
      <c r="H20" s="8">
        <v>0</v>
      </c>
      <c r="I20" s="8">
        <v>0.0385</v>
      </c>
      <c r="J20" s="6">
        <v>47.4343</v>
      </c>
      <c r="K20" s="8">
        <v>0.3075</v>
      </c>
      <c r="L20" s="8">
        <v>0.5464</v>
      </c>
      <c r="M20" s="8">
        <v>0.683</v>
      </c>
      <c r="N20" s="8">
        <v>0.0993</v>
      </c>
      <c r="O20" s="1"/>
      <c r="P20" s="12">
        <v>4.2</v>
      </c>
      <c r="Q20" s="12">
        <v>6.4</v>
      </c>
      <c r="R20" s="12">
        <v>3.6</v>
      </c>
      <c r="S20" s="12">
        <v>1.4</v>
      </c>
      <c r="T20" s="12">
        <v>5.6</v>
      </c>
      <c r="U20" s="12">
        <v>4.2</v>
      </c>
      <c r="V20" s="12">
        <v>1.4</v>
      </c>
      <c r="W20" s="12">
        <v>4.8</v>
      </c>
      <c r="X20" s="12">
        <v>10</v>
      </c>
      <c r="Y20" s="12">
        <v>3.2</v>
      </c>
      <c r="Z20" s="12">
        <v>2</v>
      </c>
      <c r="AA20" s="12">
        <v>7.2</v>
      </c>
      <c r="AB20" s="12">
        <v>4.8</v>
      </c>
      <c r="AC20" s="14">
        <v>58.8</v>
      </c>
      <c r="AD20" s="15" t="s">
        <v>267</v>
      </c>
    </row>
    <row r="21" ht="16.5" spans="1:30">
      <c r="A21" s="5" t="s">
        <v>255</v>
      </c>
      <c r="B21" s="6">
        <v>7.209</v>
      </c>
      <c r="C21" s="7">
        <v>17605.0243</v>
      </c>
      <c r="D21" s="8">
        <v>0.4297</v>
      </c>
      <c r="E21" s="7">
        <v>1243.8514</v>
      </c>
      <c r="F21" s="8">
        <v>0.5704</v>
      </c>
      <c r="G21" s="8">
        <v>0.993</v>
      </c>
      <c r="H21" s="8">
        <v>0</v>
      </c>
      <c r="I21" s="8">
        <v>0</v>
      </c>
      <c r="J21" s="6">
        <v>50.7033</v>
      </c>
      <c r="K21" s="8">
        <v>0.4571</v>
      </c>
      <c r="L21" s="8">
        <v>0.8578</v>
      </c>
      <c r="M21" s="8">
        <v>0.6185</v>
      </c>
      <c r="N21" s="8">
        <v>0.0958</v>
      </c>
      <c r="O21" s="1"/>
      <c r="P21" s="12">
        <v>7</v>
      </c>
      <c r="Q21" s="12">
        <v>1.6</v>
      </c>
      <c r="R21" s="12">
        <v>6</v>
      </c>
      <c r="S21" s="12">
        <v>2.8</v>
      </c>
      <c r="T21" s="12">
        <v>2.8</v>
      </c>
      <c r="U21" s="12">
        <v>7</v>
      </c>
      <c r="V21" s="12">
        <v>1.4</v>
      </c>
      <c r="W21" s="12">
        <v>6</v>
      </c>
      <c r="X21" s="12">
        <v>10</v>
      </c>
      <c r="Y21" s="12">
        <v>6.4</v>
      </c>
      <c r="Z21" s="12">
        <v>8</v>
      </c>
      <c r="AA21" s="12">
        <v>7.2</v>
      </c>
      <c r="AB21" s="12">
        <v>4.8</v>
      </c>
      <c r="AC21" s="14">
        <v>71</v>
      </c>
      <c r="AD21" s="15" t="s">
        <v>268</v>
      </c>
    </row>
    <row r="22" ht="16.5" spans="1:30">
      <c r="A22" s="9" t="s">
        <v>256</v>
      </c>
      <c r="B22" s="6">
        <v>7.9691</v>
      </c>
      <c r="C22" s="7">
        <v>51651.5943</v>
      </c>
      <c r="D22" s="8">
        <v>0.3516</v>
      </c>
      <c r="E22" s="7">
        <v>1456.8286</v>
      </c>
      <c r="F22" s="8">
        <v>0.9362</v>
      </c>
      <c r="G22" s="8">
        <v>0.9787</v>
      </c>
      <c r="H22" s="8">
        <v>0</v>
      </c>
      <c r="I22" s="8">
        <v>0.08</v>
      </c>
      <c r="J22" s="6">
        <v>45.044</v>
      </c>
      <c r="K22" s="8">
        <v>1.1997</v>
      </c>
      <c r="L22" s="8">
        <v>0.4945</v>
      </c>
      <c r="M22" s="8">
        <v>1.0846</v>
      </c>
      <c r="N22" s="8">
        <v>-0.0196</v>
      </c>
      <c r="O22" s="1"/>
      <c r="P22" s="12">
        <v>7</v>
      </c>
      <c r="Q22" s="12">
        <v>8</v>
      </c>
      <c r="R22" s="12">
        <v>6</v>
      </c>
      <c r="S22" s="12">
        <v>4.2</v>
      </c>
      <c r="T22" s="12">
        <v>7</v>
      </c>
      <c r="U22" s="12">
        <v>7</v>
      </c>
      <c r="V22" s="12">
        <v>1.4</v>
      </c>
      <c r="W22" s="12">
        <v>2.4</v>
      </c>
      <c r="X22" s="12">
        <v>10</v>
      </c>
      <c r="Y22" s="12">
        <v>8</v>
      </c>
      <c r="Z22" s="12">
        <v>2</v>
      </c>
      <c r="AA22" s="12">
        <v>3.6</v>
      </c>
      <c r="AB22" s="12">
        <v>1.6</v>
      </c>
      <c r="AC22" s="14">
        <v>68.2</v>
      </c>
      <c r="AD22" s="15" t="s">
        <v>268</v>
      </c>
    </row>
    <row r="23" ht="33" spans="1:30">
      <c r="A23" s="9" t="s">
        <v>257</v>
      </c>
      <c r="B23" s="6">
        <v>8.4144</v>
      </c>
      <c r="C23" s="7">
        <v>79284.6679</v>
      </c>
      <c r="D23" s="8">
        <v>0.4145</v>
      </c>
      <c r="E23" s="7">
        <v>1788.1332</v>
      </c>
      <c r="F23" s="8">
        <v>0.7375</v>
      </c>
      <c r="G23" s="8">
        <v>0.9375</v>
      </c>
      <c r="H23" s="8">
        <v>0</v>
      </c>
      <c r="I23" s="8">
        <v>0</v>
      </c>
      <c r="J23" s="6">
        <v>38.7972</v>
      </c>
      <c r="K23" s="8">
        <v>0.5871</v>
      </c>
      <c r="L23" s="8">
        <v>2.1109</v>
      </c>
      <c r="M23" s="8">
        <v>1.3152</v>
      </c>
      <c r="N23" s="8">
        <v>-0.0671</v>
      </c>
      <c r="O23" s="1"/>
      <c r="P23" s="12">
        <v>7</v>
      </c>
      <c r="Q23" s="12">
        <v>8</v>
      </c>
      <c r="R23" s="12">
        <v>6</v>
      </c>
      <c r="S23" s="12">
        <v>7</v>
      </c>
      <c r="T23" s="12">
        <v>4.2</v>
      </c>
      <c r="U23" s="12">
        <v>5.6</v>
      </c>
      <c r="V23" s="12">
        <v>1.4</v>
      </c>
      <c r="W23" s="12">
        <v>6</v>
      </c>
      <c r="X23" s="12">
        <v>10</v>
      </c>
      <c r="Y23" s="12">
        <v>8</v>
      </c>
      <c r="Z23" s="12">
        <v>10</v>
      </c>
      <c r="AA23" s="12">
        <v>1.8</v>
      </c>
      <c r="AB23" s="12">
        <v>1.6</v>
      </c>
      <c r="AC23" s="14">
        <v>76.6</v>
      </c>
      <c r="AD23" s="16" t="s">
        <v>269</v>
      </c>
    </row>
  </sheetData>
  <mergeCells count="2">
    <mergeCell ref="B1:N1"/>
    <mergeCell ref="P1:AB1"/>
  </mergeCells>
  <conditionalFormatting sqref="AD4:AD23">
    <cfRule type="containsText" dxfId="4" priority="4" operator="between" text="优秀">
      <formula>NOT(ISERROR(SEARCH("优秀",AD4)))</formula>
    </cfRule>
    <cfRule type="containsText" dxfId="5" priority="3" operator="between" text="健康">
      <formula>NOT(ISERROR(SEARCH("健康",AD4)))</formula>
    </cfRule>
    <cfRule type="containsText" dxfId="6" priority="2" operator="between" text="成长">
      <formula>NOT(ISERROR(SEARCH("成长",AD4)))</formula>
    </cfRule>
    <cfRule type="containsText" dxfId="7" priority="1" operator="between" text="预警">
      <formula>NOT(ISERROR(SEARCH("预警",AD4)))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8月</vt:lpstr>
      <vt:lpstr>9月</vt:lpstr>
      <vt:lpstr>10月</vt:lpstr>
      <vt:lpstr>8月分值</vt:lpstr>
      <vt:lpstr>9月分值</vt:lpstr>
      <vt:lpstr>10月分值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Kyrie Wei</dc:creator>
  <cp:lastModifiedBy>1036310327qqcom</cp:lastModifiedBy>
  <dcterms:created xsi:type="dcterms:W3CDTF">2018-12-12T01:22:00Z</dcterms:created>
  <dcterms:modified xsi:type="dcterms:W3CDTF">2018-12-19T05:24:03Z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